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UMiG" sheetId="1" r:id="rId1"/>
    <sheet name="JB" sheetId="2" r:id="rId2"/>
    <sheet name="IK" sheetId="3" r:id="rId3"/>
  </sheets>
  <externalReferences>
    <externalReference r:id="rId6"/>
  </externalReferences>
  <definedNames>
    <definedName name="_xlnm.Print_Area" localSheetId="2">'IK'!$A$1:$D$52</definedName>
    <definedName name="_xlnm.Print_Area" localSheetId="1">'JB'!$A$1:$J$76</definedName>
    <definedName name="_xlnm.Print_Area" localSheetId="0">'UMiG'!$A$1:$D$47</definedName>
  </definedNames>
  <calcPr fullCalcOnLoad="1"/>
</workbook>
</file>

<file path=xl/sharedStrings.xml><?xml version="1.0" encoding="utf-8"?>
<sst xmlns="http://schemas.openxmlformats.org/spreadsheetml/2006/main" count="179" uniqueCount="50">
  <si>
    <t>Lp.</t>
  </si>
  <si>
    <t>Nazwa</t>
  </si>
  <si>
    <t xml:space="preserve">Przedszkola </t>
  </si>
  <si>
    <t>Szkoły podstawowe</t>
  </si>
  <si>
    <t>Gimnazja</t>
  </si>
  <si>
    <t>ogółem</t>
  </si>
  <si>
    <t>Wartość /w zł./</t>
  </si>
  <si>
    <t>rzeczowy majątek trwały</t>
  </si>
  <si>
    <t>1.</t>
  </si>
  <si>
    <t xml:space="preserve"> 1.</t>
  </si>
  <si>
    <t>grunty</t>
  </si>
  <si>
    <t>2.</t>
  </si>
  <si>
    <t>budynki i lokale</t>
  </si>
  <si>
    <t>3.</t>
  </si>
  <si>
    <t>obiekty inżynierii lądowej i wodnej</t>
  </si>
  <si>
    <t>4.</t>
  </si>
  <si>
    <t>maszyny i urządzenia techniczne</t>
  </si>
  <si>
    <t>5.</t>
  </si>
  <si>
    <t>środki transportu</t>
  </si>
  <si>
    <t xml:space="preserve">6. </t>
  </si>
  <si>
    <t>inne środki trwałe</t>
  </si>
  <si>
    <t>pozostały majątek trwały</t>
  </si>
  <si>
    <t>wartości niematerialne i prawne</t>
  </si>
  <si>
    <t>MGOPS</t>
  </si>
  <si>
    <t>materiały</t>
  </si>
  <si>
    <t>należności krótkoterminowe</t>
  </si>
  <si>
    <t xml:space="preserve"> </t>
  </si>
  <si>
    <t xml:space="preserve"> / w zł./</t>
  </si>
  <si>
    <t xml:space="preserve">Wartość </t>
  </si>
  <si>
    <t xml:space="preserve">7. </t>
  </si>
  <si>
    <t>środki  trwałe w budowie</t>
  </si>
  <si>
    <t>majątek obrotowy</t>
  </si>
  <si>
    <t>wyposażenie</t>
  </si>
  <si>
    <t>księgozbiory</t>
  </si>
  <si>
    <t>/w zł./</t>
  </si>
  <si>
    <t xml:space="preserve">środki pieniężne </t>
  </si>
  <si>
    <t>Ogółem</t>
  </si>
  <si>
    <t>URZĘDU MIASTA I GMINY</t>
  </si>
  <si>
    <t>MAJĄTEK TRWAŁY</t>
  </si>
  <si>
    <t>MAJĄTEK OBROTOWY</t>
  </si>
  <si>
    <t>RAZEM</t>
  </si>
  <si>
    <t>Żłobek</t>
  </si>
  <si>
    <t>WARTOŚĆ MAJĄTKU W BEZPOŚREDNIM ZARZĄDZIE</t>
  </si>
  <si>
    <t xml:space="preserve">WARTOŚĆ MAJĄTKU GMINNYCH INSTYTUCJI KULTURY </t>
  </si>
  <si>
    <t>WARTOŚĆ MAJĄTKU JEDNOSTEK BUDŻETOWYCH</t>
  </si>
  <si>
    <t>Tabela 4</t>
  </si>
  <si>
    <t>Tabela 5</t>
  </si>
  <si>
    <t>Zespół Szkół</t>
  </si>
  <si>
    <t>Tabela 6</t>
  </si>
  <si>
    <t>wg stanu na dzień 31 grudnia 2019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</si>
</sst>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8"/>
      <name val="Arial CE"/>
      <family val="0"/>
    </font>
    <font>
      <sz val="14"/>
      <name val="Times New Roman CE"/>
      <family val="0"/>
    </font>
    <font>
      <sz val="14"/>
      <name val="Arial CE"/>
      <family val="0"/>
    </font>
    <font>
      <sz val="16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b/>
      <sz val="14"/>
      <name val="Times New Roman CE"/>
      <family val="1"/>
    </font>
    <font>
      <i/>
      <sz val="10"/>
      <name val="Arial CE"/>
      <family val="0"/>
    </font>
    <font>
      <b/>
      <sz val="16"/>
      <name val="Times New Roman CE"/>
      <family val="1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65" fontId="4" fillId="33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165" fontId="5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165" fontId="4" fillId="33" borderId="14" xfId="0" applyNumberFormat="1" applyFont="1" applyFill="1" applyBorder="1" applyAlignment="1">
      <alignment horizontal="center" vertical="center"/>
    </xf>
    <xf numFmtId="165" fontId="4" fillId="33" borderId="20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65" fontId="4" fillId="33" borderId="21" xfId="0" applyNumberFormat="1" applyFont="1" applyFill="1" applyBorder="1" applyAlignment="1">
      <alignment horizontal="center" vertical="center"/>
    </xf>
    <xf numFmtId="165" fontId="4" fillId="33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165" fontId="5" fillId="0" borderId="11" xfId="0" applyNumberFormat="1" applyFont="1" applyBorder="1" applyAlignment="1">
      <alignment/>
    </xf>
    <xf numFmtId="0" fontId="5" fillId="0" borderId="22" xfId="0" applyFont="1" applyBorder="1" applyAlignment="1">
      <alignment/>
    </xf>
    <xf numFmtId="165" fontId="4" fillId="0" borderId="0" xfId="0" applyNumberFormat="1" applyFont="1" applyFill="1" applyAlignment="1">
      <alignment horizontal="center" vertical="center"/>
    </xf>
    <xf numFmtId="165" fontId="5" fillId="0" borderId="2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165" fontId="5" fillId="0" borderId="12" xfId="0" applyNumberFormat="1" applyFont="1" applyBorder="1" applyAlignment="1">
      <alignment vertical="top"/>
    </xf>
    <xf numFmtId="165" fontId="4" fillId="33" borderId="12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65" fontId="5" fillId="0" borderId="0" xfId="0" applyNumberFormat="1" applyFont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165" fontId="5" fillId="0" borderId="11" xfId="0" applyNumberFormat="1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22" xfId="0" applyFont="1" applyBorder="1" applyAlignment="1">
      <alignment vertical="top" wrapText="1"/>
    </xf>
    <xf numFmtId="165" fontId="5" fillId="0" borderId="22" xfId="0" applyNumberFormat="1" applyFont="1" applyBorder="1" applyAlignment="1">
      <alignment vertical="top"/>
    </xf>
    <xf numFmtId="165" fontId="4" fillId="0" borderId="23" xfId="0" applyNumberFormat="1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5" fontId="4" fillId="0" borderId="0" xfId="0" applyNumberFormat="1" applyFont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 wrapText="1"/>
    </xf>
    <xf numFmtId="165" fontId="4" fillId="33" borderId="15" xfId="0" applyNumberFormat="1" applyFont="1" applyFill="1" applyBorder="1" applyAlignment="1">
      <alignment horizontal="center" vertical="top"/>
    </xf>
    <xf numFmtId="165" fontId="4" fillId="33" borderId="11" xfId="0" applyNumberFormat="1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 wrapText="1"/>
    </xf>
    <xf numFmtId="165" fontId="4" fillId="33" borderId="19" xfId="0" applyNumberFormat="1" applyFont="1" applyFill="1" applyBorder="1" applyAlignment="1">
      <alignment horizontal="center" vertical="top"/>
    </xf>
    <xf numFmtId="165" fontId="4" fillId="33" borderId="21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49" fontId="0" fillId="0" borderId="0" xfId="0" applyNumberFormat="1" applyAlignment="1">
      <alignment horizontal="center" vertical="center"/>
    </xf>
    <xf numFmtId="165" fontId="13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165" fontId="11" fillId="0" borderId="12" xfId="0" applyNumberFormat="1" applyFont="1" applyBorder="1" applyAlignment="1">
      <alignment wrapText="1"/>
    </xf>
    <xf numFmtId="0" fontId="12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18" xfId="0" applyFont="1" applyBorder="1" applyAlignment="1">
      <alignment/>
    </xf>
    <xf numFmtId="0" fontId="4" fillId="0" borderId="16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165" fontId="4" fillId="33" borderId="16" xfId="0" applyNumberFormat="1" applyFont="1" applyFill="1" applyBorder="1" applyAlignment="1">
      <alignment horizontal="center" vertical="top"/>
    </xf>
    <xf numFmtId="165" fontId="4" fillId="33" borderId="22" xfId="0" applyNumberFormat="1" applyFont="1" applyFill="1" applyBorder="1" applyAlignment="1">
      <alignment horizontal="center" vertical="top"/>
    </xf>
    <xf numFmtId="165" fontId="5" fillId="33" borderId="22" xfId="0" applyNumberFormat="1" applyFont="1" applyFill="1" applyBorder="1" applyAlignment="1">
      <alignment horizontal="center" vertical="top"/>
    </xf>
    <xf numFmtId="0" fontId="10" fillId="33" borderId="2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33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10" fillId="0" borderId="0" xfId="0" applyFont="1" applyAlignment="1">
      <alignment/>
    </xf>
    <xf numFmtId="165" fontId="4" fillId="33" borderId="16" xfId="0" applyNumberFormat="1" applyFont="1" applyFill="1" applyBorder="1" applyAlignment="1">
      <alignment horizontal="center" vertical="center"/>
    </xf>
    <xf numFmtId="165" fontId="4" fillId="33" borderId="22" xfId="0" applyNumberFormat="1" applyFont="1" applyFill="1" applyBorder="1" applyAlignment="1">
      <alignment horizontal="center" vertical="center"/>
    </xf>
    <xf numFmtId="165" fontId="5" fillId="33" borderId="22" xfId="0" applyNumberFormat="1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ros&#322;aw\informacja%20o%20stanie%20mienia\informacja%20o%20stanie%20mienia%202019\SRT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2">
          <cell r="C2">
            <v>4580010.82</v>
          </cell>
          <cell r="D2">
            <v>0</v>
          </cell>
          <cell r="E2">
            <v>262000.17</v>
          </cell>
          <cell r="F2">
            <v>116200</v>
          </cell>
          <cell r="G2">
            <v>18800.81</v>
          </cell>
          <cell r="H2">
            <v>717358.01</v>
          </cell>
          <cell r="I2">
            <v>0</v>
          </cell>
          <cell r="J2">
            <v>0</v>
          </cell>
          <cell r="K2">
            <v>19901.1</v>
          </cell>
          <cell r="L2">
            <v>0</v>
          </cell>
          <cell r="M2">
            <v>0</v>
          </cell>
        </row>
        <row r="7">
          <cell r="C7">
            <v>3086040.8600000003</v>
          </cell>
          <cell r="D7">
            <v>65638.19</v>
          </cell>
          <cell r="E7">
            <v>183478.75</v>
          </cell>
          <cell r="F7">
            <v>0</v>
          </cell>
          <cell r="G7">
            <v>47762.979999999996</v>
          </cell>
          <cell r="H7">
            <v>379089.9</v>
          </cell>
          <cell r="I7">
            <v>6731.35</v>
          </cell>
          <cell r="J7">
            <v>0</v>
          </cell>
          <cell r="K7">
            <v>9780.470000000001</v>
          </cell>
          <cell r="L7">
            <v>0</v>
          </cell>
          <cell r="M7">
            <v>2878.73</v>
          </cell>
        </row>
        <row r="14">
          <cell r="C14">
            <v>2840218.75</v>
          </cell>
          <cell r="D14">
            <v>3798.24</v>
          </cell>
          <cell r="E14">
            <v>321749.17000000004</v>
          </cell>
          <cell r="F14">
            <v>0</v>
          </cell>
          <cell r="G14">
            <v>113371.96</v>
          </cell>
          <cell r="H14">
            <v>1038817.2699999999</v>
          </cell>
          <cell r="I14">
            <v>23412.72</v>
          </cell>
          <cell r="J14">
            <v>0</v>
          </cell>
          <cell r="K14">
            <v>28960.050000000003</v>
          </cell>
          <cell r="L14">
            <v>0</v>
          </cell>
          <cell r="M14">
            <v>18629.05</v>
          </cell>
        </row>
        <row r="26">
          <cell r="C26">
            <v>19120971.9</v>
          </cell>
          <cell r="D26">
            <v>2148810.9</v>
          </cell>
          <cell r="E26">
            <v>887759.25</v>
          </cell>
          <cell r="F26">
            <v>0</v>
          </cell>
          <cell r="G26">
            <v>145197.65</v>
          </cell>
          <cell r="H26">
            <v>4773958.559999999</v>
          </cell>
          <cell r="I26">
            <v>10116.7</v>
          </cell>
          <cell r="J26">
            <v>1002131.4900000002</v>
          </cell>
          <cell r="K26">
            <v>90193.73</v>
          </cell>
          <cell r="L26">
            <v>18293.39</v>
          </cell>
          <cell r="M26">
            <v>38349.1</v>
          </cell>
        </row>
        <row r="33">
          <cell r="B33">
            <v>14271.3</v>
          </cell>
          <cell r="C33">
            <v>8920753.94</v>
          </cell>
          <cell r="D33">
            <v>0</v>
          </cell>
          <cell r="E33">
            <v>68521.31</v>
          </cell>
          <cell r="F33">
            <v>41180.35</v>
          </cell>
          <cell r="G33">
            <v>776434.02</v>
          </cell>
          <cell r="H33">
            <v>923290.5</v>
          </cell>
          <cell r="I33">
            <v>1513.25</v>
          </cell>
          <cell r="J33">
            <v>535444.9600000001</v>
          </cell>
          <cell r="K33">
            <v>65419.100000000006</v>
          </cell>
          <cell r="L33">
            <v>598739.08</v>
          </cell>
          <cell r="M33">
            <v>12946.7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workbookViewId="0" topLeftCell="A18">
      <selection activeCell="D32" sqref="D32"/>
    </sheetView>
  </sheetViews>
  <sheetFormatPr defaultColWidth="9.00390625" defaultRowHeight="12.75"/>
  <cols>
    <col min="1" max="1" width="4.625" style="0" customWidth="1"/>
    <col min="2" max="2" width="3.75390625" style="1" bestFit="1" customWidth="1"/>
    <col min="3" max="3" width="50.00390625" style="0" customWidth="1"/>
    <col min="4" max="4" width="25.625" style="4" customWidth="1"/>
    <col min="5" max="5" width="23.625" style="3" bestFit="1" customWidth="1"/>
    <col min="6" max="6" width="19.375" style="0" bestFit="1" customWidth="1"/>
  </cols>
  <sheetData>
    <row r="1" ht="12.75">
      <c r="D1" s="88" t="s">
        <v>45</v>
      </c>
    </row>
    <row r="2" spans="2:5" ht="18.75">
      <c r="B2" s="91" t="s">
        <v>42</v>
      </c>
      <c r="C2" s="91"/>
      <c r="D2" s="91"/>
      <c r="E2"/>
    </row>
    <row r="3" spans="2:5" ht="18.75">
      <c r="B3" s="91" t="s">
        <v>37</v>
      </c>
      <c r="C3" s="91"/>
      <c r="D3" s="91"/>
      <c r="E3"/>
    </row>
    <row r="4" spans="2:5" ht="15.75">
      <c r="B4" s="100" t="s">
        <v>49</v>
      </c>
      <c r="C4" s="100"/>
      <c r="D4" s="100"/>
      <c r="E4"/>
    </row>
    <row r="5" spans="2:5" ht="15.75">
      <c r="B5" s="10"/>
      <c r="C5" s="10"/>
      <c r="D5" s="10"/>
      <c r="E5"/>
    </row>
    <row r="6" spans="2:4" s="11" customFormat="1" ht="15.75">
      <c r="B6" s="95" t="s">
        <v>38</v>
      </c>
      <c r="C6" s="96"/>
      <c r="D6" s="96"/>
    </row>
    <row r="7" spans="2:4" s="11" customFormat="1" ht="12" customHeight="1">
      <c r="B7" s="18"/>
      <c r="D7" s="19"/>
    </row>
    <row r="8" spans="2:4" s="23" customFormat="1" ht="15.75">
      <c r="B8" s="20" t="s">
        <v>0</v>
      </c>
      <c r="C8" s="21" t="s">
        <v>1</v>
      </c>
      <c r="D8" s="22" t="s">
        <v>28</v>
      </c>
    </row>
    <row r="9" spans="2:6" s="23" customFormat="1" ht="15.75">
      <c r="B9" s="24"/>
      <c r="C9" s="25"/>
      <c r="D9" s="26" t="s">
        <v>27</v>
      </c>
      <c r="F9" s="48">
        <f>SUM(D11:D17)</f>
        <v>184796831.74000004</v>
      </c>
    </row>
    <row r="10" spans="2:4" s="11" customFormat="1" ht="15.75">
      <c r="B10" s="92" t="s">
        <v>7</v>
      </c>
      <c r="C10" s="93"/>
      <c r="D10" s="94"/>
    </row>
    <row r="11" spans="2:4" s="11" customFormat="1" ht="15.75">
      <c r="B11" s="34" t="s">
        <v>9</v>
      </c>
      <c r="C11" s="33" t="s">
        <v>10</v>
      </c>
      <c r="D11" s="29">
        <v>39515541.2</v>
      </c>
    </row>
    <row r="12" spans="2:6" s="11" customFormat="1" ht="15.75">
      <c r="B12" s="34" t="s">
        <v>11</v>
      </c>
      <c r="C12" s="33" t="s">
        <v>12</v>
      </c>
      <c r="D12" s="29">
        <v>34560705.07</v>
      </c>
      <c r="F12" s="19">
        <f>SUM(D11:D16)</f>
        <v>178346095.66000003</v>
      </c>
    </row>
    <row r="13" spans="2:4" s="11" customFormat="1" ht="15.75">
      <c r="B13" s="34" t="s">
        <v>13</v>
      </c>
      <c r="C13" s="33" t="s">
        <v>14</v>
      </c>
      <c r="D13" s="29">
        <v>99817133.89</v>
      </c>
    </row>
    <row r="14" spans="2:5" s="11" customFormat="1" ht="15.75">
      <c r="B14" s="34" t="s">
        <v>15</v>
      </c>
      <c r="C14" s="33" t="s">
        <v>16</v>
      </c>
      <c r="D14" s="29">
        <v>1038613.39</v>
      </c>
      <c r="E14" s="11" t="s">
        <v>26</v>
      </c>
    </row>
    <row r="15" spans="2:6" s="11" customFormat="1" ht="15.75">
      <c r="B15" s="34" t="s">
        <v>17</v>
      </c>
      <c r="C15" s="33" t="s">
        <v>18</v>
      </c>
      <c r="D15" s="29">
        <v>1571397.56</v>
      </c>
      <c r="E15" s="19" t="s">
        <v>26</v>
      </c>
      <c r="F15" s="19">
        <f>SUM(D12:D16)</f>
        <v>138830554.46</v>
      </c>
    </row>
    <row r="16" spans="2:5" s="11" customFormat="1" ht="15.75">
      <c r="B16" s="34" t="s">
        <v>19</v>
      </c>
      <c r="C16" s="33" t="s">
        <v>20</v>
      </c>
      <c r="D16" s="29">
        <v>1842704.55</v>
      </c>
      <c r="E16" s="19" t="s">
        <v>26</v>
      </c>
    </row>
    <row r="17" spans="2:5" s="11" customFormat="1" ht="15.75">
      <c r="B17" s="34" t="s">
        <v>29</v>
      </c>
      <c r="C17" s="33" t="s">
        <v>30</v>
      </c>
      <c r="D17" s="29">
        <v>6450736.08</v>
      </c>
      <c r="E17" s="19" t="s">
        <v>26</v>
      </c>
    </row>
    <row r="18" spans="2:5" s="11" customFormat="1" ht="15.75">
      <c r="B18" s="34"/>
      <c r="C18" s="33" t="s">
        <v>40</v>
      </c>
      <c r="D18" s="29">
        <f>SUM(D11:D17)</f>
        <v>184796831.74000004</v>
      </c>
      <c r="E18" s="19"/>
    </row>
    <row r="19" spans="2:5" s="11" customFormat="1" ht="15.75">
      <c r="B19" s="35"/>
      <c r="C19" s="36"/>
      <c r="D19" s="37"/>
      <c r="E19" s="19"/>
    </row>
    <row r="20" spans="2:4" s="11" customFormat="1" ht="15.75">
      <c r="B20" s="97" t="s">
        <v>21</v>
      </c>
      <c r="C20" s="98"/>
      <c r="D20" s="99"/>
    </row>
    <row r="21" spans="2:4" s="11" customFormat="1" ht="15.75">
      <c r="B21" s="32" t="s">
        <v>8</v>
      </c>
      <c r="C21" s="33" t="s">
        <v>22</v>
      </c>
      <c r="D21" s="29">
        <v>440018.44</v>
      </c>
    </row>
    <row r="22" spans="2:6" s="11" customFormat="1" ht="15.75">
      <c r="B22" s="18"/>
      <c r="D22" s="19" t="s">
        <v>26</v>
      </c>
      <c r="F22" s="19">
        <f>SUM(D18,D21,D34)</f>
        <v>202290243.10000002</v>
      </c>
    </row>
    <row r="23" spans="2:4" s="11" customFormat="1" ht="15.75">
      <c r="B23" s="18"/>
      <c r="D23" s="19" t="s">
        <v>26</v>
      </c>
    </row>
    <row r="24" spans="2:4" s="11" customFormat="1" ht="15.75">
      <c r="B24" s="95" t="s">
        <v>39</v>
      </c>
      <c r="C24" s="96"/>
      <c r="D24" s="96"/>
    </row>
    <row r="25" spans="2:4" s="11" customFormat="1" ht="12" customHeight="1">
      <c r="B25" s="18"/>
      <c r="D25" s="19"/>
    </row>
    <row r="26" spans="2:4" s="23" customFormat="1" ht="15.75">
      <c r="B26" s="20" t="s">
        <v>0</v>
      </c>
      <c r="C26" s="21" t="s">
        <v>1</v>
      </c>
      <c r="D26" s="22" t="s">
        <v>28</v>
      </c>
    </row>
    <row r="27" spans="2:4" s="23" customFormat="1" ht="15.75">
      <c r="B27" s="24"/>
      <c r="C27" s="25"/>
      <c r="D27" s="26" t="s">
        <v>34</v>
      </c>
    </row>
    <row r="28" spans="2:4" s="11" customFormat="1" ht="15.75">
      <c r="B28" s="92" t="s">
        <v>31</v>
      </c>
      <c r="C28" s="93"/>
      <c r="D28" s="94"/>
    </row>
    <row r="29" spans="2:4" s="11" customFormat="1" ht="15.75">
      <c r="B29" s="30" t="s">
        <v>9</v>
      </c>
      <c r="C29" s="31" t="s">
        <v>32</v>
      </c>
      <c r="D29" s="29">
        <v>1435609.75</v>
      </c>
    </row>
    <row r="30" spans="2:4" s="11" customFormat="1" ht="15.75">
      <c r="B30" s="27" t="s">
        <v>11</v>
      </c>
      <c r="C30" s="28" t="s">
        <v>24</v>
      </c>
      <c r="D30" s="29">
        <v>0</v>
      </c>
    </row>
    <row r="31" spans="2:4" s="11" customFormat="1" ht="15.75">
      <c r="B31" s="27" t="s">
        <v>13</v>
      </c>
      <c r="C31" s="28" t="s">
        <v>33</v>
      </c>
      <c r="D31" s="29">
        <v>0</v>
      </c>
    </row>
    <row r="32" spans="2:4" s="11" customFormat="1" ht="15.75">
      <c r="B32" s="27" t="s">
        <v>15</v>
      </c>
      <c r="C32" s="28" t="s">
        <v>25</v>
      </c>
      <c r="D32" s="29">
        <v>4025743.23</v>
      </c>
    </row>
    <row r="33" spans="2:6" s="11" customFormat="1" ht="15.75">
      <c r="B33" s="32" t="s">
        <v>17</v>
      </c>
      <c r="C33" s="33" t="s">
        <v>35</v>
      </c>
      <c r="D33" s="29">
        <v>11592039.94</v>
      </c>
      <c r="E33" s="19" t="s">
        <v>26</v>
      </c>
      <c r="F33" s="19">
        <f>SUM(D29,D30,D31,D32,D33)</f>
        <v>17053392.92</v>
      </c>
    </row>
    <row r="34" spans="2:4" s="11" customFormat="1" ht="15.75">
      <c r="B34" s="34"/>
      <c r="C34" s="33" t="s">
        <v>40</v>
      </c>
      <c r="D34" s="29">
        <f>SUM(D29:D33)</f>
        <v>17053392.92</v>
      </c>
    </row>
    <row r="35" s="5" customFormat="1" ht="12.75"/>
    <row r="36" s="5" customFormat="1" ht="12.75">
      <c r="D36" s="6"/>
    </row>
    <row r="37" s="5" customFormat="1" ht="12.75">
      <c r="D37" s="6" t="s">
        <v>26</v>
      </c>
    </row>
    <row r="38" s="5" customFormat="1" ht="12.75">
      <c r="D38" s="6"/>
    </row>
    <row r="39" spans="4:12" s="5" customFormat="1" ht="15.75">
      <c r="D39" s="6"/>
      <c r="L39" s="11"/>
    </row>
    <row r="40" s="5" customFormat="1" ht="12.75">
      <c r="D40" s="6"/>
    </row>
    <row r="41" s="5" customFormat="1" ht="15.75">
      <c r="D41" s="12" t="s">
        <v>26</v>
      </c>
    </row>
    <row r="42" s="5" customFormat="1" ht="12.75">
      <c r="D42" s="6"/>
    </row>
    <row r="43" spans="3:4" s="5" customFormat="1" ht="12.75">
      <c r="C43" s="7"/>
      <c r="D43" s="6"/>
    </row>
    <row r="47" spans="3:4" ht="12.75">
      <c r="C47" s="2" t="s">
        <v>26</v>
      </c>
      <c r="D47" s="87" t="s">
        <v>26</v>
      </c>
    </row>
  </sheetData>
  <sheetProtection/>
  <mergeCells count="8">
    <mergeCell ref="B2:D2"/>
    <mergeCell ref="B3:D3"/>
    <mergeCell ref="B28:D28"/>
    <mergeCell ref="B6:D6"/>
    <mergeCell ref="B10:D10"/>
    <mergeCell ref="B20:D20"/>
    <mergeCell ref="B24:D24"/>
    <mergeCell ref="B4:D4"/>
  </mergeCells>
  <printOptions/>
  <pageMargins left="0.75" right="0.75" top="1" bottom="1" header="0.5" footer="0.5"/>
  <pageSetup orientation="portrait" paperSize="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6"/>
  <sheetViews>
    <sheetView workbookViewId="0" topLeftCell="A1">
      <selection activeCell="J13" sqref="J13"/>
    </sheetView>
  </sheetViews>
  <sheetFormatPr defaultColWidth="9.00390625" defaultRowHeight="12.75"/>
  <cols>
    <col min="1" max="1" width="12.00390625" style="0" customWidth="1"/>
    <col min="2" max="2" width="4.00390625" style="2" customWidth="1"/>
    <col min="3" max="3" width="22.375" style="55" customWidth="1"/>
    <col min="4" max="4" width="18.75390625" style="3" bestFit="1" customWidth="1"/>
    <col min="5" max="5" width="21.25390625" style="3" bestFit="1" customWidth="1"/>
    <col min="6" max="7" width="18.375" style="3" hidden="1" customWidth="1"/>
    <col min="8" max="8" width="16.25390625" style="3" bestFit="1" customWidth="1"/>
    <col min="9" max="9" width="18.75390625" style="3" bestFit="1" customWidth="1"/>
    <col min="10" max="10" width="19.25390625" style="9" bestFit="1" customWidth="1"/>
    <col min="13" max="13" width="19.625" style="0" bestFit="1" customWidth="1"/>
  </cols>
  <sheetData>
    <row r="1" ht="12.75">
      <c r="J1" s="89" t="s">
        <v>46</v>
      </c>
    </row>
    <row r="2" spans="2:10" s="5" customFormat="1" ht="20.25">
      <c r="B2" s="102" t="s">
        <v>44</v>
      </c>
      <c r="C2" s="103"/>
      <c r="D2" s="103"/>
      <c r="E2" s="103"/>
      <c r="F2" s="103"/>
      <c r="G2" s="103"/>
      <c r="H2" s="103"/>
      <c r="I2" s="103"/>
      <c r="J2" s="103"/>
    </row>
    <row r="3" spans="2:10" ht="15.75">
      <c r="B3" s="100" t="s">
        <v>49</v>
      </c>
      <c r="C3" s="100"/>
      <c r="D3" s="101"/>
      <c r="E3" s="101"/>
      <c r="F3" s="101"/>
      <c r="G3" s="101"/>
      <c r="H3" s="101"/>
      <c r="I3" s="101"/>
      <c r="J3" s="101"/>
    </row>
    <row r="4" spans="2:10" s="5" customFormat="1" ht="12.75">
      <c r="B4" s="7"/>
      <c r="C4" s="50"/>
      <c r="D4" s="6"/>
      <c r="E4" s="6"/>
      <c r="F4" s="6"/>
      <c r="G4" s="6"/>
      <c r="H4" s="6"/>
      <c r="I4" s="6"/>
      <c r="J4" s="8"/>
    </row>
    <row r="5" spans="2:10" s="11" customFormat="1" ht="15.75">
      <c r="B5" s="95" t="s">
        <v>38</v>
      </c>
      <c r="C5" s="96"/>
      <c r="D5" s="96"/>
      <c r="E5" s="96"/>
      <c r="F5" s="96"/>
      <c r="G5" s="96"/>
      <c r="H5" s="96"/>
      <c r="I5" s="96"/>
      <c r="J5" s="119"/>
    </row>
    <row r="6" spans="2:10" s="11" customFormat="1" ht="12" customHeight="1">
      <c r="B6" s="18"/>
      <c r="C6" s="51"/>
      <c r="D6" s="19"/>
      <c r="E6" s="19"/>
      <c r="F6" s="19"/>
      <c r="G6" s="19"/>
      <c r="H6" s="19"/>
      <c r="I6" s="19"/>
      <c r="J6" s="38"/>
    </row>
    <row r="7" spans="2:10" s="23" customFormat="1" ht="15.75">
      <c r="B7" s="20" t="s">
        <v>0</v>
      </c>
      <c r="C7" s="52" t="s">
        <v>1</v>
      </c>
      <c r="D7" s="120" t="s">
        <v>6</v>
      </c>
      <c r="E7" s="121"/>
      <c r="F7" s="121"/>
      <c r="G7" s="121"/>
      <c r="H7" s="121"/>
      <c r="I7" s="122"/>
      <c r="J7" s="123"/>
    </row>
    <row r="8" spans="2:10" s="23" customFormat="1" ht="15.75">
      <c r="B8" s="24"/>
      <c r="C8" s="53"/>
      <c r="D8" s="39" t="s">
        <v>2</v>
      </c>
      <c r="E8" s="40" t="s">
        <v>3</v>
      </c>
      <c r="F8" s="39" t="s">
        <v>4</v>
      </c>
      <c r="G8" s="39" t="s">
        <v>47</v>
      </c>
      <c r="H8" s="39" t="s">
        <v>23</v>
      </c>
      <c r="I8" s="39" t="s">
        <v>41</v>
      </c>
      <c r="J8" s="115" t="s">
        <v>36</v>
      </c>
    </row>
    <row r="9" spans="2:10" s="23" customFormat="1" ht="15.75">
      <c r="B9" s="41"/>
      <c r="C9" s="54"/>
      <c r="D9" s="42" t="s">
        <v>5</v>
      </c>
      <c r="E9" s="43" t="s">
        <v>5</v>
      </c>
      <c r="F9" s="42" t="s">
        <v>5</v>
      </c>
      <c r="G9" s="42"/>
      <c r="H9" s="42" t="s">
        <v>26</v>
      </c>
      <c r="I9" s="42" t="s">
        <v>26</v>
      </c>
      <c r="J9" s="115"/>
    </row>
    <row r="10" spans="2:10" s="11" customFormat="1" ht="15.75">
      <c r="B10" s="92" t="s">
        <v>7</v>
      </c>
      <c r="C10" s="93"/>
      <c r="D10" s="104"/>
      <c r="E10" s="93"/>
      <c r="F10" s="93"/>
      <c r="G10" s="93"/>
      <c r="H10" s="93"/>
      <c r="I10" s="94"/>
      <c r="J10" s="44"/>
    </row>
    <row r="11" spans="2:10" s="60" customFormat="1" ht="15.75">
      <c r="B11" s="56" t="s">
        <v>9</v>
      </c>
      <c r="C11" s="57" t="s">
        <v>10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9">
        <f aca="true" t="shared" si="0" ref="J11:J16">SUM(D11:I11)</f>
        <v>0</v>
      </c>
    </row>
    <row r="12" spans="2:13" s="60" customFormat="1" ht="15.75">
      <c r="B12" s="56" t="s">
        <v>11</v>
      </c>
      <c r="C12" s="57" t="s">
        <v>12</v>
      </c>
      <c r="D12" s="58">
        <f>SUM('[1]Arkusz2'!$C$14)</f>
        <v>2840218.75</v>
      </c>
      <c r="E12" s="58">
        <f>SUM('[1]Arkusz2'!$C$26)</f>
        <v>19120971.9</v>
      </c>
      <c r="F12" s="58">
        <v>0</v>
      </c>
      <c r="G12" s="58">
        <v>0</v>
      </c>
      <c r="H12" s="58">
        <f>SUM('[1]Arkusz2'!$C$2)</f>
        <v>4580010.82</v>
      </c>
      <c r="I12" s="58">
        <f>SUM('[1]Arkusz2'!$C$7)</f>
        <v>3086040.8600000003</v>
      </c>
      <c r="J12" s="59">
        <f>SUM(D12:I12)</f>
        <v>29627242.33</v>
      </c>
      <c r="M12" s="61">
        <f>SUM(J12,J13,J14,J15,J16,)</f>
        <v>33941810.4</v>
      </c>
    </row>
    <row r="13" spans="2:10" s="60" customFormat="1" ht="31.5">
      <c r="B13" s="56" t="s">
        <v>13</v>
      </c>
      <c r="C13" s="57" t="s">
        <v>14</v>
      </c>
      <c r="D13" s="58">
        <f>SUM('[1]Arkusz2'!$D$14)</f>
        <v>3798.24</v>
      </c>
      <c r="E13" s="58">
        <f>SUM('[1]Arkusz2'!$D$26)</f>
        <v>2148810.9</v>
      </c>
      <c r="F13" s="58">
        <v>0</v>
      </c>
      <c r="G13" s="58">
        <v>0</v>
      </c>
      <c r="H13" s="58">
        <f>SUM('[1]Arkusz2'!$D$2)</f>
        <v>0</v>
      </c>
      <c r="I13" s="58">
        <f>SUM('[1]Arkusz2'!$D$7)</f>
        <v>65638.19</v>
      </c>
      <c r="J13" s="59">
        <f t="shared" si="0"/>
        <v>2218247.33</v>
      </c>
    </row>
    <row r="14" spans="2:10" s="60" customFormat="1" ht="31.5">
      <c r="B14" s="56" t="s">
        <v>15</v>
      </c>
      <c r="C14" s="57" t="s">
        <v>16</v>
      </c>
      <c r="D14" s="58">
        <f>SUM('[1]Arkusz2'!$E$14)</f>
        <v>321749.17000000004</v>
      </c>
      <c r="E14" s="58">
        <f>SUM('[1]Arkusz2'!$E$26)</f>
        <v>887759.25</v>
      </c>
      <c r="F14" s="58">
        <v>0</v>
      </c>
      <c r="G14" s="58">
        <v>0</v>
      </c>
      <c r="H14" s="58">
        <f>SUM('[1]Arkusz2'!$E$2)</f>
        <v>262000.17</v>
      </c>
      <c r="I14" s="58">
        <f>SUM('[1]Arkusz2'!$E$7)</f>
        <v>183478.75</v>
      </c>
      <c r="J14" s="59">
        <f t="shared" si="0"/>
        <v>1654987.3399999999</v>
      </c>
    </row>
    <row r="15" spans="2:10" s="60" customFormat="1" ht="15.75">
      <c r="B15" s="56" t="s">
        <v>17</v>
      </c>
      <c r="C15" s="57" t="s">
        <v>18</v>
      </c>
      <c r="D15" s="58">
        <f>SUM('[1]Arkusz2'!$F$14)</f>
        <v>0</v>
      </c>
      <c r="E15" s="58">
        <f>SUM('[1]Arkusz2'!$F$26)</f>
        <v>0</v>
      </c>
      <c r="F15" s="58">
        <v>0</v>
      </c>
      <c r="G15" s="58">
        <v>0</v>
      </c>
      <c r="H15" s="58">
        <f>SUM('[1]Arkusz2'!$F$2)</f>
        <v>116200</v>
      </c>
      <c r="I15" s="58">
        <f>SUM('[1]Arkusz2'!$F$7)</f>
        <v>0</v>
      </c>
      <c r="J15" s="59">
        <f t="shared" si="0"/>
        <v>116200</v>
      </c>
    </row>
    <row r="16" spans="2:10" s="60" customFormat="1" ht="15.75">
      <c r="B16" s="56" t="s">
        <v>19</v>
      </c>
      <c r="C16" s="57" t="s">
        <v>20</v>
      </c>
      <c r="D16" s="58">
        <f>SUM('[1]Arkusz2'!$G$14)</f>
        <v>113371.96</v>
      </c>
      <c r="E16" s="58">
        <f>SUM('[1]Arkusz2'!$G$26)</f>
        <v>145197.65</v>
      </c>
      <c r="F16" s="58">
        <v>0</v>
      </c>
      <c r="G16" s="58">
        <v>0</v>
      </c>
      <c r="H16" s="58">
        <f>SUM('[1]Arkusz2'!$G$2)</f>
        <v>18800.81</v>
      </c>
      <c r="I16" s="58">
        <f>SUM('[1]Arkusz2'!$G$7)</f>
        <v>47762.979999999996</v>
      </c>
      <c r="J16" s="59">
        <f t="shared" si="0"/>
        <v>325133.39999999997</v>
      </c>
    </row>
    <row r="17" spans="2:10" s="60" customFormat="1" ht="15.75">
      <c r="B17" s="62"/>
      <c r="C17" s="63" t="s">
        <v>40</v>
      </c>
      <c r="D17" s="64">
        <f aca="true" t="shared" si="1" ref="D17:J17">SUM(D11:D16)</f>
        <v>3279138.12</v>
      </c>
      <c r="E17" s="64">
        <f t="shared" si="1"/>
        <v>22302739.699999996</v>
      </c>
      <c r="F17" s="64">
        <f t="shared" si="1"/>
        <v>0</v>
      </c>
      <c r="G17" s="64">
        <f t="shared" si="1"/>
        <v>0</v>
      </c>
      <c r="H17" s="64">
        <f t="shared" si="1"/>
        <v>4977011.8</v>
      </c>
      <c r="I17" s="64">
        <f t="shared" si="1"/>
        <v>3382920.7800000003</v>
      </c>
      <c r="J17" s="59">
        <f t="shared" si="1"/>
        <v>33941810.4</v>
      </c>
    </row>
    <row r="18" spans="2:10" s="60" customFormat="1" ht="15.75">
      <c r="B18" s="65"/>
      <c r="C18" s="66"/>
      <c r="D18" s="67"/>
      <c r="E18" s="67"/>
      <c r="F18" s="67"/>
      <c r="G18" s="67"/>
      <c r="H18" s="67"/>
      <c r="I18" s="67"/>
      <c r="J18" s="68"/>
    </row>
    <row r="19" spans="2:10" s="60" customFormat="1" ht="15.75">
      <c r="B19" s="116" t="s">
        <v>21</v>
      </c>
      <c r="C19" s="117"/>
      <c r="D19" s="117"/>
      <c r="E19" s="117"/>
      <c r="F19" s="117"/>
      <c r="G19" s="117"/>
      <c r="H19" s="117"/>
      <c r="I19" s="118"/>
      <c r="J19" s="69"/>
    </row>
    <row r="20" spans="2:10" s="60" customFormat="1" ht="31.5">
      <c r="B20" s="65" t="s">
        <v>8</v>
      </c>
      <c r="C20" s="57" t="s">
        <v>22</v>
      </c>
      <c r="D20" s="58">
        <f>SUM('[1]Arkusz2'!$K$14)</f>
        <v>28960.050000000003</v>
      </c>
      <c r="E20" s="58">
        <f>SUM('[1]Arkusz2'!$K$26)</f>
        <v>90193.73</v>
      </c>
      <c r="F20" s="58">
        <v>0</v>
      </c>
      <c r="G20" s="58">
        <v>0</v>
      </c>
      <c r="H20" s="58">
        <f>SUM('[1]Arkusz2'!$K$2)</f>
        <v>19901.1</v>
      </c>
      <c r="I20" s="58">
        <f>SUM('[1]Arkusz2'!$K$7)</f>
        <v>9780.470000000001</v>
      </c>
      <c r="J20" s="59">
        <f>SUM(D20:I20)</f>
        <v>148835.35</v>
      </c>
    </row>
    <row r="21" spans="2:10" s="60" customFormat="1" ht="15.75">
      <c r="B21" s="70"/>
      <c r="C21" s="71"/>
      <c r="D21" s="61"/>
      <c r="E21" s="61"/>
      <c r="F21" s="61"/>
      <c r="G21" s="61"/>
      <c r="H21" s="61"/>
      <c r="I21" s="61"/>
      <c r="J21" s="73" t="s">
        <v>26</v>
      </c>
    </row>
    <row r="22" spans="2:10" s="60" customFormat="1" ht="15.75">
      <c r="B22" s="70"/>
      <c r="C22" s="71"/>
      <c r="D22" s="61"/>
      <c r="E22" s="61"/>
      <c r="F22" s="61"/>
      <c r="G22" s="61"/>
      <c r="H22" s="61"/>
      <c r="I22" s="61"/>
      <c r="J22" s="73" t="s">
        <v>26</v>
      </c>
    </row>
    <row r="23" spans="2:10" s="60" customFormat="1" ht="15.75">
      <c r="B23" s="112" t="s">
        <v>39</v>
      </c>
      <c r="C23" s="113"/>
      <c r="D23" s="113"/>
      <c r="E23" s="113"/>
      <c r="F23" s="113"/>
      <c r="G23" s="113"/>
      <c r="H23" s="113"/>
      <c r="I23" s="113"/>
      <c r="J23" s="114"/>
    </row>
    <row r="24" spans="2:10" s="60" customFormat="1" ht="12" customHeight="1">
      <c r="B24" s="70"/>
      <c r="C24" s="71"/>
      <c r="D24" s="61"/>
      <c r="E24" s="61"/>
      <c r="F24" s="61"/>
      <c r="G24" s="61"/>
      <c r="H24" s="61"/>
      <c r="I24" s="61"/>
      <c r="J24" s="72"/>
    </row>
    <row r="25" spans="2:10" s="76" customFormat="1" ht="15.75">
      <c r="B25" s="74" t="s">
        <v>0</v>
      </c>
      <c r="C25" s="75" t="s">
        <v>1</v>
      </c>
      <c r="D25" s="108" t="s">
        <v>6</v>
      </c>
      <c r="E25" s="109"/>
      <c r="F25" s="109"/>
      <c r="G25" s="109"/>
      <c r="H25" s="109"/>
      <c r="I25" s="110"/>
      <c r="J25" s="111"/>
    </row>
    <row r="26" spans="2:10" s="76" customFormat="1" ht="15.75">
      <c r="B26" s="77"/>
      <c r="C26" s="78"/>
      <c r="D26" s="79" t="s">
        <v>2</v>
      </c>
      <c r="E26" s="80" t="s">
        <v>3</v>
      </c>
      <c r="F26" s="80" t="s">
        <v>4</v>
      </c>
      <c r="G26" s="39" t="s">
        <v>47</v>
      </c>
      <c r="H26" s="80" t="s">
        <v>23</v>
      </c>
      <c r="I26" s="39" t="s">
        <v>41</v>
      </c>
      <c r="J26" s="115" t="s">
        <v>36</v>
      </c>
    </row>
    <row r="27" spans="2:10" s="76" customFormat="1" ht="15.75">
      <c r="B27" s="81"/>
      <c r="C27" s="82"/>
      <c r="D27" s="83" t="s">
        <v>5</v>
      </c>
      <c r="E27" s="84" t="s">
        <v>5</v>
      </c>
      <c r="F27" s="84" t="s">
        <v>5</v>
      </c>
      <c r="G27" s="84"/>
      <c r="H27" s="84" t="s">
        <v>26</v>
      </c>
      <c r="I27" s="42" t="s">
        <v>26</v>
      </c>
      <c r="J27" s="115"/>
    </row>
    <row r="28" spans="2:10" s="60" customFormat="1" ht="15.75">
      <c r="B28" s="105" t="s">
        <v>31</v>
      </c>
      <c r="C28" s="106"/>
      <c r="D28" s="106"/>
      <c r="E28" s="106"/>
      <c r="F28" s="106"/>
      <c r="G28" s="106"/>
      <c r="H28" s="106"/>
      <c r="I28" s="107"/>
      <c r="J28" s="85"/>
    </row>
    <row r="29" spans="2:13" s="60" customFormat="1" ht="15.75">
      <c r="B29" s="56" t="s">
        <v>9</v>
      </c>
      <c r="C29" s="57" t="s">
        <v>32</v>
      </c>
      <c r="D29" s="58">
        <f>SUM('[1]Arkusz2'!$H$14)</f>
        <v>1038817.2699999999</v>
      </c>
      <c r="E29" s="58">
        <f>SUM('[1]Arkusz2'!$H$26)</f>
        <v>4773958.559999999</v>
      </c>
      <c r="F29" s="58">
        <v>0</v>
      </c>
      <c r="G29" s="58">
        <v>0</v>
      </c>
      <c r="H29" s="58">
        <f>SUM('[1]Arkusz2'!$H$2)</f>
        <v>717358.01</v>
      </c>
      <c r="I29" s="58">
        <f>SUM('[1]Arkusz2'!$H$7)</f>
        <v>379089.9</v>
      </c>
      <c r="J29" s="59">
        <f aca="true" t="shared" si="2" ref="J29:J34">SUM(D29:I29)</f>
        <v>6909223.739999998</v>
      </c>
      <c r="M29" s="61">
        <f>SUM(J29,J30,J31,J32,J33)</f>
        <v>8029766.269999998</v>
      </c>
    </row>
    <row r="30" spans="2:10" s="60" customFormat="1" ht="15.75">
      <c r="B30" s="56" t="s">
        <v>11</v>
      </c>
      <c r="C30" s="57" t="s">
        <v>24</v>
      </c>
      <c r="D30" s="58">
        <f>SUM('[1]Arkusz2'!$I$14)</f>
        <v>23412.72</v>
      </c>
      <c r="E30" s="58">
        <f>SUM('[1]Arkusz2'!$I$26)</f>
        <v>10116.7</v>
      </c>
      <c r="F30" s="58">
        <v>0</v>
      </c>
      <c r="G30" s="58">
        <v>0</v>
      </c>
      <c r="H30" s="58">
        <f>SUM('[1]Arkusz2'!$I$2)</f>
        <v>0</v>
      </c>
      <c r="I30" s="58">
        <f>SUM('[1]Arkusz2'!$I$7)</f>
        <v>6731.35</v>
      </c>
      <c r="J30" s="59">
        <f t="shared" si="2"/>
        <v>40260.77</v>
      </c>
    </row>
    <row r="31" spans="2:10" s="60" customFormat="1" ht="15.75">
      <c r="B31" s="56" t="s">
        <v>13</v>
      </c>
      <c r="C31" s="57" t="s">
        <v>33</v>
      </c>
      <c r="D31" s="58">
        <f>SUM('[1]Arkusz2'!$J$14)</f>
        <v>0</v>
      </c>
      <c r="E31" s="58">
        <f>SUM('[1]Arkusz2'!$J$26)</f>
        <v>1002131.4900000002</v>
      </c>
      <c r="F31" s="58">
        <v>0</v>
      </c>
      <c r="G31" s="58">
        <v>0</v>
      </c>
      <c r="H31" s="58">
        <f>SUM('[1]Arkusz2'!$J$2)</f>
        <v>0</v>
      </c>
      <c r="I31" s="58">
        <f>SUM('[1]Arkusz2'!$J$7)</f>
        <v>0</v>
      </c>
      <c r="J31" s="59">
        <f t="shared" si="2"/>
        <v>1002131.4900000002</v>
      </c>
    </row>
    <row r="32" spans="2:10" s="60" customFormat="1" ht="31.5">
      <c r="B32" s="56" t="s">
        <v>15</v>
      </c>
      <c r="C32" s="57" t="s">
        <v>25</v>
      </c>
      <c r="D32" s="58">
        <f>SUM('[1]Arkusz2'!$M$14)</f>
        <v>18629.05</v>
      </c>
      <c r="E32" s="58">
        <f>SUM('[1]Arkusz2'!$M$26)</f>
        <v>38349.1</v>
      </c>
      <c r="F32" s="58">
        <v>0</v>
      </c>
      <c r="G32" s="58">
        <v>0</v>
      </c>
      <c r="H32" s="58">
        <f>SUM('[1]Arkusz2'!$M$2)</f>
        <v>0</v>
      </c>
      <c r="I32" s="58">
        <f>SUM('[1]Arkusz2'!$M$7)</f>
        <v>2878.73</v>
      </c>
      <c r="J32" s="59">
        <f t="shared" si="2"/>
        <v>59856.88</v>
      </c>
    </row>
    <row r="33" spans="2:10" s="60" customFormat="1" ht="15.75">
      <c r="B33" s="56" t="s">
        <v>17</v>
      </c>
      <c r="C33" s="57" t="s">
        <v>35</v>
      </c>
      <c r="D33" s="58">
        <f>SUM('[1]Arkusz2'!$L$14)</f>
        <v>0</v>
      </c>
      <c r="E33" s="58">
        <f>SUM('[1]Arkusz2'!$L$26)</f>
        <v>18293.39</v>
      </c>
      <c r="F33" s="58">
        <v>0</v>
      </c>
      <c r="G33" s="58">
        <v>0</v>
      </c>
      <c r="H33" s="58">
        <f>SUM('[1]Arkusz2'!$L$2)</f>
        <v>0</v>
      </c>
      <c r="I33" s="58">
        <f>SUM('[1]Arkusz2'!$L$7)</f>
        <v>0</v>
      </c>
      <c r="J33" s="59">
        <f t="shared" si="2"/>
        <v>18293.39</v>
      </c>
    </row>
    <row r="34" spans="2:10" s="60" customFormat="1" ht="15.75">
      <c r="B34" s="56" t="s">
        <v>26</v>
      </c>
      <c r="C34" s="57" t="s">
        <v>40</v>
      </c>
      <c r="D34" s="58">
        <f aca="true" t="shared" si="3" ref="D34:I34">SUM(D29:D33)</f>
        <v>1080859.04</v>
      </c>
      <c r="E34" s="58">
        <f t="shared" si="3"/>
        <v>5842849.239999998</v>
      </c>
      <c r="F34" s="58">
        <f t="shared" si="3"/>
        <v>0</v>
      </c>
      <c r="G34" s="58">
        <f t="shared" si="3"/>
        <v>0</v>
      </c>
      <c r="H34" s="58">
        <f t="shared" si="3"/>
        <v>717358.01</v>
      </c>
      <c r="I34" s="58">
        <f t="shared" si="3"/>
        <v>388699.98</v>
      </c>
      <c r="J34" s="59">
        <f t="shared" si="2"/>
        <v>8029766.269999998</v>
      </c>
    </row>
    <row r="35" spans="2:9" s="5" customFormat="1" ht="12.75">
      <c r="B35" s="7" t="s">
        <v>26</v>
      </c>
      <c r="C35" s="50"/>
      <c r="D35" s="6"/>
      <c r="E35" s="6"/>
      <c r="F35" s="6"/>
      <c r="G35" s="6"/>
      <c r="H35" s="6"/>
      <c r="I35" s="6"/>
    </row>
    <row r="36" spans="2:10" s="5" customFormat="1" ht="12.75">
      <c r="B36" s="7"/>
      <c r="C36" s="50"/>
      <c r="D36" s="6"/>
      <c r="E36" s="6"/>
      <c r="F36" s="6"/>
      <c r="G36" s="6"/>
      <c r="H36" s="6"/>
      <c r="I36" s="6"/>
      <c r="J36" s="13" t="s">
        <v>26</v>
      </c>
    </row>
    <row r="37" ht="12.75">
      <c r="J37" s="14" t="s">
        <v>26</v>
      </c>
    </row>
    <row r="66" ht="18">
      <c r="L66" s="16"/>
    </row>
    <row r="67" ht="20.25">
      <c r="J67" s="17" t="s">
        <v>26</v>
      </c>
    </row>
    <row r="68" ht="18.75">
      <c r="J68" s="15" t="s">
        <v>26</v>
      </c>
    </row>
    <row r="76" spans="5:10" ht="12.75">
      <c r="E76" s="86" t="s">
        <v>26</v>
      </c>
      <c r="J76" s="87" t="s">
        <v>26</v>
      </c>
    </row>
  </sheetData>
  <sheetProtection/>
  <mergeCells count="11">
    <mergeCell ref="J8:J9"/>
    <mergeCell ref="B3:J3"/>
    <mergeCell ref="B2:J2"/>
    <mergeCell ref="B10:I10"/>
    <mergeCell ref="B28:I28"/>
    <mergeCell ref="D25:J25"/>
    <mergeCell ref="B23:J23"/>
    <mergeCell ref="J26:J27"/>
    <mergeCell ref="B19:I19"/>
    <mergeCell ref="B5:J5"/>
    <mergeCell ref="D7:J7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63" r:id="rId1"/>
  <headerFooter alignWithMargins="0">
    <oddFooter xml:space="preserve">&amp;C&amp;18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53"/>
  <sheetViews>
    <sheetView workbookViewId="0" topLeftCell="A1">
      <selection activeCell="D16" sqref="D16"/>
    </sheetView>
  </sheetViews>
  <sheetFormatPr defaultColWidth="9.00390625" defaultRowHeight="12.75"/>
  <cols>
    <col min="1" max="1" width="6.75390625" style="0" customWidth="1"/>
    <col min="2" max="2" width="3.375" style="0" bestFit="1" customWidth="1"/>
    <col min="3" max="3" width="58.625" style="0" customWidth="1"/>
    <col min="4" max="4" width="21.375" style="0" customWidth="1"/>
    <col min="8" max="8" width="14.875" style="0" customWidth="1"/>
  </cols>
  <sheetData>
    <row r="1" spans="2:5" ht="12.75">
      <c r="B1" s="1"/>
      <c r="D1" s="88" t="s">
        <v>48</v>
      </c>
      <c r="E1" s="3"/>
    </row>
    <row r="2" spans="2:4" ht="18.75">
      <c r="B2" s="91" t="s">
        <v>43</v>
      </c>
      <c r="C2" s="91"/>
      <c r="D2" s="91"/>
    </row>
    <row r="3" spans="2:4" ht="15.75">
      <c r="B3" s="100" t="s">
        <v>49</v>
      </c>
      <c r="C3" s="100"/>
      <c r="D3" s="100"/>
    </row>
    <row r="4" spans="2:4" ht="15.75">
      <c r="B4" s="10"/>
      <c r="C4" s="10"/>
      <c r="D4" s="10"/>
    </row>
    <row r="5" spans="2:4" s="11" customFormat="1" ht="15.75">
      <c r="B5" s="95" t="s">
        <v>38</v>
      </c>
      <c r="C5" s="96"/>
      <c r="D5" s="96"/>
    </row>
    <row r="6" spans="2:4" s="11" customFormat="1" ht="12" customHeight="1">
      <c r="B6" s="18"/>
      <c r="D6" s="19"/>
    </row>
    <row r="7" spans="2:4" s="23" customFormat="1" ht="15.75">
      <c r="B7" s="20" t="s">
        <v>0</v>
      </c>
      <c r="C7" s="21" t="s">
        <v>1</v>
      </c>
      <c r="D7" s="22" t="s">
        <v>28</v>
      </c>
    </row>
    <row r="8" spans="2:4" s="23" customFormat="1" ht="15.75">
      <c r="B8" s="24"/>
      <c r="C8" s="25"/>
      <c r="D8" s="26" t="s">
        <v>27</v>
      </c>
    </row>
    <row r="9" spans="2:4" s="11" customFormat="1" ht="15.75">
      <c r="B9" s="92" t="s">
        <v>7</v>
      </c>
      <c r="C9" s="93"/>
      <c r="D9" s="94"/>
    </row>
    <row r="10" spans="2:4" s="11" customFormat="1" ht="15.75">
      <c r="B10" s="34" t="s">
        <v>9</v>
      </c>
      <c r="C10" s="33" t="s">
        <v>10</v>
      </c>
      <c r="D10" s="29">
        <f>SUM('[1]Arkusz2'!$B$33)</f>
        <v>14271.3</v>
      </c>
    </row>
    <row r="11" spans="2:4" s="11" customFormat="1" ht="15.75">
      <c r="B11" s="34" t="s">
        <v>11</v>
      </c>
      <c r="C11" s="33" t="s">
        <v>12</v>
      </c>
      <c r="D11" s="90">
        <f>SUM('[1]Arkusz2'!$C$33)</f>
        <v>8920753.94</v>
      </c>
    </row>
    <row r="12" spans="2:4" s="11" customFormat="1" ht="15.75">
      <c r="B12" s="34" t="s">
        <v>13</v>
      </c>
      <c r="C12" s="33" t="s">
        <v>14</v>
      </c>
      <c r="D12" s="29">
        <f>SUM('[1]Arkusz2'!$D$33)</f>
        <v>0</v>
      </c>
    </row>
    <row r="13" spans="2:5" s="11" customFormat="1" ht="15.75">
      <c r="B13" s="34" t="s">
        <v>15</v>
      </c>
      <c r="C13" s="33" t="s">
        <v>16</v>
      </c>
      <c r="D13" s="29">
        <f>SUM('[1]Arkusz2'!$E$33)</f>
        <v>68521.31</v>
      </c>
      <c r="E13" s="11" t="s">
        <v>26</v>
      </c>
    </row>
    <row r="14" spans="2:5" s="11" customFormat="1" ht="15.75">
      <c r="B14" s="34" t="s">
        <v>17</v>
      </c>
      <c r="C14" s="33" t="s">
        <v>18</v>
      </c>
      <c r="D14" s="29">
        <f>SUM('[1]Arkusz2'!$F$33)</f>
        <v>41180.35</v>
      </c>
      <c r="E14" s="19" t="s">
        <v>26</v>
      </c>
    </row>
    <row r="15" spans="2:4" s="11" customFormat="1" ht="15.75">
      <c r="B15" s="34" t="s">
        <v>19</v>
      </c>
      <c r="C15" s="33" t="s">
        <v>20</v>
      </c>
      <c r="D15" s="29">
        <f>SUM('[1]Arkusz2'!$G$33)</f>
        <v>776434.02</v>
      </c>
    </row>
    <row r="16" spans="2:4" s="11" customFormat="1" ht="15.75">
      <c r="B16" s="45"/>
      <c r="C16" s="28" t="s">
        <v>40</v>
      </c>
      <c r="D16" s="46">
        <f>SUM(D10:D15)</f>
        <v>9821160.92</v>
      </c>
    </row>
    <row r="17" spans="2:4" s="11" customFormat="1" ht="15.75">
      <c r="B17" s="32"/>
      <c r="C17" s="47"/>
      <c r="D17" s="49"/>
    </row>
    <row r="18" spans="2:4" s="11" customFormat="1" ht="15.75">
      <c r="B18" s="97" t="s">
        <v>21</v>
      </c>
      <c r="C18" s="98"/>
      <c r="D18" s="99"/>
    </row>
    <row r="19" spans="2:4" s="11" customFormat="1" ht="15.75">
      <c r="B19" s="32" t="s">
        <v>8</v>
      </c>
      <c r="C19" s="33" t="s">
        <v>22</v>
      </c>
      <c r="D19" s="29">
        <f>SUM('[1]Arkusz2'!$K$33)</f>
        <v>65419.100000000006</v>
      </c>
    </row>
    <row r="20" spans="2:4" s="11" customFormat="1" ht="15.75">
      <c r="B20" s="18"/>
      <c r="D20" s="19" t="s">
        <v>26</v>
      </c>
    </row>
    <row r="21" spans="2:4" s="11" customFormat="1" ht="15.75">
      <c r="B21" s="18"/>
      <c r="D21" s="19" t="s">
        <v>26</v>
      </c>
    </row>
    <row r="22" spans="2:4" s="11" customFormat="1" ht="15.75">
      <c r="B22" s="95" t="s">
        <v>39</v>
      </c>
      <c r="C22" s="96"/>
      <c r="D22" s="96"/>
    </row>
    <row r="23" spans="2:4" s="11" customFormat="1" ht="12" customHeight="1">
      <c r="B23" s="18"/>
      <c r="D23" s="19"/>
    </row>
    <row r="24" spans="2:4" s="23" customFormat="1" ht="15.75">
      <c r="B24" s="20" t="s">
        <v>0</v>
      </c>
      <c r="C24" s="21" t="s">
        <v>1</v>
      </c>
      <c r="D24" s="22" t="s">
        <v>28</v>
      </c>
    </row>
    <row r="25" spans="2:4" s="23" customFormat="1" ht="15.75">
      <c r="B25" s="24"/>
      <c r="C25" s="25"/>
      <c r="D25" s="26" t="s">
        <v>34</v>
      </c>
    </row>
    <row r="26" spans="2:4" s="11" customFormat="1" ht="15.75">
      <c r="B26" s="92" t="s">
        <v>31</v>
      </c>
      <c r="C26" s="93"/>
      <c r="D26" s="94"/>
    </row>
    <row r="27" spans="2:8" s="11" customFormat="1" ht="15.75">
      <c r="B27" s="34" t="s">
        <v>9</v>
      </c>
      <c r="C27" s="33" t="s">
        <v>32</v>
      </c>
      <c r="D27" s="29">
        <f>SUM('[1]Arkusz2'!$H$33)</f>
        <v>923290.5</v>
      </c>
      <c r="H27" s="19">
        <f>SUM(D27,D28,D29,D31)</f>
        <v>2058987.79</v>
      </c>
    </row>
    <row r="28" spans="2:4" s="11" customFormat="1" ht="15.75">
      <c r="B28" s="34" t="s">
        <v>11</v>
      </c>
      <c r="C28" s="33" t="s">
        <v>24</v>
      </c>
      <c r="D28" s="29">
        <f>SUM('[1]Arkusz2'!$I$33)</f>
        <v>1513.25</v>
      </c>
    </row>
    <row r="29" spans="2:4" s="11" customFormat="1" ht="15.75">
      <c r="B29" s="34" t="s">
        <v>13</v>
      </c>
      <c r="C29" s="33" t="s">
        <v>33</v>
      </c>
      <c r="D29" s="29">
        <f>SUM('[1]Arkusz2'!$J$33)</f>
        <v>535444.9600000001</v>
      </c>
    </row>
    <row r="30" spans="2:4" s="11" customFormat="1" ht="15.75">
      <c r="B30" s="34" t="s">
        <v>15</v>
      </c>
      <c r="C30" s="33" t="s">
        <v>25</v>
      </c>
      <c r="D30" s="29">
        <f>SUM('[1]Arkusz2'!$M$33)</f>
        <v>12946.7</v>
      </c>
    </row>
    <row r="31" spans="2:4" s="11" customFormat="1" ht="15.75">
      <c r="B31" s="34" t="s">
        <v>17</v>
      </c>
      <c r="C31" s="33" t="s">
        <v>35</v>
      </c>
      <c r="D31" s="29">
        <f>SUM('[1]Arkusz2'!$L$33)</f>
        <v>598739.08</v>
      </c>
    </row>
    <row r="32" spans="2:4" s="11" customFormat="1" ht="15.75">
      <c r="B32" s="34"/>
      <c r="C32" s="33" t="s">
        <v>40</v>
      </c>
      <c r="D32" s="29">
        <f>SUM(D27:D31)</f>
        <v>2071934.4899999998</v>
      </c>
    </row>
    <row r="33" s="11" customFormat="1" ht="15.75"/>
    <row r="34" s="5" customFormat="1" ht="12.75">
      <c r="D34" s="6"/>
    </row>
    <row r="46" ht="15.75">
      <c r="D46" s="12" t="s">
        <v>26</v>
      </c>
    </row>
    <row r="52" spans="3:4" ht="12.75">
      <c r="C52" s="2" t="s">
        <v>26</v>
      </c>
      <c r="D52" s="87" t="s">
        <v>26</v>
      </c>
    </row>
    <row r="53" ht="12.75">
      <c r="D53" s="3"/>
    </row>
  </sheetData>
  <sheetProtection/>
  <mergeCells count="7">
    <mergeCell ref="B18:D18"/>
    <mergeCell ref="B22:D22"/>
    <mergeCell ref="B26:D26"/>
    <mergeCell ref="B2:D2"/>
    <mergeCell ref="B5:D5"/>
    <mergeCell ref="B9:D9"/>
    <mergeCell ref="B3:D3"/>
  </mergeCells>
  <printOptions/>
  <pageMargins left="0.75" right="0.75" top="1" bottom="1" header="0.5" footer="0.5"/>
  <pageSetup horizontalDpi="300" verticalDpi="300" orientation="portrait" paperSize="9" scale="93" r:id="rId1"/>
  <headerFooter alignWithMargins="0">
    <oddFooter xml:space="preserve">&amp;C 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Jarosław</cp:lastModifiedBy>
  <cp:lastPrinted>2020-03-12T14:05:07Z</cp:lastPrinted>
  <dcterms:created xsi:type="dcterms:W3CDTF">2004-11-11T12:00:36Z</dcterms:created>
  <dcterms:modified xsi:type="dcterms:W3CDTF">2020-03-17T13:51:25Z</dcterms:modified>
  <cp:category/>
  <cp:version/>
  <cp:contentType/>
  <cp:contentStatus/>
</cp:coreProperties>
</file>