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4280" windowHeight="7155" activeTab="0"/>
  </bookViews>
  <sheets>
    <sheet name="wzor" sheetId="1" r:id="rId1"/>
  </sheets>
  <definedNames>
    <definedName name="_xlnm.Print_Titles" localSheetId="0">'wzor'!$A:$A,'wzor'!$2:$5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<sst xmlns="http://schemas.openxmlformats.org/spreadsheetml/2006/main" count="166" uniqueCount="60">
  <si>
    <t>Nazwa jednostki</t>
  </si>
  <si>
    <t>Przewidywany okres spłaty</t>
  </si>
  <si>
    <t>Odsetki</t>
  </si>
  <si>
    <t>Rok</t>
  </si>
  <si>
    <t>Data</t>
  </si>
  <si>
    <t>RAZEM:</t>
  </si>
  <si>
    <t>wielkość spłaty kredytów i pożyczek</t>
  </si>
  <si>
    <t>wielkość wykupu wyemitowanych obligacji</t>
  </si>
  <si>
    <t>Wartość nominalna</t>
  </si>
  <si>
    <t>wielkość udzielonych poręczeń i gwarancji</t>
  </si>
  <si>
    <t>Razem pozostałe zobowiązania</t>
  </si>
  <si>
    <t>UWAGI:</t>
  </si>
  <si>
    <t xml:space="preserve">Pozostałe zaciągnięte zobowiązania </t>
  </si>
  <si>
    <t>bieżące</t>
  </si>
  <si>
    <t>x</t>
  </si>
  <si>
    <t>Prognoza dochodów *</t>
  </si>
  <si>
    <t>Prognoza wydatków *</t>
  </si>
  <si>
    <t>Przewidywany okres spłaty (rok 2014 i następne)</t>
  </si>
  <si>
    <t>Razem            (1+2)</t>
  </si>
  <si>
    <t>Wartość nominalna (4+6+8)</t>
  </si>
  <si>
    <t>Odsetki (5+7+9)</t>
  </si>
  <si>
    <t>Razem       (10+11)</t>
  </si>
  <si>
    <t>Ogółem (3+12)</t>
  </si>
  <si>
    <t>** średnia arytmetyczna z 3 lat poprzedzających rok budżetowy, na który ustalana jest relacja - zgodnie z art. 243 ust. 1 ufp, stanowiąca stosunek sumy dochodów bieżącch i ze sprzedaży majątku pomniejszonych o wydatki bieżące do dochodów ogółem
np. dla roku 2010 - z lat 2007-2009</t>
  </si>
  <si>
    <t xml:space="preserve"> Zobowiązania związku współtworzonego przez  jednostkę samorządu terytorialnego (art. 244 ufp)</t>
  </si>
  <si>
    <t>w tym:</t>
  </si>
  <si>
    <t>ze sprzadaży majątku</t>
  </si>
  <si>
    <t>ogółem</t>
  </si>
  <si>
    <t>Relacja spłaty zobowiązań do planowanych dochodów wynikajaca z art. 243 ufp z 27.08.2009r.</t>
  </si>
  <si>
    <t>Maks. limit spłat tj.średnia z kol. 22 z 3 poprzednich lat **</t>
  </si>
  <si>
    <t>Ogółem zobowiązania jst i związku
(13+24)</t>
  </si>
  <si>
    <r>
      <t>Czy stosunek zobowiązań do dochodów (kol. 28) przekracza relację z art. 243 ufp  (kol. 23)
(</t>
    </r>
    <r>
      <rPr>
        <b/>
        <sz val="10"/>
        <color indexed="10"/>
        <rFont val="Times New Roman CE"/>
        <family val="0"/>
      </rPr>
      <t>TAK</t>
    </r>
    <r>
      <rPr>
        <b/>
        <sz val="10"/>
        <rFont val="Times New Roman CE"/>
        <family val="1"/>
      </rPr>
      <t xml:space="preserve"> / NIE)</t>
    </r>
  </si>
  <si>
    <r>
      <t>Czy stosunek zobowiązań z uwzg. wyłączeń z art. 243 ust. 3 do dochodów (kol. 29) przekracza relację z art. 243 ufp  (kol. 23)
(</t>
    </r>
    <r>
      <rPr>
        <b/>
        <sz val="10"/>
        <color indexed="10"/>
        <rFont val="Times New Roman CE"/>
        <family val="0"/>
      </rPr>
      <t>TAK</t>
    </r>
    <r>
      <rPr>
        <b/>
        <sz val="10"/>
        <rFont val="Times New Roman CE"/>
        <family val="1"/>
      </rPr>
      <t xml:space="preserve"> / NIE)</t>
    </r>
  </si>
  <si>
    <t>NALEŻY WYPEŁNIAĆ WYŁĄCZNIE ZIELONE POLA</t>
  </si>
  <si>
    <t>w kol. 5 winny być, w przypadku zaciągnięcia kredytu krótkoterminowego uwzględnione odsetki od tego zobowiązania</t>
  </si>
  <si>
    <t>Podpis wnioskodawcy</t>
  </si>
  <si>
    <t>do obliczeń bierze się się  kredyt bądź pożyczkę w pełnej wysokości,bez względu na ewentualną możliwość umorzenia części zadłużenia. Wartość zobowiązań w kol. 4 może ulec zmniejszeniu do otrzymaniu decyzji o umorzeniu części zobowiązania.</t>
  </si>
  <si>
    <t>Rodzaj zobowiązania (kredyt/pożyczka/obligacje)</t>
  </si>
  <si>
    <t>Wartość opiniowanej pożyczki/kredytu/obligacje</t>
  </si>
  <si>
    <t>Opiniowana pożyczka/kredyt/ obligacje</t>
  </si>
  <si>
    <t>Ogółem</t>
  </si>
  <si>
    <t>Stosunek % zobowiązań do dochodów (13/17*100)
art. 169 ufp z 30.06.2005r.</t>
  </si>
  <si>
    <t>Stosunek zobowiązań do dochodów (26/17)
art. 243 ufp z 27.08.2009r.</t>
  </si>
  <si>
    <t>Stosunek % zobowiązań do dochodów 
[(13-14)/ 17*100] z uwzględnieniem wyłączeń z
art. 169 ust. 3 ufp z 30.06.2005r.</t>
  </si>
  <si>
    <t>w tym w zw. z umową zawartą z podmiotem dysp. śr., o których mowa w art. 5 ust. 3 ufp z 30.06.2005r.</t>
  </si>
  <si>
    <t>dla danego roku 
[(18+19-21)/ 17]</t>
  </si>
  <si>
    <t>w tym w zw. z umową zawartą z podmiotem dysp. śr., o których mowa w art. 5 ust. 1 pkt 2 ufp z 27.08.2009r.
(14+25)</t>
  </si>
  <si>
    <t>Stosunek zobowiązań do dochodów 
[(26-27)/ 17] z uwzględnieniem wyłączeń z
art. 243 ust. 3 ufp z 27.08.2009r.</t>
  </si>
  <si>
    <t>w tym w zw. z umową zawartą z podmiotem dysp. śr., o których mowa w art. 5 ust. 1 pkt 2 ufp z 27.08.2009r.</t>
  </si>
  <si>
    <t>* dla lat 2007-2009 wykonanie, dla roku 2010 plan wg wuchwały budżetowej</t>
  </si>
  <si>
    <t>1.</t>
  </si>
  <si>
    <t>Zadłużenie wg art. 169 ust. 1 ufp z 30.06.2005 r. tj. relacji spłaty rat kredytów i pożyczek, wykupu papierów wartościowych wraz z należnymi odsetkami, kwot udzielonych poręczeń i gwarancji, do dochodów (15%)</t>
  </si>
  <si>
    <t>2.</t>
  </si>
  <si>
    <t>Zadłużenie wg art. 243 ust. 1 ufp z 27.08.2009 r. tj. relacji spłaty rat kredytów i pożyczek, wykupu papierów wartościowych (art. 89 ust. 1 pkt 2-4 i art. 90) wraz z należnymi odsetkami (art. 89 ust. 1 i art. 90), kwot udzielonych poręczeń i gwarancji, do dochodów</t>
  </si>
  <si>
    <t>Gmina Kępno</t>
  </si>
  <si>
    <t>kredyt</t>
  </si>
  <si>
    <t xml:space="preserve"> </t>
  </si>
  <si>
    <t>800.000</t>
  </si>
  <si>
    <t>2011-2014</t>
  </si>
  <si>
    <t>16.11.2010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</si>
</sst>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</numFmts>
  <fonts count="43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Up="1">
      <left style="thin"/>
      <right style="thin"/>
      <top style="thin"/>
      <bottom style="double"/>
      <diagonal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 diagonalUp="1">
      <left style="thin"/>
      <right style="thin"/>
      <top style="thin"/>
      <bottom style="thin"/>
      <diagonal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0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" fontId="2" fillId="33" borderId="19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33" borderId="25" xfId="0" applyNumberFormat="1" applyFont="1" applyFill="1" applyBorder="1" applyAlignment="1">
      <alignment horizontal="right"/>
    </xf>
    <xf numFmtId="4" fontId="2" fillId="33" borderId="26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4" fontId="2" fillId="33" borderId="14" xfId="0" applyNumberFormat="1" applyFont="1" applyFill="1" applyBorder="1" applyAlignment="1">
      <alignment horizontal="right"/>
    </xf>
    <xf numFmtId="4" fontId="2" fillId="33" borderId="13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0" fillId="0" borderId="33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4" fontId="2" fillId="33" borderId="34" xfId="0" applyNumberFormat="1" applyFont="1" applyFill="1" applyBorder="1" applyAlignment="1">
      <alignment horizontal="right"/>
    </xf>
    <xf numFmtId="4" fontId="2" fillId="33" borderId="28" xfId="0" applyNumberFormat="1" applyFont="1" applyFill="1" applyBorder="1" applyAlignment="1">
      <alignment horizontal="right"/>
    </xf>
    <xf numFmtId="0" fontId="5" fillId="0" borderId="0" xfId="0" applyFont="1" applyAlignment="1">
      <alignment vertical="top" wrapText="1"/>
    </xf>
    <xf numFmtId="0" fontId="1" fillId="0" borderId="35" xfId="0" applyFont="1" applyBorder="1" applyAlignment="1">
      <alignment horizontal="left" vertical="center" wrapText="1"/>
    </xf>
    <xf numFmtId="10" fontId="2" fillId="0" borderId="10" xfId="0" applyNumberFormat="1" applyFont="1" applyBorder="1" applyAlignment="1">
      <alignment/>
    </xf>
    <xf numFmtId="0" fontId="5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0" fontId="2" fillId="0" borderId="10" xfId="0" applyNumberFormat="1" applyFont="1" applyFill="1" applyBorder="1" applyAlignment="1">
      <alignment/>
    </xf>
    <xf numFmtId="0" fontId="1" fillId="0" borderId="32" xfId="0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0" fontId="2" fillId="0" borderId="19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4" fontId="1" fillId="33" borderId="19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164" fontId="1" fillId="0" borderId="15" xfId="0" applyNumberFormat="1" applyFont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164" fontId="1" fillId="0" borderId="15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 horizontal="right"/>
    </xf>
    <xf numFmtId="10" fontId="2" fillId="0" borderId="15" xfId="0" applyNumberFormat="1" applyFont="1" applyBorder="1" applyAlignment="1">
      <alignment/>
    </xf>
    <xf numFmtId="10" fontId="2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33" borderId="36" xfId="0" applyNumberFormat="1" applyFont="1" applyFill="1" applyBorder="1" applyAlignment="1">
      <alignment horizontal="right"/>
    </xf>
    <xf numFmtId="4" fontId="2" fillId="33" borderId="33" xfId="0" applyNumberFormat="1" applyFont="1" applyFill="1" applyBorder="1" applyAlignment="1">
      <alignment horizontal="right"/>
    </xf>
    <xf numFmtId="4" fontId="2" fillId="33" borderId="37" xfId="0" applyNumberFormat="1" applyFont="1" applyFill="1" applyBorder="1" applyAlignment="1">
      <alignment horizontal="right"/>
    </xf>
    <xf numFmtId="4" fontId="2" fillId="0" borderId="38" xfId="0" applyNumberFormat="1" applyFont="1" applyBorder="1" applyAlignment="1">
      <alignment/>
    </xf>
    <xf numFmtId="4" fontId="2" fillId="0" borderId="39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40" xfId="0" applyNumberFormat="1" applyFont="1" applyFill="1" applyBorder="1" applyAlignment="1">
      <alignment/>
    </xf>
    <xf numFmtId="10" fontId="2" fillId="0" borderId="39" xfId="0" applyNumberFormat="1" applyFont="1" applyBorder="1" applyAlignment="1">
      <alignment horizontal="center"/>
    </xf>
    <xf numFmtId="10" fontId="2" fillId="0" borderId="26" xfId="0" applyNumberFormat="1" applyFont="1" applyBorder="1" applyAlignment="1">
      <alignment horizontal="center"/>
    </xf>
    <xf numFmtId="10" fontId="2" fillId="0" borderId="19" xfId="0" applyNumberFormat="1" applyFont="1" applyBorder="1" applyAlignment="1">
      <alignment horizontal="right"/>
    </xf>
    <xf numFmtId="10" fontId="2" fillId="0" borderId="11" xfId="0" applyNumberFormat="1" applyFont="1" applyBorder="1" applyAlignment="1">
      <alignment horizontal="right"/>
    </xf>
    <xf numFmtId="10" fontId="2" fillId="0" borderId="17" xfId="0" applyNumberFormat="1" applyFont="1" applyBorder="1" applyAlignment="1">
      <alignment/>
    </xf>
    <xf numFmtId="0" fontId="7" fillId="0" borderId="0" xfId="0" applyFont="1" applyAlignment="1">
      <alignment horizontal="center" vertical="top"/>
    </xf>
    <xf numFmtId="0" fontId="1" fillId="34" borderId="26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4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4" borderId="45" xfId="0" applyFont="1" applyFill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 vertical="center" wrapText="1"/>
    </xf>
    <xf numFmtId="0" fontId="1" fillId="34" borderId="4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3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" fillId="0" borderId="4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33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"/>
  <sheetViews>
    <sheetView showGridLines="0" tabSelected="1" zoomScale="90" zoomScaleNormal="90" zoomScalePageLayoutView="0" workbookViewId="0" topLeftCell="A1">
      <pane xSplit="1" ySplit="10" topLeftCell="B3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C28" sqref="AC28"/>
    </sheetView>
  </sheetViews>
  <sheetFormatPr defaultColWidth="9.00390625" defaultRowHeight="12.75"/>
  <cols>
    <col min="1" max="1" width="8.375" style="31" customWidth="1"/>
    <col min="2" max="2" width="12.625" style="31" customWidth="1"/>
    <col min="3" max="3" width="10.625" style="31" customWidth="1"/>
    <col min="4" max="5" width="12.625" style="31" customWidth="1"/>
    <col min="6" max="6" width="11.125" style="31" bestFit="1" customWidth="1"/>
    <col min="7" max="7" width="12.625" style="31" customWidth="1"/>
    <col min="8" max="8" width="10.625" style="31" customWidth="1"/>
    <col min="9" max="9" width="12.625" style="31" customWidth="1"/>
    <col min="10" max="10" width="10.625" style="31" customWidth="1"/>
    <col min="11" max="13" width="12.875" style="31" customWidth="1"/>
    <col min="14" max="17" width="12.75390625" style="31" customWidth="1"/>
    <col min="18" max="32" width="13.625" style="31" customWidth="1"/>
    <col min="33" max="33" width="13.375" style="55" customWidth="1"/>
    <col min="34" max="34" width="13.375" style="31" customWidth="1"/>
    <col min="35" max="36" width="13.75390625" style="31" customWidth="1"/>
    <col min="37" max="16384" width="9.125" style="31" customWidth="1"/>
  </cols>
  <sheetData>
    <row r="1" spans="2:34" s="32" customFormat="1" ht="31.5" customHeight="1">
      <c r="B1" s="91" t="s">
        <v>50</v>
      </c>
      <c r="C1" s="127" t="s">
        <v>51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R1" s="91" t="s">
        <v>52</v>
      </c>
      <c r="S1" s="127" t="s">
        <v>53</v>
      </c>
      <c r="T1" s="127"/>
      <c r="U1" s="127"/>
      <c r="V1" s="127"/>
      <c r="W1" s="127"/>
      <c r="X1" s="127"/>
      <c r="Y1" s="127"/>
      <c r="Z1" s="127"/>
      <c r="AA1" s="127"/>
      <c r="AB1" s="51"/>
      <c r="AC1" s="51"/>
      <c r="AD1" s="51"/>
      <c r="AE1" s="51"/>
      <c r="AF1" s="51"/>
      <c r="AG1" s="54"/>
      <c r="AH1" s="51"/>
    </row>
    <row r="2" spans="1:27" ht="17.25" customHeight="1">
      <c r="A2" s="33"/>
      <c r="B2" s="33" t="s">
        <v>0</v>
      </c>
      <c r="C2" s="33"/>
      <c r="D2" s="33"/>
      <c r="E2" s="33"/>
      <c r="F2" s="33"/>
      <c r="G2" s="98" t="s">
        <v>54</v>
      </c>
      <c r="H2" s="98"/>
      <c r="I2" s="98"/>
      <c r="J2" s="98"/>
      <c r="K2" s="98"/>
      <c r="L2" s="98"/>
      <c r="M2" s="98"/>
      <c r="N2" s="34"/>
      <c r="O2" s="34"/>
      <c r="R2" s="33" t="s">
        <v>0</v>
      </c>
      <c r="S2" s="33"/>
      <c r="T2" s="33"/>
      <c r="U2" s="33"/>
      <c r="V2" s="33"/>
      <c r="W2" s="98" t="s">
        <v>54</v>
      </c>
      <c r="X2" s="98"/>
      <c r="Y2" s="98"/>
      <c r="Z2" s="98"/>
      <c r="AA2" s="98"/>
    </row>
    <row r="3" spans="1:27" ht="17.25" customHeight="1">
      <c r="A3" s="33"/>
      <c r="B3" s="33" t="s">
        <v>38</v>
      </c>
      <c r="C3" s="33"/>
      <c r="D3" s="33"/>
      <c r="E3" s="33"/>
      <c r="F3" s="33"/>
      <c r="G3" s="99" t="s">
        <v>57</v>
      </c>
      <c r="H3" s="99"/>
      <c r="I3" s="99"/>
      <c r="J3" s="99"/>
      <c r="K3" s="99"/>
      <c r="L3" s="99"/>
      <c r="M3" s="99"/>
      <c r="N3" s="34"/>
      <c r="O3" s="34"/>
      <c r="R3" s="33" t="s">
        <v>38</v>
      </c>
      <c r="S3" s="33"/>
      <c r="T3" s="33"/>
      <c r="U3" s="33"/>
      <c r="V3" s="33"/>
      <c r="W3" s="98" t="s">
        <v>57</v>
      </c>
      <c r="X3" s="98"/>
      <c r="Y3" s="98"/>
      <c r="Z3" s="98"/>
      <c r="AA3" s="98"/>
    </row>
    <row r="4" spans="1:27" ht="17.25" customHeight="1">
      <c r="A4" s="33"/>
      <c r="B4" s="33" t="s">
        <v>1</v>
      </c>
      <c r="C4" s="33"/>
      <c r="D4" s="33"/>
      <c r="E4" s="33"/>
      <c r="F4" s="33"/>
      <c r="G4" s="99" t="s">
        <v>58</v>
      </c>
      <c r="H4" s="99"/>
      <c r="I4" s="99"/>
      <c r="J4" s="99"/>
      <c r="K4" s="99"/>
      <c r="L4" s="99"/>
      <c r="M4" s="99"/>
      <c r="N4" s="34"/>
      <c r="O4" s="34"/>
      <c r="R4" s="33" t="s">
        <v>17</v>
      </c>
      <c r="S4" s="33"/>
      <c r="T4" s="33"/>
      <c r="U4" s="33"/>
      <c r="V4" s="33"/>
      <c r="W4" s="98" t="s">
        <v>58</v>
      </c>
      <c r="X4" s="98"/>
      <c r="Y4" s="98"/>
      <c r="Z4" s="98"/>
      <c r="AA4" s="98"/>
    </row>
    <row r="5" spans="1:27" ht="17.25" customHeight="1">
      <c r="A5" s="33"/>
      <c r="B5" s="33" t="s">
        <v>37</v>
      </c>
      <c r="C5" s="33"/>
      <c r="D5" s="33"/>
      <c r="E5" s="33"/>
      <c r="F5" s="33"/>
      <c r="G5" s="99" t="s">
        <v>55</v>
      </c>
      <c r="H5" s="99"/>
      <c r="I5" s="99"/>
      <c r="J5" s="99"/>
      <c r="K5" s="99"/>
      <c r="L5" s="99"/>
      <c r="M5" s="99"/>
      <c r="N5" s="34"/>
      <c r="O5" s="34"/>
      <c r="R5" s="33" t="s">
        <v>37</v>
      </c>
      <c r="S5" s="33"/>
      <c r="T5" s="33"/>
      <c r="U5" s="33"/>
      <c r="V5" s="33"/>
      <c r="W5" s="99" t="s">
        <v>55</v>
      </c>
      <c r="X5" s="99"/>
      <c r="Y5" s="99"/>
      <c r="Z5" s="99"/>
      <c r="AA5" s="99"/>
    </row>
    <row r="6" ht="15" customHeight="1"/>
    <row r="7" spans="1:33" ht="39.75" customHeight="1">
      <c r="A7" s="108" t="s">
        <v>3</v>
      </c>
      <c r="B7" s="95" t="s">
        <v>39</v>
      </c>
      <c r="C7" s="113"/>
      <c r="D7" s="114"/>
      <c r="E7" s="117" t="s">
        <v>12</v>
      </c>
      <c r="F7" s="118"/>
      <c r="G7" s="118"/>
      <c r="H7" s="118"/>
      <c r="I7" s="118"/>
      <c r="J7" s="118"/>
      <c r="K7" s="118"/>
      <c r="L7" s="118"/>
      <c r="M7" s="119"/>
      <c r="N7" s="95" t="s">
        <v>22</v>
      </c>
      <c r="O7" s="92" t="s">
        <v>44</v>
      </c>
      <c r="P7" s="95" t="s">
        <v>41</v>
      </c>
      <c r="Q7" s="120" t="s">
        <v>43</v>
      </c>
      <c r="R7" s="128" t="s">
        <v>15</v>
      </c>
      <c r="S7" s="129"/>
      <c r="T7" s="130"/>
      <c r="U7" s="128" t="s">
        <v>16</v>
      </c>
      <c r="V7" s="130"/>
      <c r="W7" s="108" t="s">
        <v>28</v>
      </c>
      <c r="X7" s="108"/>
      <c r="Y7" s="100" t="s">
        <v>24</v>
      </c>
      <c r="Z7" s="92" t="s">
        <v>48</v>
      </c>
      <c r="AA7" s="103" t="s">
        <v>30</v>
      </c>
      <c r="AB7" s="92" t="s">
        <v>46</v>
      </c>
      <c r="AC7" s="95" t="s">
        <v>42</v>
      </c>
      <c r="AD7" s="120" t="s">
        <v>47</v>
      </c>
      <c r="AE7" s="95" t="s">
        <v>31</v>
      </c>
      <c r="AF7" s="92" t="s">
        <v>32</v>
      </c>
      <c r="AG7" s="31"/>
    </row>
    <row r="8" spans="1:33" ht="39.75" customHeight="1">
      <c r="A8" s="109"/>
      <c r="B8" s="96" t="s">
        <v>8</v>
      </c>
      <c r="C8" s="111" t="s">
        <v>2</v>
      </c>
      <c r="D8" s="115" t="s">
        <v>18</v>
      </c>
      <c r="E8" s="96" t="s">
        <v>6</v>
      </c>
      <c r="F8" s="111"/>
      <c r="G8" s="111" t="s">
        <v>7</v>
      </c>
      <c r="H8" s="111"/>
      <c r="I8" s="111" t="s">
        <v>9</v>
      </c>
      <c r="J8" s="111"/>
      <c r="K8" s="111" t="s">
        <v>10</v>
      </c>
      <c r="L8" s="111"/>
      <c r="M8" s="115"/>
      <c r="N8" s="96"/>
      <c r="O8" s="93"/>
      <c r="P8" s="96"/>
      <c r="Q8" s="121"/>
      <c r="R8" s="126" t="s">
        <v>40</v>
      </c>
      <c r="S8" s="124" t="s">
        <v>25</v>
      </c>
      <c r="T8" s="125"/>
      <c r="U8" s="126" t="s">
        <v>27</v>
      </c>
      <c r="V8" s="52" t="s">
        <v>25</v>
      </c>
      <c r="W8" s="109"/>
      <c r="X8" s="109"/>
      <c r="Y8" s="101"/>
      <c r="Z8" s="93"/>
      <c r="AA8" s="104"/>
      <c r="AB8" s="93"/>
      <c r="AC8" s="96"/>
      <c r="AD8" s="121"/>
      <c r="AE8" s="96"/>
      <c r="AF8" s="93"/>
      <c r="AG8" s="31"/>
    </row>
    <row r="9" spans="1:33" ht="63.75" customHeight="1">
      <c r="A9" s="110"/>
      <c r="B9" s="97"/>
      <c r="C9" s="112"/>
      <c r="D9" s="116"/>
      <c r="E9" s="35" t="s">
        <v>8</v>
      </c>
      <c r="F9" s="36" t="s">
        <v>2</v>
      </c>
      <c r="G9" s="36" t="s">
        <v>8</v>
      </c>
      <c r="H9" s="36" t="s">
        <v>2</v>
      </c>
      <c r="I9" s="36" t="s">
        <v>8</v>
      </c>
      <c r="J9" s="36" t="s">
        <v>2</v>
      </c>
      <c r="K9" s="36" t="s">
        <v>19</v>
      </c>
      <c r="L9" s="36" t="s">
        <v>20</v>
      </c>
      <c r="M9" s="37" t="s">
        <v>21</v>
      </c>
      <c r="N9" s="97"/>
      <c r="O9" s="94"/>
      <c r="P9" s="97"/>
      <c r="Q9" s="122"/>
      <c r="R9" s="102"/>
      <c r="S9" s="38" t="s">
        <v>13</v>
      </c>
      <c r="T9" s="37" t="s">
        <v>26</v>
      </c>
      <c r="U9" s="102"/>
      <c r="V9" s="36" t="s">
        <v>13</v>
      </c>
      <c r="W9" s="35" t="s">
        <v>45</v>
      </c>
      <c r="X9" s="37" t="s">
        <v>29</v>
      </c>
      <c r="Y9" s="102"/>
      <c r="Z9" s="94"/>
      <c r="AA9" s="105"/>
      <c r="AB9" s="94"/>
      <c r="AC9" s="97"/>
      <c r="AD9" s="122"/>
      <c r="AE9" s="97"/>
      <c r="AF9" s="94"/>
      <c r="AG9" s="31"/>
    </row>
    <row r="10" spans="1:33" ht="19.5" customHeight="1">
      <c r="A10" s="39"/>
      <c r="B10" s="40">
        <v>1</v>
      </c>
      <c r="C10" s="41">
        <v>2</v>
      </c>
      <c r="D10" s="42">
        <v>3</v>
      </c>
      <c r="E10" s="40">
        <v>4</v>
      </c>
      <c r="F10" s="41">
        <v>5</v>
      </c>
      <c r="G10" s="41">
        <v>6</v>
      </c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2">
        <v>12</v>
      </c>
      <c r="N10" s="40">
        <v>13</v>
      </c>
      <c r="O10" s="57">
        <v>14</v>
      </c>
      <c r="P10" s="40">
        <v>15</v>
      </c>
      <c r="Q10" s="57">
        <v>16</v>
      </c>
      <c r="R10" s="40">
        <v>17</v>
      </c>
      <c r="S10" s="41">
        <v>18</v>
      </c>
      <c r="T10" s="42">
        <v>19</v>
      </c>
      <c r="U10" s="68">
        <v>20</v>
      </c>
      <c r="V10" s="42">
        <v>21</v>
      </c>
      <c r="W10" s="40">
        <v>22</v>
      </c>
      <c r="X10" s="57">
        <v>23</v>
      </c>
      <c r="Y10" s="40">
        <v>24</v>
      </c>
      <c r="Z10" s="42">
        <v>25</v>
      </c>
      <c r="AA10" s="68">
        <v>26</v>
      </c>
      <c r="AB10" s="42">
        <v>27</v>
      </c>
      <c r="AC10" s="40">
        <v>28</v>
      </c>
      <c r="AD10" s="57">
        <v>29</v>
      </c>
      <c r="AE10" s="40">
        <v>30</v>
      </c>
      <c r="AF10" s="42">
        <v>31</v>
      </c>
      <c r="AG10" s="31"/>
    </row>
    <row r="11" spans="1:33" ht="18" customHeight="1">
      <c r="A11" s="16">
        <v>2007</v>
      </c>
      <c r="B11" s="10" t="s">
        <v>14</v>
      </c>
      <c r="C11" s="14" t="s">
        <v>14</v>
      </c>
      <c r="D11" s="13" t="s">
        <v>14</v>
      </c>
      <c r="E11" s="10" t="s">
        <v>14</v>
      </c>
      <c r="F11" s="11" t="s">
        <v>14</v>
      </c>
      <c r="G11" s="11" t="s">
        <v>14</v>
      </c>
      <c r="H11" s="11" t="s">
        <v>14</v>
      </c>
      <c r="I11" s="11" t="s">
        <v>14</v>
      </c>
      <c r="J11" s="11" t="s">
        <v>14</v>
      </c>
      <c r="K11" s="11" t="s">
        <v>14</v>
      </c>
      <c r="L11" s="11" t="s">
        <v>14</v>
      </c>
      <c r="M11" s="12" t="s">
        <v>14</v>
      </c>
      <c r="N11" s="81" t="s">
        <v>14</v>
      </c>
      <c r="O11" s="82" t="s">
        <v>14</v>
      </c>
      <c r="P11" s="86" t="s">
        <v>14</v>
      </c>
      <c r="Q11" s="87" t="s">
        <v>14</v>
      </c>
      <c r="R11" s="49">
        <v>51339410.38</v>
      </c>
      <c r="S11" s="77">
        <v>50072651.06</v>
      </c>
      <c r="T11" s="26">
        <v>490511.92</v>
      </c>
      <c r="U11" s="25">
        <v>53656873.38</v>
      </c>
      <c r="V11" s="25">
        <v>42433746.25</v>
      </c>
      <c r="W11" s="58">
        <f>IF(R11=0,"",(+S11+T11-V11)/R11)</f>
        <v>0.1583465152760487</v>
      </c>
      <c r="X11" s="59" t="s">
        <v>14</v>
      </c>
      <c r="Y11" s="63" t="s">
        <v>14</v>
      </c>
      <c r="Z11" s="64" t="s">
        <v>14</v>
      </c>
      <c r="AA11" s="63" t="s">
        <v>14</v>
      </c>
      <c r="AB11" s="64" t="s">
        <v>14</v>
      </c>
      <c r="AC11" s="63" t="s">
        <v>14</v>
      </c>
      <c r="AD11" s="64" t="s">
        <v>14</v>
      </c>
      <c r="AE11" s="10" t="s">
        <v>14</v>
      </c>
      <c r="AF11" s="12" t="s">
        <v>14</v>
      </c>
      <c r="AG11" s="31"/>
    </row>
    <row r="12" spans="1:33" ht="18" customHeight="1">
      <c r="A12" s="16">
        <f>+A11+1</f>
        <v>2008</v>
      </c>
      <c r="B12" s="10" t="s">
        <v>14</v>
      </c>
      <c r="C12" s="14" t="s">
        <v>14</v>
      </c>
      <c r="D12" s="13" t="s">
        <v>14</v>
      </c>
      <c r="E12" s="10" t="s">
        <v>14</v>
      </c>
      <c r="F12" s="11" t="s">
        <v>14</v>
      </c>
      <c r="G12" s="11" t="s">
        <v>14</v>
      </c>
      <c r="H12" s="11" t="s">
        <v>14</v>
      </c>
      <c r="I12" s="11" t="s">
        <v>14</v>
      </c>
      <c r="J12" s="11" t="s">
        <v>14</v>
      </c>
      <c r="K12" s="11" t="s">
        <v>14</v>
      </c>
      <c r="L12" s="11" t="s">
        <v>14</v>
      </c>
      <c r="M12" s="12" t="s">
        <v>14</v>
      </c>
      <c r="N12" s="10" t="s">
        <v>14</v>
      </c>
      <c r="O12" s="12" t="s">
        <v>14</v>
      </c>
      <c r="P12" s="63" t="s">
        <v>14</v>
      </c>
      <c r="Q12" s="64" t="s">
        <v>14</v>
      </c>
      <c r="R12" s="50">
        <v>57841485.11</v>
      </c>
      <c r="S12" s="78">
        <v>56074283.5</v>
      </c>
      <c r="T12" s="28">
        <v>923335.61</v>
      </c>
      <c r="U12" s="27">
        <v>58227665.24</v>
      </c>
      <c r="V12" s="27">
        <v>46445435.54</v>
      </c>
      <c r="W12" s="58">
        <f>IF(R12=0,"",(+S12+T12-V12)/R12)</f>
        <v>0.1824327911002353</v>
      </c>
      <c r="X12" s="59" t="s">
        <v>14</v>
      </c>
      <c r="Y12" s="63" t="s">
        <v>56</v>
      </c>
      <c r="Z12" s="64" t="s">
        <v>14</v>
      </c>
      <c r="AA12" s="63" t="s">
        <v>14</v>
      </c>
      <c r="AB12" s="64" t="s">
        <v>14</v>
      </c>
      <c r="AC12" s="63" t="s">
        <v>14</v>
      </c>
      <c r="AD12" s="64" t="s">
        <v>14</v>
      </c>
      <c r="AE12" s="10" t="s">
        <v>14</v>
      </c>
      <c r="AF12" s="12" t="s">
        <v>14</v>
      </c>
      <c r="AG12" s="31"/>
    </row>
    <row r="13" spans="1:33" ht="18" customHeight="1">
      <c r="A13" s="16">
        <f>+A12+1</f>
        <v>2009</v>
      </c>
      <c r="B13" s="10" t="s">
        <v>14</v>
      </c>
      <c r="C13" s="14" t="s">
        <v>14</v>
      </c>
      <c r="D13" s="13" t="s">
        <v>14</v>
      </c>
      <c r="E13" s="10" t="s">
        <v>14</v>
      </c>
      <c r="F13" s="11" t="s">
        <v>14</v>
      </c>
      <c r="G13" s="11" t="s">
        <v>14</v>
      </c>
      <c r="H13" s="11" t="s">
        <v>14</v>
      </c>
      <c r="I13" s="11" t="s">
        <v>14</v>
      </c>
      <c r="J13" s="11" t="s">
        <v>14</v>
      </c>
      <c r="K13" s="11" t="s">
        <v>14</v>
      </c>
      <c r="L13" s="11" t="s">
        <v>14</v>
      </c>
      <c r="M13" s="12" t="s">
        <v>14</v>
      </c>
      <c r="N13" s="10" t="s">
        <v>14</v>
      </c>
      <c r="O13" s="12" t="s">
        <v>14</v>
      </c>
      <c r="P13" s="63" t="s">
        <v>14</v>
      </c>
      <c r="Q13" s="64" t="s">
        <v>14</v>
      </c>
      <c r="R13" s="50">
        <v>57309044.11</v>
      </c>
      <c r="S13" s="78">
        <v>55612046.42</v>
      </c>
      <c r="T13" s="28">
        <v>740711.22</v>
      </c>
      <c r="U13" s="27">
        <v>63913189.1</v>
      </c>
      <c r="V13" s="27">
        <v>49221454.01</v>
      </c>
      <c r="W13" s="58">
        <f aca="true" t="shared" si="0" ref="W13:W24">IF(R13=0,"",(+S13+T13-V13)/R13)</f>
        <v>0.12443592003230854</v>
      </c>
      <c r="X13" s="59" t="s">
        <v>14</v>
      </c>
      <c r="Y13" s="63" t="s">
        <v>14</v>
      </c>
      <c r="Z13" s="64" t="s">
        <v>14</v>
      </c>
      <c r="AA13" s="63" t="s">
        <v>14</v>
      </c>
      <c r="AB13" s="64" t="s">
        <v>14</v>
      </c>
      <c r="AC13" s="63" t="s">
        <v>14</v>
      </c>
      <c r="AD13" s="64" t="s">
        <v>14</v>
      </c>
      <c r="AE13" s="10" t="s">
        <v>14</v>
      </c>
      <c r="AF13" s="12" t="s">
        <v>14</v>
      </c>
      <c r="AG13" s="31"/>
    </row>
    <row r="14" spans="1:33" ht="18" customHeight="1">
      <c r="A14" s="16">
        <f>+A13+1</f>
        <v>2010</v>
      </c>
      <c r="B14" s="18">
        <v>0</v>
      </c>
      <c r="C14" s="19">
        <v>0</v>
      </c>
      <c r="D14" s="5">
        <f aca="true" t="shared" si="1" ref="D14:D24">SUM(B14:C14)</f>
        <v>0</v>
      </c>
      <c r="E14" s="18">
        <v>2580200</v>
      </c>
      <c r="F14" s="20">
        <v>500000</v>
      </c>
      <c r="G14" s="20">
        <v>0</v>
      </c>
      <c r="H14" s="20">
        <v>0</v>
      </c>
      <c r="I14" s="20">
        <v>3455438</v>
      </c>
      <c r="J14" s="20">
        <v>0</v>
      </c>
      <c r="K14" s="4">
        <f>E14+G14+I14</f>
        <v>6035638</v>
      </c>
      <c r="L14" s="4">
        <f>F14+H14+J14</f>
        <v>500000</v>
      </c>
      <c r="M14" s="2">
        <f>K14+L14</f>
        <v>6535638</v>
      </c>
      <c r="N14" s="83">
        <f>D14+M14</f>
        <v>6535638</v>
      </c>
      <c r="O14" s="84">
        <v>0</v>
      </c>
      <c r="P14" s="88">
        <f>IF(R14=0,"",N14/R14)</f>
        <v>0.10924947305438829</v>
      </c>
      <c r="Q14" s="89">
        <f>IF(R14=0,"",(N14-O14)/R14)</f>
        <v>0.10924947305438829</v>
      </c>
      <c r="R14" s="50">
        <v>59823062</v>
      </c>
      <c r="S14" s="78">
        <v>55732180</v>
      </c>
      <c r="T14" s="28">
        <v>2170000</v>
      </c>
      <c r="U14" s="27">
        <v>67444203</v>
      </c>
      <c r="V14" s="27">
        <v>55469586</v>
      </c>
      <c r="W14" s="58">
        <f t="shared" si="0"/>
        <v>0.040663147600167975</v>
      </c>
      <c r="X14" s="60">
        <f>IF(R14=0,"",(W11+W12+W13)/3)</f>
        <v>0.1550717421361975</v>
      </c>
      <c r="Y14" s="65">
        <v>0</v>
      </c>
      <c r="Z14" s="66">
        <v>0</v>
      </c>
      <c r="AA14" s="69">
        <f aca="true" t="shared" si="2" ref="AA14:AA24">+N14+Y14</f>
        <v>6535638</v>
      </c>
      <c r="AB14" s="70">
        <f aca="true" t="shared" si="3" ref="AB14:AB24">+O14+Z14</f>
        <v>0</v>
      </c>
      <c r="AC14" s="58">
        <f>IF(R14=0,"",AA14/R14)</f>
        <v>0.10924947305438829</v>
      </c>
      <c r="AD14" s="72">
        <f>IF(R14=0,"",(AA14-AB14)/R14)</f>
        <v>0.10924947305438829</v>
      </c>
      <c r="AE14" s="10" t="str">
        <f>IF(AC14&gt;X14,"TAK","NIE")</f>
        <v>NIE</v>
      </c>
      <c r="AF14" s="12" t="str">
        <f>IF(AD14&gt;X14,"TAK","NIE")</f>
        <v>NIE</v>
      </c>
      <c r="AG14" s="31"/>
    </row>
    <row r="15" spans="1:33" ht="18" customHeight="1">
      <c r="A15" s="16">
        <f>+A14+1</f>
        <v>2011</v>
      </c>
      <c r="B15" s="18">
        <v>200000</v>
      </c>
      <c r="C15" s="20">
        <v>37674</v>
      </c>
      <c r="D15" s="5">
        <f t="shared" si="1"/>
        <v>237674</v>
      </c>
      <c r="E15" s="18">
        <v>3085646</v>
      </c>
      <c r="F15" s="20">
        <v>462326</v>
      </c>
      <c r="G15" s="20">
        <v>0</v>
      </c>
      <c r="H15" s="20">
        <v>0</v>
      </c>
      <c r="I15" s="20">
        <v>565813</v>
      </c>
      <c r="J15" s="20">
        <v>0</v>
      </c>
      <c r="K15" s="4">
        <f aca="true" t="shared" si="4" ref="K15:K24">E15+G15+I15</f>
        <v>3651459</v>
      </c>
      <c r="L15" s="4">
        <f aca="true" t="shared" si="5" ref="L15:L24">F15+H15+J15</f>
        <v>462326</v>
      </c>
      <c r="M15" s="2">
        <f aca="true" t="shared" si="6" ref="M15:M24">K15+L15</f>
        <v>4113785</v>
      </c>
      <c r="N15" s="83">
        <f aca="true" t="shared" si="7" ref="N15:N24">D15+M15</f>
        <v>4351459</v>
      </c>
      <c r="O15" s="84">
        <v>0</v>
      </c>
      <c r="P15" s="88">
        <f>IF(R15=0,"",N15/R15)</f>
        <v>0.07135679814249855</v>
      </c>
      <c r="Q15" s="89">
        <f>IF(R15=0,"",(N15-O15)/R15)</f>
        <v>0.07135679814249855</v>
      </c>
      <c r="R15" s="50">
        <v>60981702</v>
      </c>
      <c r="S15" s="79">
        <v>55842179</v>
      </c>
      <c r="T15" s="30">
        <v>2850000</v>
      </c>
      <c r="U15" s="29">
        <v>63596056</v>
      </c>
      <c r="V15" s="29">
        <v>53780655</v>
      </c>
      <c r="W15" s="58">
        <f t="shared" si="0"/>
        <v>0.08054094652851769</v>
      </c>
      <c r="X15" s="60">
        <f aca="true" t="shared" si="8" ref="X15:X24">IF(R15=0,"",(W12+W13+W14)/3)</f>
        <v>0.11584395291090394</v>
      </c>
      <c r="Y15" s="65">
        <v>0</v>
      </c>
      <c r="Z15" s="66">
        <v>0</v>
      </c>
      <c r="AA15" s="69">
        <f t="shared" si="2"/>
        <v>4351459</v>
      </c>
      <c r="AB15" s="70">
        <f t="shared" si="3"/>
        <v>0</v>
      </c>
      <c r="AC15" s="58">
        <f aca="true" t="shared" si="9" ref="AC15:AC24">IF(R15=0,"",AA15/R15)</f>
        <v>0.07135679814249855</v>
      </c>
      <c r="AD15" s="72">
        <f aca="true" t="shared" si="10" ref="AD15:AD24">IF(R15=0,"",(AA15-AB15)/R15)</f>
        <v>0.07135679814249855</v>
      </c>
      <c r="AE15" s="10" t="str">
        <f aca="true" t="shared" si="11" ref="AE15:AE24">IF(AC15&gt;X15,"TAK","NIE")</f>
        <v>NIE</v>
      </c>
      <c r="AF15" s="12" t="str">
        <f aca="true" t="shared" si="12" ref="AF15:AF24">IF(AD15&gt;X15,"TAK","NIE")</f>
        <v>NIE</v>
      </c>
      <c r="AG15" s="31"/>
    </row>
    <row r="16" spans="1:33" ht="18" customHeight="1">
      <c r="A16" s="16">
        <f>+A15+1</f>
        <v>2012</v>
      </c>
      <c r="B16" s="18">
        <v>200000</v>
      </c>
      <c r="C16" s="20">
        <v>27671</v>
      </c>
      <c r="D16" s="5">
        <f t="shared" si="1"/>
        <v>227671</v>
      </c>
      <c r="E16" s="18">
        <v>3285646</v>
      </c>
      <c r="F16" s="20">
        <v>400000</v>
      </c>
      <c r="G16" s="20">
        <v>0</v>
      </c>
      <c r="H16" s="20">
        <v>0</v>
      </c>
      <c r="I16" s="20">
        <v>541459</v>
      </c>
      <c r="J16" s="20">
        <v>0</v>
      </c>
      <c r="K16" s="4">
        <f t="shared" si="4"/>
        <v>3827105</v>
      </c>
      <c r="L16" s="4">
        <f t="shared" si="5"/>
        <v>400000</v>
      </c>
      <c r="M16" s="2">
        <f t="shared" si="6"/>
        <v>4227105</v>
      </c>
      <c r="N16" s="83">
        <f t="shared" si="7"/>
        <v>4454776</v>
      </c>
      <c r="O16" s="84">
        <v>0</v>
      </c>
      <c r="P16" s="88">
        <f>IF(R16=0,"",N16/R16)</f>
        <v>0.07501191073918449</v>
      </c>
      <c r="Q16" s="89">
        <f>IF(R16=0,"",(N16-O16)/R16)</f>
        <v>0.07501191073918449</v>
      </c>
      <c r="R16" s="50">
        <v>59387582</v>
      </c>
      <c r="S16" s="79">
        <v>57823391</v>
      </c>
      <c r="T16" s="30">
        <v>1500000</v>
      </c>
      <c r="U16" s="29">
        <v>55501936</v>
      </c>
      <c r="V16" s="29">
        <v>52904513</v>
      </c>
      <c r="W16" s="58">
        <f t="shared" si="0"/>
        <v>0.10808451504221876</v>
      </c>
      <c r="X16" s="60">
        <f t="shared" si="8"/>
        <v>0.0818800047203314</v>
      </c>
      <c r="Y16" s="65">
        <v>0</v>
      </c>
      <c r="Z16" s="66">
        <v>0</v>
      </c>
      <c r="AA16" s="69">
        <f t="shared" si="2"/>
        <v>4454776</v>
      </c>
      <c r="AB16" s="70">
        <f t="shared" si="3"/>
        <v>0</v>
      </c>
      <c r="AC16" s="58">
        <f t="shared" si="9"/>
        <v>0.07501191073918449</v>
      </c>
      <c r="AD16" s="72">
        <f t="shared" si="10"/>
        <v>0.07501191073918449</v>
      </c>
      <c r="AE16" s="10" t="str">
        <f t="shared" si="11"/>
        <v>NIE</v>
      </c>
      <c r="AF16" s="12" t="str">
        <f t="shared" si="12"/>
        <v>NIE</v>
      </c>
      <c r="AG16" s="31"/>
    </row>
    <row r="17" spans="1:33" ht="18" customHeight="1">
      <c r="A17" s="16">
        <f aca="true" t="shared" si="13" ref="A17:A24">+A16+1</f>
        <v>2013</v>
      </c>
      <c r="B17" s="18">
        <v>200000</v>
      </c>
      <c r="C17" s="20">
        <v>17451</v>
      </c>
      <c r="D17" s="5">
        <f t="shared" si="1"/>
        <v>217451</v>
      </c>
      <c r="E17" s="18">
        <v>3371466</v>
      </c>
      <c r="F17" s="20">
        <v>400000</v>
      </c>
      <c r="G17" s="20">
        <v>0</v>
      </c>
      <c r="H17" s="20">
        <v>0</v>
      </c>
      <c r="I17" s="20">
        <v>515933</v>
      </c>
      <c r="J17" s="20">
        <v>0</v>
      </c>
      <c r="K17" s="4">
        <f t="shared" si="4"/>
        <v>3887399</v>
      </c>
      <c r="L17" s="4">
        <f t="shared" si="5"/>
        <v>400000</v>
      </c>
      <c r="M17" s="2">
        <f t="shared" si="6"/>
        <v>4287399</v>
      </c>
      <c r="N17" s="83">
        <f t="shared" si="7"/>
        <v>4504850</v>
      </c>
      <c r="O17" s="84">
        <v>0</v>
      </c>
      <c r="P17" s="88">
        <f>IF(R17=0,"",N17/R17)</f>
        <v>0.0739201114079628</v>
      </c>
      <c r="Q17" s="89">
        <f>IF(R17=0,"",(N17-O17)/R17)</f>
        <v>0.0739201114079628</v>
      </c>
      <c r="R17" s="50">
        <v>60942143</v>
      </c>
      <c r="S17" s="79">
        <v>59422143</v>
      </c>
      <c r="T17" s="30">
        <v>1500000</v>
      </c>
      <c r="U17" s="29">
        <v>57070677</v>
      </c>
      <c r="V17" s="29">
        <v>53955671</v>
      </c>
      <c r="W17" s="58">
        <f t="shared" si="0"/>
        <v>0.11431288197397325</v>
      </c>
      <c r="X17" s="60">
        <f t="shared" si="8"/>
        <v>0.07642953639030148</v>
      </c>
      <c r="Y17" s="65">
        <v>0</v>
      </c>
      <c r="Z17" s="66">
        <v>0</v>
      </c>
      <c r="AA17" s="69">
        <f t="shared" si="2"/>
        <v>4504850</v>
      </c>
      <c r="AB17" s="70">
        <f t="shared" si="3"/>
        <v>0</v>
      </c>
      <c r="AC17" s="58">
        <f t="shared" si="9"/>
        <v>0.0739201114079628</v>
      </c>
      <c r="AD17" s="72">
        <f t="shared" si="10"/>
        <v>0.0739201114079628</v>
      </c>
      <c r="AE17" s="10" t="str">
        <f t="shared" si="11"/>
        <v>NIE</v>
      </c>
      <c r="AF17" s="12" t="str">
        <f t="shared" si="12"/>
        <v>NIE</v>
      </c>
      <c r="AG17" s="31"/>
    </row>
    <row r="18" spans="1:33" ht="18" customHeight="1">
      <c r="A18" s="16">
        <f t="shared" si="13"/>
        <v>2014</v>
      </c>
      <c r="B18" s="18">
        <v>200000</v>
      </c>
      <c r="C18" s="20">
        <v>7448</v>
      </c>
      <c r="D18" s="5">
        <f t="shared" si="1"/>
        <v>207448</v>
      </c>
      <c r="E18" s="18">
        <v>3158206</v>
      </c>
      <c r="F18" s="20">
        <v>300000</v>
      </c>
      <c r="G18" s="20">
        <v>0</v>
      </c>
      <c r="H18" s="20">
        <v>0</v>
      </c>
      <c r="I18" s="20">
        <v>491005</v>
      </c>
      <c r="J18" s="20">
        <v>0</v>
      </c>
      <c r="K18" s="4">
        <f t="shared" si="4"/>
        <v>3649211</v>
      </c>
      <c r="L18" s="4">
        <f t="shared" si="5"/>
        <v>300000</v>
      </c>
      <c r="M18" s="2">
        <f t="shared" si="6"/>
        <v>3949211</v>
      </c>
      <c r="N18" s="83">
        <f t="shared" si="7"/>
        <v>4156659</v>
      </c>
      <c r="O18" s="84">
        <v>0</v>
      </c>
      <c r="P18" s="63" t="s">
        <v>14</v>
      </c>
      <c r="Q18" s="64" t="s">
        <v>14</v>
      </c>
      <c r="R18" s="50">
        <v>62636647</v>
      </c>
      <c r="S18" s="79">
        <v>61116647</v>
      </c>
      <c r="T18" s="30">
        <v>1500000</v>
      </c>
      <c r="U18" s="29">
        <v>58778441</v>
      </c>
      <c r="V18" s="29">
        <v>55240831</v>
      </c>
      <c r="W18" s="58">
        <f t="shared" si="0"/>
        <v>0.11775560080666514</v>
      </c>
      <c r="X18" s="60">
        <f t="shared" si="8"/>
        <v>0.10097944784823658</v>
      </c>
      <c r="Y18" s="65">
        <v>0</v>
      </c>
      <c r="Z18" s="66">
        <v>0</v>
      </c>
      <c r="AA18" s="69">
        <f t="shared" si="2"/>
        <v>4156659</v>
      </c>
      <c r="AB18" s="70">
        <f t="shared" si="3"/>
        <v>0</v>
      </c>
      <c r="AC18" s="58">
        <f t="shared" si="9"/>
        <v>0.06636145450122834</v>
      </c>
      <c r="AD18" s="72">
        <f t="shared" si="10"/>
        <v>0.06636145450122834</v>
      </c>
      <c r="AE18" s="10" t="str">
        <f t="shared" si="11"/>
        <v>NIE</v>
      </c>
      <c r="AF18" s="12" t="str">
        <f t="shared" si="12"/>
        <v>NIE</v>
      </c>
      <c r="AG18" s="31"/>
    </row>
    <row r="19" spans="1:33" ht="18" customHeight="1">
      <c r="A19" s="16">
        <f t="shared" si="13"/>
        <v>2015</v>
      </c>
      <c r="B19" s="18">
        <v>0</v>
      </c>
      <c r="C19" s="20">
        <v>0</v>
      </c>
      <c r="D19" s="5">
        <f t="shared" si="1"/>
        <v>0</v>
      </c>
      <c r="E19" s="18">
        <v>3289935</v>
      </c>
      <c r="F19" s="20">
        <v>200000</v>
      </c>
      <c r="G19" s="20">
        <v>0</v>
      </c>
      <c r="H19" s="20">
        <v>0</v>
      </c>
      <c r="I19" s="20">
        <v>466090</v>
      </c>
      <c r="J19" s="20">
        <v>0</v>
      </c>
      <c r="K19" s="4">
        <f t="shared" si="4"/>
        <v>3756025</v>
      </c>
      <c r="L19" s="4">
        <f t="shared" si="5"/>
        <v>200000</v>
      </c>
      <c r="M19" s="2">
        <f t="shared" si="6"/>
        <v>3956025</v>
      </c>
      <c r="N19" s="83">
        <f t="shared" si="7"/>
        <v>3956025</v>
      </c>
      <c r="O19" s="84">
        <v>0</v>
      </c>
      <c r="P19" s="63" t="s">
        <v>14</v>
      </c>
      <c r="Q19" s="64" t="s">
        <v>14</v>
      </c>
      <c r="R19" s="50">
        <v>64399228</v>
      </c>
      <c r="S19" s="79">
        <v>62879228</v>
      </c>
      <c r="T19" s="30">
        <v>1500000</v>
      </c>
      <c r="U19" s="29">
        <v>60509293</v>
      </c>
      <c r="V19" s="29">
        <v>56571812</v>
      </c>
      <c r="W19" s="58">
        <f t="shared" si="0"/>
        <v>0.12123462101129535</v>
      </c>
      <c r="X19" s="60">
        <f t="shared" si="8"/>
        <v>0.11338433260761904</v>
      </c>
      <c r="Y19" s="65">
        <v>0</v>
      </c>
      <c r="Z19" s="66">
        <v>0</v>
      </c>
      <c r="AA19" s="69">
        <f t="shared" si="2"/>
        <v>3956025</v>
      </c>
      <c r="AB19" s="70">
        <f t="shared" si="3"/>
        <v>0</v>
      </c>
      <c r="AC19" s="58">
        <f t="shared" si="9"/>
        <v>0.06142969602057963</v>
      </c>
      <c r="AD19" s="72">
        <f t="shared" si="10"/>
        <v>0.06142969602057963</v>
      </c>
      <c r="AE19" s="10" t="str">
        <f t="shared" si="11"/>
        <v>NIE</v>
      </c>
      <c r="AF19" s="12" t="str">
        <f t="shared" si="12"/>
        <v>NIE</v>
      </c>
      <c r="AG19" s="31"/>
    </row>
    <row r="20" spans="1:33" ht="18" customHeight="1">
      <c r="A20" s="16">
        <f t="shared" si="13"/>
        <v>2016</v>
      </c>
      <c r="B20" s="18">
        <v>0</v>
      </c>
      <c r="C20" s="20">
        <v>0</v>
      </c>
      <c r="D20" s="5">
        <f t="shared" si="1"/>
        <v>0</v>
      </c>
      <c r="E20" s="18">
        <v>2280000</v>
      </c>
      <c r="F20" s="20">
        <v>150000</v>
      </c>
      <c r="G20" s="20">
        <v>0</v>
      </c>
      <c r="H20" s="20">
        <v>0</v>
      </c>
      <c r="I20" s="20">
        <v>441485</v>
      </c>
      <c r="J20" s="20">
        <v>0</v>
      </c>
      <c r="K20" s="4">
        <f t="shared" si="4"/>
        <v>2721485</v>
      </c>
      <c r="L20" s="4">
        <f t="shared" si="5"/>
        <v>150000</v>
      </c>
      <c r="M20" s="2">
        <f t="shared" si="6"/>
        <v>2871485</v>
      </c>
      <c r="N20" s="83">
        <f t="shared" si="7"/>
        <v>2871485</v>
      </c>
      <c r="O20" s="84">
        <v>0</v>
      </c>
      <c r="P20" s="63" t="s">
        <v>14</v>
      </c>
      <c r="Q20" s="64" t="s">
        <v>14</v>
      </c>
      <c r="R20" s="50">
        <v>65718567</v>
      </c>
      <c r="S20" s="79">
        <v>64698567</v>
      </c>
      <c r="T20" s="30">
        <v>1000000</v>
      </c>
      <c r="U20" s="29">
        <v>61788567</v>
      </c>
      <c r="V20" s="29">
        <v>57995405</v>
      </c>
      <c r="W20" s="58">
        <f t="shared" si="0"/>
        <v>0.11721439391701892</v>
      </c>
      <c r="X20" s="60">
        <f t="shared" si="8"/>
        <v>0.11776770126397791</v>
      </c>
      <c r="Y20" s="65">
        <v>0</v>
      </c>
      <c r="Z20" s="66">
        <v>0</v>
      </c>
      <c r="AA20" s="69">
        <f t="shared" si="2"/>
        <v>2871485</v>
      </c>
      <c r="AB20" s="70">
        <f t="shared" si="3"/>
        <v>0</v>
      </c>
      <c r="AC20" s="58">
        <f t="shared" si="9"/>
        <v>0.043693664227340806</v>
      </c>
      <c r="AD20" s="72">
        <f t="shared" si="10"/>
        <v>0.043693664227340806</v>
      </c>
      <c r="AE20" s="10" t="str">
        <f t="shared" si="11"/>
        <v>NIE</v>
      </c>
      <c r="AF20" s="12" t="str">
        <f t="shared" si="12"/>
        <v>NIE</v>
      </c>
      <c r="AG20" s="31"/>
    </row>
    <row r="21" spans="1:33" ht="18" customHeight="1">
      <c r="A21" s="16">
        <f t="shared" si="13"/>
        <v>2017</v>
      </c>
      <c r="B21" s="21">
        <v>0</v>
      </c>
      <c r="C21" s="22">
        <v>0</v>
      </c>
      <c r="D21" s="5">
        <f t="shared" si="1"/>
        <v>0</v>
      </c>
      <c r="E21" s="18">
        <v>2280000</v>
      </c>
      <c r="F21" s="20">
        <v>100000</v>
      </c>
      <c r="G21" s="22">
        <v>0</v>
      </c>
      <c r="H21" s="22">
        <v>0</v>
      </c>
      <c r="I21" s="22">
        <v>416221</v>
      </c>
      <c r="J21" s="22">
        <v>0</v>
      </c>
      <c r="K21" s="4">
        <f t="shared" si="4"/>
        <v>2696221</v>
      </c>
      <c r="L21" s="4">
        <f t="shared" si="5"/>
        <v>100000</v>
      </c>
      <c r="M21" s="2">
        <f t="shared" si="6"/>
        <v>2796221</v>
      </c>
      <c r="N21" s="83">
        <f t="shared" si="7"/>
        <v>2796221</v>
      </c>
      <c r="O21" s="85">
        <v>0</v>
      </c>
      <c r="P21" s="63" t="s">
        <v>14</v>
      </c>
      <c r="Q21" s="64" t="s">
        <v>14</v>
      </c>
      <c r="R21" s="50">
        <v>67596697</v>
      </c>
      <c r="S21" s="79">
        <v>66576697</v>
      </c>
      <c r="T21" s="30">
        <v>1000000</v>
      </c>
      <c r="U21" s="29">
        <v>63666697</v>
      </c>
      <c r="V21" s="29">
        <v>59462016</v>
      </c>
      <c r="W21" s="58">
        <f t="shared" si="0"/>
        <v>0.1200455253013324</v>
      </c>
      <c r="X21" s="60">
        <f t="shared" si="8"/>
        <v>0.11873487191165981</v>
      </c>
      <c r="Y21" s="65">
        <v>0</v>
      </c>
      <c r="Z21" s="66">
        <v>0</v>
      </c>
      <c r="AA21" s="69">
        <f t="shared" si="2"/>
        <v>2796221</v>
      </c>
      <c r="AB21" s="70">
        <f t="shared" si="3"/>
        <v>0</v>
      </c>
      <c r="AC21" s="58">
        <f t="shared" si="9"/>
        <v>0.04136623716984278</v>
      </c>
      <c r="AD21" s="72">
        <f t="shared" si="10"/>
        <v>0.04136623716984278</v>
      </c>
      <c r="AE21" s="10" t="str">
        <f t="shared" si="11"/>
        <v>NIE</v>
      </c>
      <c r="AF21" s="12" t="str">
        <f t="shared" si="12"/>
        <v>NIE</v>
      </c>
      <c r="AG21" s="31"/>
    </row>
    <row r="22" spans="1:33" ht="18" customHeight="1">
      <c r="A22" s="16">
        <f t="shared" si="13"/>
        <v>2018</v>
      </c>
      <c r="B22" s="21">
        <v>0</v>
      </c>
      <c r="C22" s="22">
        <v>0</v>
      </c>
      <c r="D22" s="5">
        <f t="shared" si="1"/>
        <v>0</v>
      </c>
      <c r="E22" s="18">
        <v>1880000</v>
      </c>
      <c r="F22" s="20">
        <v>50000</v>
      </c>
      <c r="G22" s="22">
        <v>0</v>
      </c>
      <c r="H22" s="22">
        <v>0</v>
      </c>
      <c r="I22" s="22">
        <v>391293</v>
      </c>
      <c r="J22" s="22">
        <v>0</v>
      </c>
      <c r="K22" s="4">
        <f t="shared" si="4"/>
        <v>2271293</v>
      </c>
      <c r="L22" s="4">
        <f t="shared" si="5"/>
        <v>50000</v>
      </c>
      <c r="M22" s="2">
        <f t="shared" si="6"/>
        <v>2321293</v>
      </c>
      <c r="N22" s="83">
        <f t="shared" si="7"/>
        <v>2321293</v>
      </c>
      <c r="O22" s="85">
        <v>0</v>
      </c>
      <c r="P22" s="63" t="s">
        <v>14</v>
      </c>
      <c r="Q22" s="64" t="s">
        <v>14</v>
      </c>
      <c r="R22" s="50">
        <v>69535729</v>
      </c>
      <c r="S22" s="79">
        <v>68515729</v>
      </c>
      <c r="T22" s="30">
        <v>1000000</v>
      </c>
      <c r="U22" s="29">
        <v>65677288</v>
      </c>
      <c r="V22" s="29">
        <v>60974067</v>
      </c>
      <c r="W22" s="58">
        <f t="shared" si="0"/>
        <v>0.12283846193659666</v>
      </c>
      <c r="X22" s="60">
        <f t="shared" si="8"/>
        <v>0.11949818007654889</v>
      </c>
      <c r="Y22" s="65">
        <v>0</v>
      </c>
      <c r="Z22" s="66">
        <v>0</v>
      </c>
      <c r="AA22" s="69">
        <f t="shared" si="2"/>
        <v>2321293</v>
      </c>
      <c r="AB22" s="70">
        <f t="shared" si="3"/>
        <v>0</v>
      </c>
      <c r="AC22" s="58">
        <f t="shared" si="9"/>
        <v>0.03338273767144945</v>
      </c>
      <c r="AD22" s="72">
        <f t="shared" si="10"/>
        <v>0.03338273767144945</v>
      </c>
      <c r="AE22" s="10" t="str">
        <f t="shared" si="11"/>
        <v>NIE</v>
      </c>
      <c r="AF22" s="12" t="str">
        <f t="shared" si="12"/>
        <v>NIE</v>
      </c>
      <c r="AG22" s="31"/>
    </row>
    <row r="23" spans="1:33" ht="18" customHeight="1">
      <c r="A23" s="16">
        <f t="shared" si="13"/>
        <v>2019</v>
      </c>
      <c r="B23" s="21">
        <v>0</v>
      </c>
      <c r="C23" s="22">
        <v>0</v>
      </c>
      <c r="D23" s="5">
        <f t="shared" si="1"/>
        <v>0</v>
      </c>
      <c r="E23" s="21">
        <v>0</v>
      </c>
      <c r="F23" s="22">
        <v>0</v>
      </c>
      <c r="G23" s="22">
        <v>0</v>
      </c>
      <c r="H23" s="22">
        <v>0</v>
      </c>
      <c r="I23" s="22">
        <v>320000</v>
      </c>
      <c r="J23" s="22">
        <v>0</v>
      </c>
      <c r="K23" s="4">
        <f t="shared" si="4"/>
        <v>320000</v>
      </c>
      <c r="L23" s="4">
        <f t="shared" si="5"/>
        <v>0</v>
      </c>
      <c r="M23" s="2">
        <f t="shared" si="6"/>
        <v>320000</v>
      </c>
      <c r="N23" s="83">
        <f t="shared" si="7"/>
        <v>320000</v>
      </c>
      <c r="O23" s="85">
        <v>0</v>
      </c>
      <c r="P23" s="63" t="s">
        <v>14</v>
      </c>
      <c r="Q23" s="64" t="s">
        <v>14</v>
      </c>
      <c r="R23" s="50">
        <v>71537858</v>
      </c>
      <c r="S23" s="79">
        <v>70517858</v>
      </c>
      <c r="T23" s="30">
        <v>1000000</v>
      </c>
      <c r="U23" s="29">
        <v>69137858</v>
      </c>
      <c r="V23" s="29">
        <v>62486334</v>
      </c>
      <c r="W23" s="58">
        <f t="shared" si="0"/>
        <v>0.12624817477761216</v>
      </c>
      <c r="X23" s="60">
        <f t="shared" si="8"/>
        <v>0.12003279371831599</v>
      </c>
      <c r="Y23" s="65">
        <v>0</v>
      </c>
      <c r="Z23" s="66">
        <v>0</v>
      </c>
      <c r="AA23" s="69">
        <f t="shared" si="2"/>
        <v>320000</v>
      </c>
      <c r="AB23" s="70">
        <f t="shared" si="3"/>
        <v>0</v>
      </c>
      <c r="AC23" s="58">
        <f t="shared" si="9"/>
        <v>0.0044731560176151765</v>
      </c>
      <c r="AD23" s="72">
        <f t="shared" si="10"/>
        <v>0.0044731560176151765</v>
      </c>
      <c r="AE23" s="10" t="str">
        <f t="shared" si="11"/>
        <v>NIE</v>
      </c>
      <c r="AF23" s="12" t="str">
        <f t="shared" si="12"/>
        <v>NIE</v>
      </c>
      <c r="AG23" s="31"/>
    </row>
    <row r="24" spans="1:33" ht="18" customHeight="1">
      <c r="A24" s="16">
        <f t="shared" si="13"/>
        <v>2020</v>
      </c>
      <c r="B24" s="21">
        <v>0</v>
      </c>
      <c r="C24" s="22">
        <v>0</v>
      </c>
      <c r="D24" s="5">
        <f t="shared" si="1"/>
        <v>0</v>
      </c>
      <c r="E24" s="21">
        <v>0</v>
      </c>
      <c r="F24" s="22">
        <v>0</v>
      </c>
      <c r="G24" s="22">
        <v>0</v>
      </c>
      <c r="H24" s="22">
        <v>0</v>
      </c>
      <c r="I24" s="22">
        <v>358000</v>
      </c>
      <c r="J24" s="22">
        <v>0</v>
      </c>
      <c r="K24" s="4">
        <f t="shared" si="4"/>
        <v>358000</v>
      </c>
      <c r="L24" s="4">
        <f t="shared" si="5"/>
        <v>0</v>
      </c>
      <c r="M24" s="2">
        <f t="shared" si="6"/>
        <v>358000</v>
      </c>
      <c r="N24" s="83">
        <f t="shared" si="7"/>
        <v>358000</v>
      </c>
      <c r="O24" s="85">
        <v>0</v>
      </c>
      <c r="P24" s="63" t="s">
        <v>14</v>
      </c>
      <c r="Q24" s="64" t="s">
        <v>14</v>
      </c>
      <c r="R24" s="50">
        <v>73605364</v>
      </c>
      <c r="S24" s="79">
        <v>72585364</v>
      </c>
      <c r="T24" s="30">
        <v>1000000</v>
      </c>
      <c r="U24" s="29">
        <v>73605364</v>
      </c>
      <c r="V24" s="29">
        <v>64206008</v>
      </c>
      <c r="W24" s="58">
        <f t="shared" si="0"/>
        <v>0.1274276151939144</v>
      </c>
      <c r="X24" s="60">
        <f t="shared" si="8"/>
        <v>0.12304405400518041</v>
      </c>
      <c r="Y24" s="65">
        <v>0</v>
      </c>
      <c r="Z24" s="66">
        <v>0</v>
      </c>
      <c r="AA24" s="69">
        <f t="shared" si="2"/>
        <v>358000</v>
      </c>
      <c r="AB24" s="70">
        <f t="shared" si="3"/>
        <v>0</v>
      </c>
      <c r="AC24" s="58">
        <f t="shared" si="9"/>
        <v>0.004863775960675909</v>
      </c>
      <c r="AD24" s="72">
        <f t="shared" si="10"/>
        <v>0.004863775960675909</v>
      </c>
      <c r="AE24" s="10" t="str">
        <f t="shared" si="11"/>
        <v>NIE</v>
      </c>
      <c r="AF24" s="12" t="str">
        <f t="shared" si="12"/>
        <v>NIE</v>
      </c>
      <c r="AG24" s="31"/>
    </row>
    <row r="25" spans="1:33" ht="18" customHeight="1">
      <c r="A25" s="17"/>
      <c r="B25" s="6"/>
      <c r="C25" s="7"/>
      <c r="D25" s="5"/>
      <c r="E25" s="23"/>
      <c r="F25" s="24"/>
      <c r="G25" s="24"/>
      <c r="H25" s="24"/>
      <c r="I25" s="24"/>
      <c r="J25" s="24"/>
      <c r="K25" s="7"/>
      <c r="L25" s="7"/>
      <c r="M25" s="8"/>
      <c r="N25" s="6"/>
      <c r="O25" s="8"/>
      <c r="P25" s="73"/>
      <c r="Q25" s="90"/>
      <c r="R25" s="15"/>
      <c r="S25" s="80"/>
      <c r="T25" s="8"/>
      <c r="U25" s="6"/>
      <c r="V25" s="7"/>
      <c r="W25" s="61"/>
      <c r="X25" s="62"/>
      <c r="Y25" s="67"/>
      <c r="Z25" s="62"/>
      <c r="AA25" s="71"/>
      <c r="AB25" s="62"/>
      <c r="AC25" s="67"/>
      <c r="AD25" s="62"/>
      <c r="AE25" s="73"/>
      <c r="AF25" s="74"/>
      <c r="AG25" s="31"/>
    </row>
    <row r="26" spans="1:33" ht="21" customHeight="1" thickBot="1">
      <c r="A26" s="3" t="s">
        <v>5</v>
      </c>
      <c r="B26" s="9">
        <f aca="true" t="shared" si="14" ref="B26:N26">SUM(B11:B25)</f>
        <v>800000</v>
      </c>
      <c r="C26" s="9">
        <f t="shared" si="14"/>
        <v>90244</v>
      </c>
      <c r="D26" s="9">
        <f t="shared" si="14"/>
        <v>890244</v>
      </c>
      <c r="E26" s="9">
        <f t="shared" si="14"/>
        <v>25211099</v>
      </c>
      <c r="F26" s="9">
        <f t="shared" si="14"/>
        <v>2562326</v>
      </c>
      <c r="G26" s="9">
        <f t="shared" si="14"/>
        <v>0</v>
      </c>
      <c r="H26" s="9">
        <f t="shared" si="14"/>
        <v>0</v>
      </c>
      <c r="I26" s="9">
        <f t="shared" si="14"/>
        <v>7962737</v>
      </c>
      <c r="J26" s="9">
        <f t="shared" si="14"/>
        <v>0</v>
      </c>
      <c r="K26" s="9">
        <f t="shared" si="14"/>
        <v>33173836</v>
      </c>
      <c r="L26" s="9">
        <f t="shared" si="14"/>
        <v>2562326</v>
      </c>
      <c r="M26" s="9">
        <f t="shared" si="14"/>
        <v>35736162</v>
      </c>
      <c r="N26" s="9">
        <f t="shared" si="14"/>
        <v>36626406</v>
      </c>
      <c r="O26" s="9"/>
      <c r="P26" s="1"/>
      <c r="Q26" s="53"/>
      <c r="R26" s="1"/>
      <c r="S26" s="1"/>
      <c r="T26" s="1"/>
      <c r="U26" s="1"/>
      <c r="V26" s="1"/>
      <c r="W26" s="1"/>
      <c r="X26" s="1"/>
      <c r="Y26" s="1"/>
      <c r="Z26" s="1"/>
      <c r="AA26" s="56"/>
      <c r="AB26" s="1"/>
      <c r="AC26" s="1"/>
      <c r="AD26" s="1"/>
      <c r="AE26" s="1"/>
      <c r="AF26" s="1"/>
      <c r="AG26" s="31"/>
    </row>
    <row r="27" ht="13.5" thickTop="1"/>
    <row r="28" spans="1:33" ht="32.25" customHeight="1">
      <c r="A28" s="43" t="s">
        <v>11</v>
      </c>
      <c r="B28" s="106" t="s">
        <v>36</v>
      </c>
      <c r="C28" s="106"/>
      <c r="D28" s="106"/>
      <c r="E28" s="106"/>
      <c r="F28" s="106"/>
      <c r="G28" s="106"/>
      <c r="H28" s="106"/>
      <c r="I28" s="106"/>
      <c r="J28" s="106"/>
      <c r="K28" s="106"/>
      <c r="L28" s="45"/>
      <c r="M28" s="45"/>
      <c r="N28" s="45" t="s">
        <v>4</v>
      </c>
      <c r="O28" s="131" t="s">
        <v>59</v>
      </c>
      <c r="P28" s="46"/>
      <c r="Q28" s="46"/>
      <c r="R28" s="47" t="s">
        <v>49</v>
      </c>
      <c r="S28" s="47"/>
      <c r="T28" s="47"/>
      <c r="X28" s="48"/>
      <c r="Y28" s="45"/>
      <c r="Z28" s="45"/>
      <c r="AA28" s="45"/>
      <c r="AB28" s="45" t="s">
        <v>4</v>
      </c>
      <c r="AC28" s="131" t="s">
        <v>59</v>
      </c>
      <c r="AD28" s="46"/>
      <c r="AE28" s="46"/>
      <c r="AF28" s="46"/>
      <c r="AG28" s="31"/>
    </row>
    <row r="29" spans="2:33" ht="30.75" customHeight="1">
      <c r="B29" s="106" t="s">
        <v>34</v>
      </c>
      <c r="C29" s="106"/>
      <c r="D29" s="106"/>
      <c r="E29" s="106"/>
      <c r="F29" s="106"/>
      <c r="G29" s="106"/>
      <c r="H29" s="106"/>
      <c r="I29" s="106"/>
      <c r="L29" s="107" t="s">
        <v>35</v>
      </c>
      <c r="M29" s="107"/>
      <c r="N29" s="107"/>
      <c r="O29" s="44"/>
      <c r="P29" s="44"/>
      <c r="Q29" s="44"/>
      <c r="R29" s="123" t="s">
        <v>23</v>
      </c>
      <c r="S29" s="123"/>
      <c r="T29" s="123"/>
      <c r="U29" s="123"/>
      <c r="V29" s="123"/>
      <c r="W29" s="123"/>
      <c r="X29" s="123"/>
      <c r="Y29" s="45"/>
      <c r="Z29" s="45"/>
      <c r="AA29" s="45"/>
      <c r="AB29" s="45"/>
      <c r="AC29" s="44"/>
      <c r="AD29" s="44"/>
      <c r="AE29" s="44"/>
      <c r="AF29" s="44"/>
      <c r="AG29" s="31"/>
    </row>
    <row r="30" spans="9:33" ht="18" customHeight="1">
      <c r="I30" s="45"/>
      <c r="J30" s="45"/>
      <c r="K30" s="45"/>
      <c r="L30" s="107"/>
      <c r="M30" s="107"/>
      <c r="N30" s="107"/>
      <c r="O30" s="46"/>
      <c r="P30" s="46"/>
      <c r="Q30" s="46"/>
      <c r="R30" s="123"/>
      <c r="S30" s="123"/>
      <c r="T30" s="123"/>
      <c r="U30" s="123"/>
      <c r="V30" s="123"/>
      <c r="W30" s="123"/>
      <c r="X30" s="123"/>
      <c r="Y30" s="45"/>
      <c r="Z30" s="45"/>
      <c r="AA30" s="45"/>
      <c r="AB30" s="45" t="s">
        <v>35</v>
      </c>
      <c r="AC30" s="46"/>
      <c r="AD30" s="46"/>
      <c r="AE30" s="46"/>
      <c r="AF30" s="46"/>
      <c r="AG30" s="31"/>
    </row>
    <row r="31" spans="12:33" ht="12.75">
      <c r="L31" s="45"/>
      <c r="R31" s="123"/>
      <c r="S31" s="123"/>
      <c r="T31" s="123"/>
      <c r="U31" s="123"/>
      <c r="V31" s="123"/>
      <c r="W31" s="123"/>
      <c r="X31" s="123"/>
      <c r="AG31" s="31"/>
    </row>
    <row r="32" spans="2:19" s="75" customFormat="1" ht="12.75">
      <c r="B32" s="76" t="s">
        <v>33</v>
      </c>
      <c r="R32" s="76" t="s">
        <v>33</v>
      </c>
      <c r="S32" s="76"/>
    </row>
  </sheetData>
  <sheetProtection/>
  <mergeCells count="42">
    <mergeCell ref="S1:AA1"/>
    <mergeCell ref="R7:T7"/>
    <mergeCell ref="U7:V7"/>
    <mergeCell ref="C1:M1"/>
    <mergeCell ref="G2:M2"/>
    <mergeCell ref="G3:M3"/>
    <mergeCell ref="G4:M4"/>
    <mergeCell ref="G5:M5"/>
    <mergeCell ref="P7:P9"/>
    <mergeCell ref="Q7:Q9"/>
    <mergeCell ref="R29:X31"/>
    <mergeCell ref="W2:AA2"/>
    <mergeCell ref="S8:T8"/>
    <mergeCell ref="R8:R9"/>
    <mergeCell ref="U8:U9"/>
    <mergeCell ref="W7:X8"/>
    <mergeCell ref="E8:F8"/>
    <mergeCell ref="G8:H8"/>
    <mergeCell ref="I8:J8"/>
    <mergeCell ref="O7:O9"/>
    <mergeCell ref="AC7:AC9"/>
    <mergeCell ref="AD7:AD9"/>
    <mergeCell ref="B29:I29"/>
    <mergeCell ref="L29:N30"/>
    <mergeCell ref="A7:A9"/>
    <mergeCell ref="B8:B9"/>
    <mergeCell ref="C8:C9"/>
    <mergeCell ref="B7:D7"/>
    <mergeCell ref="D8:D9"/>
    <mergeCell ref="K8:M8"/>
    <mergeCell ref="E7:M7"/>
    <mergeCell ref="B28:K28"/>
    <mergeCell ref="AF7:AF9"/>
    <mergeCell ref="N7:N9"/>
    <mergeCell ref="W3:AA3"/>
    <mergeCell ref="W4:AA4"/>
    <mergeCell ref="W5:AA5"/>
    <mergeCell ref="Y7:Y9"/>
    <mergeCell ref="Z7:Z9"/>
    <mergeCell ref="AA7:AA9"/>
    <mergeCell ref="AB7:AB9"/>
    <mergeCell ref="AE7:AE9"/>
  </mergeCells>
  <conditionalFormatting sqref="AE14:AF24">
    <cfRule type="cellIs" priority="1" dxfId="1" operator="equal" stopIfTrue="1">
      <formula>"TAK"</formula>
    </cfRule>
  </conditionalFormatting>
  <printOptions horizontalCentered="1" verticalCentered="1"/>
  <pageMargins left="0" right="0" top="0" bottom="0" header="0" footer="0"/>
  <pageSetup fitToWidth="2" horizontalDpi="300" verticalDpi="300" orientation="landscape" paperSize="9" scale="67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Frąckowiak - WIAS</dc:creator>
  <cp:keywords/>
  <dc:description/>
  <cp:lastModifiedBy>Gmina Kępno</cp:lastModifiedBy>
  <cp:lastPrinted>2010-07-15T14:08:34Z</cp:lastPrinted>
  <dcterms:created xsi:type="dcterms:W3CDTF">1999-06-22T06:59:11Z</dcterms:created>
  <dcterms:modified xsi:type="dcterms:W3CDTF">2010-11-16T14:30:35Z</dcterms:modified>
  <cp:category/>
  <cp:version/>
  <cp:contentType/>
  <cp:contentStatus/>
</cp:coreProperties>
</file>