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'Sheet1'!$A$1:$I$382</definedName>
  </definedNames>
  <calcPr fullCalcOnLoad="1"/>
</workbook>
</file>

<file path=xl/sharedStrings.xml><?xml version="1.0" encoding="utf-8"?>
<sst xmlns="http://schemas.openxmlformats.org/spreadsheetml/2006/main" count="568" uniqueCount="196">
  <si>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rozliczeń dotyczących 2008 r.                                                                               </t>
    </r>
  </si>
  <si>
    <r>
      <t xml:space="preserve">Wpływy z różnych dochodów   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za bilety (Zespół Szkół w Mikorzynie)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53"/>
        <rFont val="Arial CE"/>
        <family val="0"/>
      </rPr>
      <t xml:space="preserve">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</si>
  <si>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odsetki od środków na rachunkach bankowych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</si>
  <si>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od zwróconej dotacji przez KST DOM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</si>
  <si>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dotacji przez KST DOM                                                                               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</si>
  <si>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</si>
  <si>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zwrotu zaliczek alimentacyjnych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</si>
  <si>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</si>
  <si>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Pozostałe odsetki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środków na rachunku bankowym MGOPS do obsługi projektu "Skuteczne wsparcie" realizowanego przez MGOPS w ramach Programu Operacyjnego Kapitał Ludzki </t>
    </r>
  </si>
  <si>
    <r>
      <t>( związków gmin)                                                                                                                                                     *</t>
    </r>
    <r>
      <rPr>
        <sz val="10"/>
        <color indexed="53"/>
        <rFont val="Arial CE"/>
        <family val="0"/>
      </rPr>
      <t xml:space="preserve"> </t>
    </r>
    <r>
      <rPr>
        <i/>
        <sz val="10"/>
        <rFont val="Arial CE"/>
        <family val="0"/>
      </rPr>
      <t xml:space="preserve">dotacja Wojewody Wielkopolskiego na świadczenia dla uczniów o charakterze socjalnym, w tym:                                                                                                                1/ na stypendia socjalne - 60.971,00 zł                                                                                                                                                                        2/ na zakup podręczników szkolnych -  0,00 zł                                                                                                                                                           </t>
    </r>
  </si>
  <si>
    <r>
      <t xml:space="preserve">Dotacje rozwojowe oraz środki na finansowanie Wspólnej Polityki Rolnej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środki unijne na dofinansowanie projektów realizowanych w ramach Programu Operacyjnego Kapitał Ludzki:                                                                                                                                                               1/ "Skuteczne wsparcie" realizowanego przez MGOPS  - 39.888,27,00 zł                                                                                                                               2/ "Aktywna wieś w mieście" realizowanego przez UMiG - 34.704,17,00 zł</t>
    </r>
    <r>
      <rPr>
        <sz val="10"/>
        <color indexed="8"/>
        <rFont val="Arial CE"/>
        <family val="0"/>
      </rPr>
      <t xml:space="preserve">
</t>
    </r>
  </si>
  <si>
    <r>
      <t xml:space="preserve">Dotacje rozwojowe oraz środki na finansowanie Wspólnej Polityki Rolnej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środki krajowe na dofinansowanie projektów realizowanych w ramach Programu Operacyjnego Kapitał Ludzki:                                                                                                                                                               1/ "Skuteczne wsparcie" realizowanego przez MGOPS  - 2.111,73 zł                                                                                                                               2/ "Aktywna wieś w mieście" realizowanego przez UMiG - 6.124,26 zł</t>
    </r>
    <r>
      <rPr>
        <sz val="10"/>
        <color indexed="8"/>
        <rFont val="Arial CE"/>
        <family val="0"/>
      </rPr>
      <t xml:space="preserve">
</t>
    </r>
  </si>
  <si>
    <r>
      <t>Wpływy z różnych dochodów                                                                                                                                                                                   *</t>
    </r>
    <r>
      <rPr>
        <i/>
        <sz val="10"/>
        <rFont val="Arial CE"/>
        <family val="0"/>
      </rPr>
      <t xml:space="preserve"> wpływy z PUP z tytułu refundacji kosztów prac interwencyjnych
  </t>
    </r>
  </si>
  <si>
    <r>
      <t xml:space="preserve">Wpływy z różnych dochodów                                                                                                                                                                                   * </t>
    </r>
    <r>
      <rPr>
        <sz val="10"/>
        <color indexed="53"/>
        <rFont val="Arial CE"/>
        <family val="0"/>
      </rPr>
      <t xml:space="preserve"> </t>
    </r>
    <r>
      <rPr>
        <i/>
        <sz val="10"/>
        <rFont val="Arial CE"/>
        <family val="0"/>
      </rPr>
      <t xml:space="preserve">wpływy z odpłatności za kółka zainteresowań  </t>
    </r>
    <r>
      <rPr>
        <i/>
        <sz val="10"/>
        <rFont val="Arial CE"/>
        <family val="0"/>
      </rPr>
      <t xml:space="preserve">                                                           </t>
    </r>
  </si>
  <si>
    <r>
      <t>* czynsze dzierżawne, w tym:                                                                                                                                                                                                 1) targowisko -  6.600,00 zł</t>
    </r>
    <r>
      <rPr>
        <i/>
        <sz val="10"/>
        <color indexed="53"/>
        <rFont val="Arial CE"/>
        <family val="0"/>
      </rPr>
      <t>,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2)pozostałe grunty - </t>
    </r>
    <r>
      <rPr>
        <i/>
        <sz val="10"/>
        <rFont val="Arial CE"/>
        <family val="0"/>
      </rPr>
      <t xml:space="preserve">21.920,10 zł,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3) czynsze za lokale (realizowane przez ADM Sp. z o.o.) </t>
    </r>
    <r>
      <rPr>
        <i/>
        <sz val="10"/>
        <rFont val="Arial CE"/>
        <family val="0"/>
      </rPr>
      <t>- 424.633,25 zł.</t>
    </r>
  </si>
  <si>
    <t>* rozliczenie z ADM Sp. z o.o. za 2008 rok</t>
  </si>
  <si>
    <t>* wpłaty gmin z Powiatu Kępińskiego na organizację obchodów XX lecia Wolnych Wyborów</t>
  </si>
  <si>
    <r>
      <t xml:space="preserve">Wpływy z różnych dochodów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wpływy z rozliczeń dotyczących 2008 roku  oraz wpłata SBL stanowiąca dofinansowanie organizacji konferencji Izb Rolniczych</t>
    </r>
  </si>
  <si>
    <r>
      <t xml:space="preserve">Wpływy z usług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odpłatności za za pobyt w centrum pomocy 
   rodzinie w kryzysie,
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</si>
  <si>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</si>
  <si>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</si>
  <si>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</si>
  <si>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Środki na dofinansowanie własnych zadań bieżących gmin (związków gmin), powiatów (związków powiatów), samorządów województw, pozyskanych z innych źródeł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ze środków Narodowego Centrum Kultury na realizację programu pn. "Śpiewająca Polska" w Gimnazjum w Mikorzynie</t>
    </r>
  </si>
  <si>
    <t xml:space="preserve">Świadczenia rodzinne oraz składki na ubezpieczenia </t>
  </si>
  <si>
    <r>
      <t xml:space="preserve">publicznych oraz innych umów o podobnym charakterze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Klubu Nauczyciela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</si>
  <si>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</si>
  <si>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</si>
  <si>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</si>
  <si>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>Dotacje otrzymane z funduszy celowych na finansowanie lub dofinansowanie kosztów realizacji</t>
  </si>
  <si>
    <t xml:space="preserve"> finansów publicznych</t>
  </si>
  <si>
    <t>inwestycji i zakupów inwestycyjnych jednostek sektora</t>
  </si>
  <si>
    <t xml:space="preserve">Dotacje celowe otrzymane z budżetu państwa na realizację zadań bieżących z zakresu administracji </t>
  </si>
  <si>
    <r>
      <t xml:space="preserve"> (związkom gmin) ustawami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
jego zwrotu poniesionych przez naszą gminę. 
</t>
    </r>
  </si>
  <si>
    <t>rządowej  oraz innych zadań zleconych gminie</t>
  </si>
  <si>
    <t>Skarbu Państwa, jednostek samorządu terytorialnego  v</t>
  </si>
  <si>
    <t>lub innych jednostek zaliczanych do sektora finansów</t>
  </si>
  <si>
    <t>Oświata i wychowanie</t>
  </si>
  <si>
    <t>Podatek od nieruchomości</t>
  </si>
  <si>
    <t>Gospodarka gruntami i nieruchomościami</t>
  </si>
  <si>
    <t>Kultura i ochrona dziedzictwa narodowego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</si>
  <si>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</si>
  <si>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</si>
  <si>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</si>
  <si>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</si>
  <si>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</si>
  <si>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</si>
  <si>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</si>
  <si>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</si>
  <si>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</si>
  <si>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</si>
  <si>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</si>
  <si>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</si>
  <si>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</si>
  <si>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</si>
  <si>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</si>
  <si>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</si>
  <si>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</si>
  <si>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</si>
  <si>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</si>
  <si>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</si>
  <si>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 miejscowej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</si>
  <si>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</si>
  <si>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</si>
  <si>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</si>
  <si>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</si>
  <si>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</si>
  <si>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</si>
  <si>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</si>
  <si>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</si>
  <si>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</si>
  <si>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</si>
  <si>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</si>
  <si>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</si>
  <si>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</si>
  <si>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</si>
  <si>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</si>
  <si>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</si>
  <si>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</si>
  <si>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</si>
  <si>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wieczyste nieruchomości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</si>
  <si>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</si>
  <si>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</si>
  <si>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</si>
  <si>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</si>
  <si>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</si>
  <si>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</si>
  <si>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</si>
  <si>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</si>
  <si>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Wpływy z opłat za zarząd, użytkowanie i użytkowanie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</si>
  <si>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</si>
  <si>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</si>
  <si>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</si>
  <si>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</si>
  <si>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</si>
  <si>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</si>
  <si>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</si>
  <si>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* wieczysta dzierżawa</t>
  </si>
  <si>
    <t>* spłaty hipotek</t>
  </si>
  <si>
    <t>Tabela nr 1</t>
  </si>
  <si>
    <t>Należności</t>
  </si>
  <si>
    <t>DOCHODY</t>
  </si>
  <si>
    <t>Wpływy z tytułu odpłatnego nabycia prawa własności oraz prawa użytkowania wieczystego nieruchomości</t>
  </si>
  <si>
    <t>* koszty postępowania windykacyjnego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</si>
  <si>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</si>
  <si>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</si>
  <si>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</si>
  <si>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koszty postępowania windykacyjnego</t>
    </r>
  </si>
  <si>
    <r>
      <t>Wpływy z różnych opłat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>koszty postępowania windykacyjnego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</si>
  <si>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</si>
  <si>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</si>
  <si>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publicznych oraz innych umów o podobnym charakterze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wpływy z czynszów za wynajem pomieszczeń przedszkolnych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</si>
  <si>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przedszkola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</si>
  <si>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</si>
  <si>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</si>
  <si>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*dotacja Wojewody Wielkopolskiego na zadania realizowane przez USC, ELUD oraz Ewidencję Działalności Gospodarczej</t>
    </r>
  </si>
  <si>
    <t xml:space="preserve">rządowej  oraz innych zadań zleconych gminie </t>
  </si>
  <si>
    <t xml:space="preserve">Dochody jednostek samorządu terytorialnego związane </t>
  </si>
  <si>
    <t xml:space="preserve">z realizacją zadań z zakresu administracji rządowej 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</si>
  <si>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wydawaniem dowodów osobistych</t>
    </r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</si>
  <si>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</si>
  <si>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</si>
  <si>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</si>
  <si>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</si>
  <si>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</t>
    </r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</si>
  <si>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</si>
  <si>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</si>
  <si>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</si>
  <si>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</si>
  <si>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</si>
  <si>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</si>
  <si>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</si>
  <si>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</si>
  <si>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</si>
  <si>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</si>
  <si>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</si>
  <si>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</si>
  <si>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</si>
  <si>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</si>
  <si>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</si>
  <si>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>Pobór podatków, opłat i niepodatkowych należności budżetowych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</si>
  <si>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</si>
  <si>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</si>
  <si>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</si>
  <si>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</si>
  <si>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t>Skarbu Państwa, jednostek samorządu terytorialnego  l</t>
  </si>
  <si>
    <r>
      <t xml:space="preserve"> 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Wojewody Wielkopolskiego na dofinansowanie 
pracodawcom kosztów przygotowania zawodowego młodocianych pracowników.    
</t>
    </r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</si>
  <si>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</si>
  <si>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</si>
  <si>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</si>
  <si>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</si>
  <si>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społecznej oraz niektóre świadczenia rodzinne</t>
  </si>
  <si>
    <t>rządowej oraz innych zadań zleconych gminie (związkom gmin) ustawami</t>
  </si>
  <si>
    <t>Zasiłki i pomoc w naturze oraz składki na ubezpieczenia społeczne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</si>
  <si>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</si>
  <si>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</si>
  <si>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</si>
  <si>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</si>
  <si>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</si>
  <si>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</si>
  <si>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Transport i łączność</t>
  </si>
  <si>
    <t>Drogi publiczne gminne</t>
  </si>
  <si>
    <t>* odszkodowanie za zniszczoną wiatę autobusową</t>
  </si>
  <si>
    <t>Różne rozliczenia finansowe</t>
  </si>
  <si>
    <r>
      <t xml:space="preserve">Odsetki od pożczek udzielonych przez jednostki samorządu terytorialnego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pożyczki udzielonej Gminie Baranów</t>
    </r>
  </si>
  <si>
    <t>Stołówki szkolne</t>
  </si>
  <si>
    <t>Domy pomocy społecznej</t>
  </si>
  <si>
    <t>Gospodarka odpadami</t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</si>
  <si>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składowanie odpadów na wysypisku śmieci w Mianowicach</t>
    </r>
  </si>
  <si>
    <t>Informacja z realizacji budżetu Gminy Kępno za I półrocze 2009 rok      -</t>
  </si>
  <si>
    <t>* wpłaty dot. społecznych komitetów kanalizacji</t>
  </si>
  <si>
    <t>Środki na dofinansowanie własnych inwestycji gmin</t>
  </si>
  <si>
    <t>(związków gmin), powiatów (związków powiatów),</t>
  </si>
  <si>
    <t>samorządów województw, pozyskane z innych źródeł</t>
  </si>
  <si>
    <t>Dotacje celowe otrzymane z budżetu państwa na realizację inwestycji i zakupów inwestycyjnych</t>
  </si>
  <si>
    <t>własnych gmin (związków gmin)</t>
  </si>
  <si>
    <t>* dotacja ze środków Funduszu Ochrony Gruntów Rolnych na budowę dróg dojazdowych do pól we wsi Świba-Wierzbięcin</t>
  </si>
  <si>
    <t>* dofinansowanie ze środków spółki „Wodociągi Kępińskie” sp. z o. o. na realizację zadania pn. „Realizacja trasy śródmiejskiej w Kępnie – etap I przebudowa ulicy Słonecznej, etap II przebudowa ulic: 
Ks. P. Wawrzyniaka i Powstańców Wielkopolskich”</t>
  </si>
  <si>
    <t>* dotacja z budżetu państwa na realizację zadania pn. „Realizacja trasy śródmiejskiej w Kępnie – etap I przebudowa ulicy Słonecznej, etap II przebudowa ulic: 
Ks. P. Wawrzyniaka i Powstańców Wielkopolskich”</t>
  </si>
  <si>
    <r>
      <t xml:space="preserve">Środki na dofinansowanie własnych zadań bieżących gmin (związków gmin), powiatów (związków powiatów), samorządów województw, pozyskanych z innych źródeł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opracowania scalenia i podziału gruntów.
</t>
    </r>
  </si>
  <si>
    <t>Wybory do Parlamentu Europejskiego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</si>
  <si>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przeprowadzenie wyborów do parlamentu Europejskiego</t>
    </r>
  </si>
  <si>
    <r>
      <t xml:space="preserve">Środki na dofinansowanie własnych zadań bieżących gmin (związków gmin), powiatów (związków powiatów), samorządów województw, pozyskanych z innych źródeł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dofinansowanie ze środków Polsko-Amerykańskiej Fundacji Wolności projektu realizowanego przez Szkołę Podstawową w Hanuliniew ramach programu English Teaching  
</t>
    </r>
  </si>
  <si>
    <t>Jednostki specjalistycznego poradnictwa, mieszkania chronione i ośrodki interwencji kryzysowej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</si>
  <si>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dotacja Wojewody Wielkopolskiego na dofinansowanie wydatków bieżących Gminnego Ośrodka Wsparcia Rodzin w Kryzysie w Mianowicach</t>
    </r>
  </si>
  <si>
    <t>Pozostałe zadania w zakresie polityki społecznej</t>
  </si>
  <si>
    <t>dochody bieżące</t>
  </si>
  <si>
    <t>w tym:</t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</si>
  <si>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Kępińskiego Składowiska Odpadów Komunalnych</t>
    </r>
  </si>
  <si>
    <t>dochody majątkowe</t>
  </si>
  <si>
    <r>
      <t xml:space="preserve">Dotacje celowe otrzymane z gminy  na inwestycje i zakupy inwestycyjne  realizowane na podstawie porozumień (umów)  mędzy jednostkami samorządu terytorialnego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dotacje celowe otrzymane z gmin sygnatariuszy porozumienia międzygminnego zawartego w sprawie powierzenia naszej Gminie przygotowania i wykonania zadania pn. „Budowa zakładu zagospodarowania 
odpadów w Olszowej” 
</t>
    </r>
  </si>
  <si>
    <t>Rady gmin</t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</si>
  <si>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refundacje kosztów dotacji dla niepublicznego przedszkola, w części dotyczącej dzieci  spoza terenu naszej Gminy</t>
    </r>
  </si>
  <si>
    <t>Dowożenie uczniów do szkół</t>
  </si>
  <si>
    <t>-</t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</si>
  <si>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1) opłaty drogowe za zajęcie pasa drogowego - 23.405,88 zł,                                                                                                                                                     2) opłaty drogowe za parkowanie w SPP  - 261.238,39 zł,                                                                                                                                                      3) opłaty za reklamy - 1.793,50</t>
    </r>
    <r>
      <rPr>
        <i/>
        <sz val="10"/>
        <color indexed="53"/>
        <rFont val="Arial CE"/>
        <family val="0"/>
      </rPr>
      <t xml:space="preserve"> </t>
    </r>
    <r>
      <rPr>
        <i/>
        <sz val="10"/>
        <rFont val="Arial CE"/>
        <family val="0"/>
      </rPr>
      <t>zł.</t>
    </r>
  </si>
  <si>
    <t>Opłata od posiadania psów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</si>
</sst>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</numFmts>
  <fonts count="2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 CE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53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b/>
      <sz val="10"/>
      <color indexed="8"/>
      <name val="Arial"/>
      <family val="2"/>
    </font>
    <font>
      <sz val="10"/>
      <color indexed="53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 style="thin">
        <color indexed="8"/>
      </bottom>
    </border>
    <border>
      <left style="thin"/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>
        <color indexed="63"/>
      </left>
      <right>
        <color indexed="8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63"/>
      </top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 style="thin"/>
      <right>
        <color indexed="8"/>
      </right>
      <top>
        <color indexed="63"/>
      </top>
      <bottom>
        <color indexed="8"/>
      </bottom>
    </border>
    <border>
      <left>
        <color indexed="8"/>
      </left>
      <right style="thin"/>
      <top>
        <color indexed="63"/>
      </top>
      <bottom>
        <color indexed="8"/>
      </bottom>
    </border>
    <border>
      <left style="thin"/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8"/>
      </bottom>
    </border>
    <border>
      <left style="thin">
        <color indexed="8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83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0" applyNumberFormat="1" applyFont="1" applyAlignment="1">
      <alignment vertical="top"/>
    </xf>
    <xf numFmtId="4" fontId="5" fillId="0" borderId="0" xfId="0" applyNumberFormat="1" applyFont="1" applyFill="1" applyAlignment="1">
      <alignment vertical="top"/>
    </xf>
    <xf numFmtId="0" fontId="9" fillId="0" borderId="0" xfId="0" applyFont="1" applyAlignment="1">
      <alignment/>
    </xf>
    <xf numFmtId="4" fontId="5" fillId="0" borderId="0" xfId="0" applyNumberFormat="1" applyFont="1" applyFill="1" applyBorder="1" applyAlignment="1">
      <alignment vertical="top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183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5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183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40" xfId="0" applyFont="1" applyFill="1" applyBorder="1" applyAlignment="1">
      <alignment horizontal="left" vertical="top" wrapText="1"/>
    </xf>
    <xf numFmtId="173" fontId="12" fillId="0" borderId="41" xfId="0" applyNumberFormat="1" applyFont="1" applyFill="1" applyBorder="1" applyAlignment="1">
      <alignment horizontal="right" vertical="top"/>
    </xf>
    <xf numFmtId="0" fontId="0" fillId="0" borderId="4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5" fontId="13" fillId="0" borderId="16" xfId="0" applyNumberFormat="1" applyFont="1" applyFill="1" applyBorder="1" applyAlignment="1">
      <alignment horizontal="left" vertical="top"/>
    </xf>
    <xf numFmtId="0" fontId="13" fillId="0" borderId="34" xfId="0" applyFont="1" applyFill="1" applyBorder="1" applyAlignment="1">
      <alignment horizontal="left" vertical="top" wrapText="1"/>
    </xf>
    <xf numFmtId="173" fontId="13" fillId="0" borderId="34" xfId="0" applyNumberFormat="1" applyFont="1" applyFill="1" applyBorder="1" applyAlignment="1">
      <alignment horizontal="right" vertical="top"/>
    </xf>
    <xf numFmtId="173" fontId="13" fillId="0" borderId="15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3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/>
    </xf>
    <xf numFmtId="4" fontId="8" fillId="0" borderId="17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9" fontId="14" fillId="0" borderId="21" xfId="0" applyNumberFormat="1" applyFont="1" applyFill="1" applyBorder="1" applyAlignment="1">
      <alignment wrapText="1"/>
    </xf>
    <xf numFmtId="4" fontId="8" fillId="0" borderId="20" xfId="0" applyNumberFormat="1" applyFont="1" applyFill="1" applyBorder="1" applyAlignment="1">
      <alignment vertical="top"/>
    </xf>
    <xf numFmtId="174" fontId="12" fillId="0" borderId="43" xfId="0" applyNumberFormat="1" applyFont="1" applyFill="1" applyBorder="1" applyAlignment="1">
      <alignment horizontal="left" vertical="top"/>
    </xf>
    <xf numFmtId="0" fontId="12" fillId="0" borderId="44" xfId="0" applyFont="1" applyFill="1" applyBorder="1" applyAlignment="1">
      <alignment horizontal="left" vertical="top" wrapText="1"/>
    </xf>
    <xf numFmtId="176" fontId="12" fillId="0" borderId="45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177" fontId="13" fillId="0" borderId="46" xfId="0" applyNumberFormat="1" applyFont="1" applyFill="1" applyBorder="1" applyAlignment="1">
      <alignment horizontal="left" vertical="top"/>
    </xf>
    <xf numFmtId="176" fontId="13" fillId="0" borderId="46" xfId="0" applyNumberFormat="1" applyFont="1" applyFill="1" applyBorder="1" applyAlignment="1">
      <alignment horizontal="right" vertical="top"/>
    </xf>
    <xf numFmtId="176" fontId="13" fillId="0" borderId="15" xfId="0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/>
    </xf>
    <xf numFmtId="177" fontId="13" fillId="0" borderId="38" xfId="0" applyNumberFormat="1" applyFont="1" applyFill="1" applyBorder="1" applyAlignment="1">
      <alignment horizontal="left" vertical="top"/>
    </xf>
    <xf numFmtId="0" fontId="15" fillId="0" borderId="21" xfId="0" applyFont="1" applyFill="1" applyBorder="1" applyAlignment="1">
      <alignment horizontal="left" vertical="top" wrapText="1"/>
    </xf>
    <xf numFmtId="176" fontId="13" fillId="0" borderId="38" xfId="0" applyNumberFormat="1" applyFont="1" applyFill="1" applyBorder="1" applyAlignment="1">
      <alignment horizontal="right" vertical="top"/>
    </xf>
    <xf numFmtId="176" fontId="13" fillId="0" borderId="19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7" fontId="13" fillId="0" borderId="16" xfId="0" applyNumberFormat="1" applyFont="1" applyFill="1" applyBorder="1" applyAlignment="1">
      <alignment horizontal="left" vertical="top"/>
    </xf>
    <xf numFmtId="0" fontId="13" fillId="0" borderId="46" xfId="0" applyFont="1" applyFill="1" applyBorder="1" applyAlignment="1">
      <alignment horizontal="left" vertical="top" wrapText="1"/>
    </xf>
    <xf numFmtId="182" fontId="13" fillId="0" borderId="46" xfId="0" applyNumberFormat="1" applyFont="1" applyFill="1" applyBorder="1" applyAlignment="1">
      <alignment horizontal="right" vertical="top"/>
    </xf>
    <xf numFmtId="4" fontId="0" fillId="0" borderId="17" xfId="0" applyNumberFormat="1" applyFont="1" applyFill="1" applyBorder="1" applyAlignment="1">
      <alignment vertical="top"/>
    </xf>
    <xf numFmtId="0" fontId="0" fillId="0" borderId="38" xfId="0" applyFont="1" applyFill="1" applyBorder="1" applyAlignment="1">
      <alignment/>
    </xf>
    <xf numFmtId="177" fontId="13" fillId="0" borderId="20" xfId="0" applyNumberFormat="1" applyFont="1" applyFill="1" applyBorder="1" applyAlignment="1">
      <alignment horizontal="left" vertical="top"/>
    </xf>
    <xf numFmtId="182" fontId="13" fillId="0" borderId="21" xfId="0" applyNumberFormat="1" applyFont="1" applyFill="1" applyBorder="1" applyAlignment="1">
      <alignment horizontal="right" vertical="top"/>
    </xf>
    <xf numFmtId="182" fontId="13" fillId="0" borderId="38" xfId="0" applyNumberFormat="1" applyFont="1" applyFill="1" applyBorder="1" applyAlignment="1">
      <alignment horizontal="right" vertical="top"/>
    </xf>
    <xf numFmtId="4" fontId="0" fillId="0" borderId="20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top" wrapText="1"/>
    </xf>
    <xf numFmtId="178" fontId="13" fillId="0" borderId="34" xfId="0" applyNumberFormat="1" applyFont="1" applyFill="1" applyBorder="1" applyAlignment="1">
      <alignment horizontal="right" vertical="top"/>
    </xf>
    <xf numFmtId="178" fontId="13" fillId="0" borderId="15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3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14" fillId="0" borderId="18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9" fontId="13" fillId="0" borderId="46" xfId="0" applyNumberFormat="1" applyFont="1" applyFill="1" applyBorder="1" applyAlignment="1">
      <alignment horizontal="right" vertical="top"/>
    </xf>
    <xf numFmtId="179" fontId="13" fillId="0" borderId="15" xfId="0" applyNumberFormat="1" applyFont="1" applyFill="1" applyBorder="1" applyAlignment="1">
      <alignment horizontal="right" vertical="top"/>
    </xf>
    <xf numFmtId="0" fontId="0" fillId="0" borderId="4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5" fontId="13" fillId="0" borderId="0" xfId="0" applyNumberFormat="1" applyFont="1" applyFill="1" applyBorder="1" applyAlignment="1">
      <alignment horizontal="left" vertical="top"/>
    </xf>
    <xf numFmtId="178" fontId="13" fillId="0" borderId="0" xfId="0" applyNumberFormat="1" applyFont="1" applyFill="1" applyBorder="1" applyAlignment="1">
      <alignment horizontal="right" vertical="top"/>
    </xf>
    <xf numFmtId="178" fontId="13" fillId="0" borderId="6" xfId="0" applyNumberFormat="1" applyFont="1" applyFill="1" applyBorder="1" applyAlignment="1">
      <alignment horizontal="right" vertical="top"/>
    </xf>
    <xf numFmtId="0" fontId="0" fillId="0" borderId="48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3" fillId="0" borderId="49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/>
    </xf>
    <xf numFmtId="4" fontId="8" fillId="0" borderId="50" xfId="0" applyNumberFormat="1" applyFont="1" applyFill="1" applyBorder="1" applyAlignment="1">
      <alignment vertical="top"/>
    </xf>
    <xf numFmtId="181" fontId="12" fillId="0" borderId="51" xfId="0" applyNumberFormat="1" applyFont="1" applyFill="1" applyBorder="1" applyAlignment="1">
      <alignment horizontal="left" vertical="top"/>
    </xf>
    <xf numFmtId="176" fontId="12" fillId="0" borderId="41" xfId="0" applyNumberFormat="1" applyFont="1" applyFill="1" applyBorder="1" applyAlignment="1">
      <alignment horizontal="right" vertical="top"/>
    </xf>
    <xf numFmtId="0" fontId="0" fillId="0" borderId="16" xfId="0" applyFont="1" applyFill="1" applyBorder="1" applyAlignment="1">
      <alignment/>
    </xf>
    <xf numFmtId="179" fontId="13" fillId="0" borderId="34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/>
    </xf>
    <xf numFmtId="0" fontId="15" fillId="0" borderId="38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77" fontId="13" fillId="0" borderId="17" xfId="0" applyNumberFormat="1" applyFont="1" applyFill="1" applyBorder="1" applyAlignment="1">
      <alignment horizontal="left" vertical="top"/>
    </xf>
    <xf numFmtId="176" fontId="13" fillId="0" borderId="18" xfId="0" applyNumberFormat="1" applyFont="1" applyFill="1" applyBorder="1" applyAlignment="1">
      <alignment horizontal="right" vertical="top"/>
    </xf>
    <xf numFmtId="176" fontId="13" fillId="0" borderId="0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/>
    </xf>
    <xf numFmtId="176" fontId="13" fillId="0" borderId="34" xfId="0" applyNumberFormat="1" applyFont="1" applyFill="1" applyBorder="1" applyAlignment="1">
      <alignment horizontal="right" vertical="top"/>
    </xf>
    <xf numFmtId="4" fontId="0" fillId="0" borderId="52" xfId="0" applyNumberFormat="1" applyFont="1" applyFill="1" applyBorder="1" applyAlignment="1">
      <alignment vertical="top"/>
    </xf>
    <xf numFmtId="0" fontId="0" fillId="0" borderId="53" xfId="0" applyFont="1" applyFill="1" applyBorder="1" applyAlignment="1">
      <alignment/>
    </xf>
    <xf numFmtId="177" fontId="13" fillId="0" borderId="37" xfId="0" applyNumberFormat="1" applyFont="1" applyFill="1" applyBorder="1" applyAlignment="1">
      <alignment horizontal="left" vertical="top"/>
    </xf>
    <xf numFmtId="0" fontId="13" fillId="0" borderId="53" xfId="0" applyFont="1" applyFill="1" applyBorder="1" applyAlignment="1">
      <alignment horizontal="left" vertical="top" wrapText="1"/>
    </xf>
    <xf numFmtId="179" fontId="13" fillId="0" borderId="52" xfId="0" applyNumberFormat="1" applyFont="1" applyFill="1" applyBorder="1" applyAlignment="1">
      <alignment horizontal="right" vertical="top"/>
    </xf>
    <xf numFmtId="179" fontId="13" fillId="0" borderId="53" xfId="0" applyNumberFormat="1" applyFont="1" applyFill="1" applyBorder="1" applyAlignment="1">
      <alignment horizontal="right" vertical="top"/>
    </xf>
    <xf numFmtId="4" fontId="0" fillId="0" borderId="18" xfId="0" applyNumberFormat="1" applyFont="1" applyFill="1" applyBorder="1" applyAlignment="1">
      <alignment vertical="top"/>
    </xf>
    <xf numFmtId="179" fontId="13" fillId="0" borderId="18" xfId="0" applyNumberFormat="1" applyFont="1" applyFill="1" applyBorder="1" applyAlignment="1">
      <alignment horizontal="right" vertical="top"/>
    </xf>
    <xf numFmtId="179" fontId="13" fillId="0" borderId="0" xfId="0" applyNumberFormat="1" applyFont="1" applyFill="1" applyBorder="1" applyAlignment="1">
      <alignment horizontal="right" vertical="top"/>
    </xf>
    <xf numFmtId="179" fontId="13" fillId="0" borderId="21" xfId="0" applyNumberFormat="1" applyFont="1" applyFill="1" applyBorder="1" applyAlignment="1">
      <alignment horizontal="right" vertical="top"/>
    </xf>
    <xf numFmtId="179" fontId="13" fillId="0" borderId="38" xfId="0" applyNumberFormat="1" applyFont="1" applyFill="1" applyBorder="1" applyAlignment="1">
      <alignment horizontal="right" vertical="top"/>
    </xf>
    <xf numFmtId="181" fontId="12" fillId="0" borderId="54" xfId="0" applyNumberFormat="1" applyFont="1" applyFill="1" applyBorder="1" applyAlignment="1">
      <alignment horizontal="left" vertical="top"/>
    </xf>
    <xf numFmtId="0" fontId="12" fillId="0" borderId="55" xfId="0" applyFont="1" applyFill="1" applyBorder="1" applyAlignment="1">
      <alignment horizontal="left" vertical="top" wrapText="1"/>
    </xf>
    <xf numFmtId="178" fontId="12" fillId="0" borderId="56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/>
    </xf>
    <xf numFmtId="177" fontId="13" fillId="0" borderId="22" xfId="0" applyNumberFormat="1" applyFont="1" applyFill="1" applyBorder="1" applyAlignment="1">
      <alignment horizontal="left" vertical="top"/>
    </xf>
    <xf numFmtId="0" fontId="13" fillId="0" borderId="40" xfId="0" applyFont="1" applyFill="1" applyBorder="1" applyAlignment="1">
      <alignment horizontal="left" vertical="top" wrapText="1"/>
    </xf>
    <xf numFmtId="178" fontId="13" fillId="0" borderId="41" xfId="0" applyNumberFormat="1" applyFont="1" applyFill="1" applyBorder="1" applyAlignment="1">
      <alignment horizontal="right" vertical="top"/>
    </xf>
    <xf numFmtId="0" fontId="0" fillId="0" borderId="21" xfId="0" applyFont="1" applyFill="1" applyBorder="1" applyAlignment="1">
      <alignment/>
    </xf>
    <xf numFmtId="178" fontId="13" fillId="0" borderId="21" xfId="0" applyNumberFormat="1" applyFont="1" applyFill="1" applyBorder="1" applyAlignment="1">
      <alignment horizontal="right" vertical="top"/>
    </xf>
    <xf numFmtId="178" fontId="13" fillId="0" borderId="38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left" vertical="top"/>
    </xf>
    <xf numFmtId="183" fontId="18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left" vertical="top"/>
    </xf>
    <xf numFmtId="183" fontId="18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/>
    </xf>
    <xf numFmtId="175" fontId="13" fillId="0" borderId="46" xfId="0" applyNumberFormat="1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 wrapText="1"/>
    </xf>
    <xf numFmtId="181" fontId="12" fillId="0" borderId="0" xfId="0" applyNumberFormat="1" applyFont="1" applyFill="1" applyBorder="1" applyAlignment="1">
      <alignment horizontal="left" vertical="top"/>
    </xf>
    <xf numFmtId="176" fontId="12" fillId="0" borderId="56" xfId="0" applyNumberFormat="1" applyFont="1" applyFill="1" applyBorder="1" applyAlignment="1">
      <alignment horizontal="right" vertical="top"/>
    </xf>
    <xf numFmtId="0" fontId="0" fillId="0" borderId="51" xfId="0" applyFont="1" applyFill="1" applyBorder="1" applyAlignment="1">
      <alignment/>
    </xf>
    <xf numFmtId="179" fontId="13" fillId="0" borderId="41" xfId="0" applyNumberFormat="1" applyFont="1" applyFill="1" applyBorder="1" applyAlignment="1">
      <alignment horizontal="right" vertical="top"/>
    </xf>
    <xf numFmtId="4" fontId="0" fillId="0" borderId="34" xfId="0" applyNumberFormat="1" applyFont="1" applyFill="1" applyBorder="1" applyAlignment="1">
      <alignment vertical="top"/>
    </xf>
    <xf numFmtId="0" fontId="0" fillId="0" borderId="54" xfId="0" applyFont="1" applyFill="1" applyBorder="1" applyAlignment="1">
      <alignment/>
    </xf>
    <xf numFmtId="177" fontId="13" fillId="0" borderId="31" xfId="0" applyNumberFormat="1" applyFont="1" applyFill="1" applyBorder="1" applyAlignment="1">
      <alignment horizontal="left" vertical="top"/>
    </xf>
    <xf numFmtId="0" fontId="13" fillId="0" borderId="55" xfId="0" applyFont="1" applyFill="1" applyBorder="1" applyAlignment="1">
      <alignment horizontal="left" vertical="top" wrapText="1"/>
    </xf>
    <xf numFmtId="179" fontId="13" fillId="0" borderId="56" xfId="0" applyNumberFormat="1" applyFont="1" applyFill="1" applyBorder="1" applyAlignment="1">
      <alignment horizontal="right" vertical="top"/>
    </xf>
    <xf numFmtId="4" fontId="0" fillId="0" borderId="21" xfId="0" applyNumberFormat="1" applyFont="1" applyFill="1" applyBorder="1" applyAlignment="1">
      <alignment vertical="top"/>
    </xf>
    <xf numFmtId="0" fontId="0" fillId="0" borderId="57" xfId="0" applyFont="1" applyFill="1" applyBorder="1" applyAlignment="1">
      <alignment/>
    </xf>
    <xf numFmtId="177" fontId="13" fillId="0" borderId="58" xfId="0" applyNumberFormat="1" applyFont="1" applyFill="1" applyBorder="1" applyAlignment="1">
      <alignment horizontal="left" vertical="top"/>
    </xf>
    <xf numFmtId="0" fontId="13" fillId="0" borderId="59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/>
    </xf>
    <xf numFmtId="0" fontId="12" fillId="0" borderId="60" xfId="0" applyFont="1" applyFill="1" applyBorder="1" applyAlignment="1">
      <alignment horizontal="left" vertical="top" wrapText="1"/>
    </xf>
    <xf numFmtId="178" fontId="12" fillId="0" borderId="61" xfId="0" applyNumberFormat="1" applyFont="1" applyFill="1" applyBorder="1" applyAlignment="1">
      <alignment horizontal="right" vertical="top"/>
    </xf>
    <xf numFmtId="4" fontId="7" fillId="0" borderId="20" xfId="0" applyNumberFormat="1" applyFont="1" applyFill="1" applyBorder="1" applyAlignment="1">
      <alignment vertical="top"/>
    </xf>
    <xf numFmtId="178" fontId="13" fillId="0" borderId="46" xfId="0" applyNumberFormat="1" applyFont="1" applyFill="1" applyBorder="1" applyAlignment="1">
      <alignment horizontal="right" vertical="top"/>
    </xf>
    <xf numFmtId="0" fontId="13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/>
    </xf>
    <xf numFmtId="179" fontId="12" fillId="0" borderId="56" xfId="0" applyNumberFormat="1" applyFont="1" applyFill="1" applyBorder="1" applyAlignment="1">
      <alignment horizontal="right" vertical="top"/>
    </xf>
    <xf numFmtId="0" fontId="0" fillId="0" borderId="27" xfId="0" applyFont="1" applyFill="1" applyBorder="1" applyAlignment="1">
      <alignment/>
    </xf>
    <xf numFmtId="177" fontId="13" fillId="0" borderId="28" xfId="0" applyNumberFormat="1" applyFont="1" applyFill="1" applyBorder="1" applyAlignment="1">
      <alignment horizontal="left" vertical="top"/>
    </xf>
    <xf numFmtId="0" fontId="13" fillId="0" borderId="60" xfId="0" applyFont="1" applyFill="1" applyBorder="1" applyAlignment="1">
      <alignment horizontal="left" vertical="top" wrapText="1"/>
    </xf>
    <xf numFmtId="179" fontId="13" fillId="0" borderId="61" xfId="0" applyNumberFormat="1" applyFont="1" applyFill="1" applyBorder="1" applyAlignment="1">
      <alignment horizontal="right" vertical="top"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13" fillId="0" borderId="64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/>
    </xf>
    <xf numFmtId="181" fontId="12" fillId="0" borderId="46" xfId="0" applyNumberFormat="1" applyFont="1" applyFill="1" applyBorder="1" applyAlignment="1">
      <alignment horizontal="left" vertical="top"/>
    </xf>
    <xf numFmtId="0" fontId="12" fillId="0" borderId="46" xfId="0" applyFont="1" applyFill="1" applyBorder="1" applyAlignment="1">
      <alignment horizontal="left" vertical="top" wrapText="1"/>
    </xf>
    <xf numFmtId="173" fontId="12" fillId="0" borderId="34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 wrapText="1"/>
    </xf>
    <xf numFmtId="4" fontId="7" fillId="0" borderId="17" xfId="0" applyNumberFormat="1" applyFont="1" applyFill="1" applyBorder="1" applyAlignment="1">
      <alignment vertical="top"/>
    </xf>
    <xf numFmtId="0" fontId="12" fillId="0" borderId="38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/>
    </xf>
    <xf numFmtId="173" fontId="13" fillId="0" borderId="56" xfId="0" applyNumberFormat="1" applyFont="1" applyFill="1" applyBorder="1" applyAlignment="1">
      <alignment horizontal="right" vertical="top"/>
    </xf>
    <xf numFmtId="0" fontId="0" fillId="0" borderId="24" xfId="0" applyFont="1" applyFill="1" applyBorder="1" applyAlignment="1">
      <alignment/>
    </xf>
    <xf numFmtId="177" fontId="13" fillId="0" borderId="25" xfId="0" applyNumberFormat="1" applyFont="1" applyFill="1" applyBorder="1" applyAlignment="1">
      <alignment horizontal="left" vertical="top"/>
    </xf>
    <xf numFmtId="0" fontId="13" fillId="0" borderId="66" xfId="0" applyFont="1" applyFill="1" applyBorder="1" applyAlignment="1">
      <alignment horizontal="left" vertical="top" wrapText="1"/>
    </xf>
    <xf numFmtId="178" fontId="13" fillId="0" borderId="67" xfId="0" applyNumberFormat="1" applyFont="1" applyFill="1" applyBorder="1" applyAlignment="1">
      <alignment horizontal="right" vertical="top"/>
    </xf>
    <xf numFmtId="179" fontId="13" fillId="0" borderId="67" xfId="0" applyNumberFormat="1" applyFont="1" applyFill="1" applyBorder="1" applyAlignment="1">
      <alignment horizontal="right" vertical="top"/>
    </xf>
    <xf numFmtId="176" fontId="13" fillId="0" borderId="67" xfId="0" applyNumberFormat="1" applyFont="1" applyFill="1" applyBorder="1" applyAlignment="1">
      <alignment horizontal="right" vertical="top"/>
    </xf>
    <xf numFmtId="182" fontId="13" fillId="0" borderId="67" xfId="0" applyNumberFormat="1" applyFont="1" applyFill="1" applyBorder="1" applyAlignment="1">
      <alignment horizontal="right" vertical="top"/>
    </xf>
    <xf numFmtId="175" fontId="13" fillId="0" borderId="28" xfId="0" applyNumberFormat="1" applyFont="1" applyFill="1" applyBorder="1" applyAlignment="1">
      <alignment horizontal="left" vertical="top"/>
    </xf>
    <xf numFmtId="176" fontId="13" fillId="0" borderId="61" xfId="0" applyNumberFormat="1" applyFont="1" applyFill="1" applyBorder="1" applyAlignment="1">
      <alignment horizontal="right" vertical="top"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13" fillId="0" borderId="70" xfId="0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/>
    </xf>
    <xf numFmtId="181" fontId="12" fillId="0" borderId="16" xfId="0" applyNumberFormat="1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0" fillId="0" borderId="54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173" fontId="12" fillId="0" borderId="61" xfId="0" applyNumberFormat="1" applyFont="1" applyFill="1" applyBorder="1" applyAlignment="1">
      <alignment horizontal="right" vertical="top"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6" fontId="21" fillId="0" borderId="67" xfId="0" applyNumberFormat="1" applyFont="1" applyFill="1" applyBorder="1" applyAlignment="1">
      <alignment horizontal="right" vertical="top"/>
    </xf>
    <xf numFmtId="0" fontId="0" fillId="0" borderId="26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176" fontId="21" fillId="0" borderId="61" xfId="0" applyNumberFormat="1" applyFont="1" applyFill="1" applyBorder="1" applyAlignment="1">
      <alignment horizontal="right" vertical="top"/>
    </xf>
    <xf numFmtId="0" fontId="0" fillId="0" borderId="74" xfId="0" applyFont="1" applyFill="1" applyBorder="1" applyAlignment="1">
      <alignment/>
    </xf>
    <xf numFmtId="0" fontId="0" fillId="0" borderId="75" xfId="0" applyFont="1" applyFill="1" applyBorder="1" applyAlignment="1">
      <alignment/>
    </xf>
    <xf numFmtId="181" fontId="12" fillId="0" borderId="27" xfId="0" applyNumberFormat="1" applyFont="1" applyFill="1" applyBorder="1" applyAlignment="1">
      <alignment horizontal="left" vertical="top"/>
    </xf>
    <xf numFmtId="173" fontId="13" fillId="0" borderId="67" xfId="0" applyNumberFormat="1" applyFont="1" applyFill="1" applyBorder="1" applyAlignment="1">
      <alignment horizontal="right" vertical="top"/>
    </xf>
    <xf numFmtId="176" fontId="12" fillId="0" borderId="61" xfId="0" applyNumberFormat="1" applyFont="1" applyFill="1" applyBorder="1" applyAlignment="1">
      <alignment horizontal="right" vertical="top"/>
    </xf>
    <xf numFmtId="4" fontId="0" fillId="0" borderId="49" xfId="0" applyNumberFormat="1" applyFont="1" applyFill="1" applyBorder="1" applyAlignment="1">
      <alignment vertical="top"/>
    </xf>
    <xf numFmtId="184" fontId="12" fillId="0" borderId="61" xfId="0" applyNumberFormat="1" applyFont="1" applyFill="1" applyBorder="1" applyAlignment="1">
      <alignment horizontal="right" vertical="top"/>
    </xf>
    <xf numFmtId="175" fontId="13" fillId="0" borderId="25" xfId="0" applyNumberFormat="1" applyFont="1" applyFill="1" applyBorder="1" applyAlignment="1">
      <alignment horizontal="left" vertical="top"/>
    </xf>
    <xf numFmtId="184" fontId="13" fillId="0" borderId="67" xfId="0" applyNumberFormat="1" applyFont="1" applyFill="1" applyBorder="1" applyAlignment="1">
      <alignment horizontal="right" vertical="top"/>
    </xf>
    <xf numFmtId="181" fontId="12" fillId="0" borderId="24" xfId="0" applyNumberFormat="1" applyFont="1" applyFill="1" applyBorder="1" applyAlignment="1">
      <alignment horizontal="left" vertical="top"/>
    </xf>
    <xf numFmtId="0" fontId="12" fillId="0" borderId="66" xfId="0" applyFont="1" applyFill="1" applyBorder="1" applyAlignment="1">
      <alignment horizontal="left" vertical="top" wrapText="1"/>
    </xf>
    <xf numFmtId="176" fontId="12" fillId="0" borderId="67" xfId="0" applyNumberFormat="1" applyFont="1" applyFill="1" applyBorder="1" applyAlignment="1">
      <alignment horizontal="right" vertical="top"/>
    </xf>
    <xf numFmtId="0" fontId="0" fillId="0" borderId="76" xfId="0" applyFont="1" applyFill="1" applyBorder="1" applyAlignment="1">
      <alignment/>
    </xf>
    <xf numFmtId="175" fontId="13" fillId="0" borderId="58" xfId="0" applyNumberFormat="1" applyFont="1" applyFill="1" applyBorder="1" applyAlignment="1">
      <alignment horizontal="left" vertical="top"/>
    </xf>
    <xf numFmtId="176" fontId="13" fillId="0" borderId="77" xfId="0" applyNumberFormat="1" applyFont="1" applyFill="1" applyBorder="1" applyAlignment="1">
      <alignment horizontal="right" vertical="top"/>
    </xf>
    <xf numFmtId="179" fontId="13" fillId="0" borderId="78" xfId="0" applyNumberFormat="1" applyFont="1" applyFill="1" applyBorder="1" applyAlignment="1">
      <alignment horizontal="right" vertical="top"/>
    </xf>
    <xf numFmtId="178" fontId="13" fillId="0" borderId="79" xfId="0" applyNumberFormat="1" applyFont="1" applyFill="1" applyBorder="1" applyAlignment="1">
      <alignment horizontal="right" vertical="top"/>
    </xf>
    <xf numFmtId="179" fontId="13" fillId="0" borderId="79" xfId="0" applyNumberFormat="1" applyFont="1" applyFill="1" applyBorder="1" applyAlignment="1">
      <alignment horizontal="right" vertical="top"/>
    </xf>
    <xf numFmtId="176" fontId="13" fillId="0" borderId="56" xfId="0" applyNumberFormat="1" applyFont="1" applyFill="1" applyBorder="1" applyAlignment="1">
      <alignment horizontal="right" vertical="top"/>
    </xf>
    <xf numFmtId="176" fontId="13" fillId="0" borderId="78" xfId="0" applyNumberFormat="1" applyFont="1" applyFill="1" applyBorder="1" applyAlignment="1">
      <alignment horizontal="right" vertical="top"/>
    </xf>
    <xf numFmtId="182" fontId="13" fillId="0" borderId="79" xfId="0" applyNumberFormat="1" applyFont="1" applyFill="1" applyBorder="1" applyAlignment="1">
      <alignment horizontal="right" vertical="top"/>
    </xf>
    <xf numFmtId="0" fontId="0" fillId="0" borderId="80" xfId="0" applyFont="1" applyFill="1" applyBorder="1" applyAlignment="1">
      <alignment/>
    </xf>
    <xf numFmtId="179" fontId="12" fillId="0" borderId="41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8" fontId="13" fillId="0" borderId="56" xfId="0" applyNumberFormat="1" applyFont="1" applyFill="1" applyBorder="1" applyAlignment="1">
      <alignment horizontal="right" vertical="top"/>
    </xf>
    <xf numFmtId="181" fontId="12" fillId="0" borderId="81" xfId="0" applyNumberFormat="1" applyFont="1" applyFill="1" applyBorder="1" applyAlignment="1">
      <alignment horizontal="left" vertical="top"/>
    </xf>
    <xf numFmtId="0" fontId="12" fillId="0" borderId="82" xfId="0" applyFont="1" applyFill="1" applyBorder="1" applyAlignment="1">
      <alignment horizontal="left" vertical="top" wrapText="1"/>
    </xf>
    <xf numFmtId="179" fontId="12" fillId="0" borderId="83" xfId="0" applyNumberFormat="1" applyFont="1" applyFill="1" applyBorder="1" applyAlignment="1">
      <alignment horizontal="right" vertical="top"/>
    </xf>
    <xf numFmtId="0" fontId="0" fillId="0" borderId="84" xfId="0" applyFont="1" applyFill="1" applyBorder="1" applyAlignment="1">
      <alignment/>
    </xf>
    <xf numFmtId="177" fontId="13" fillId="0" borderId="0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/>
    </xf>
    <xf numFmtId="0" fontId="0" fillId="0" borderId="85" xfId="0" applyFont="1" applyFill="1" applyBorder="1" applyAlignment="1">
      <alignment/>
    </xf>
    <xf numFmtId="175" fontId="13" fillId="0" borderId="86" xfId="0" applyNumberFormat="1" applyFont="1" applyFill="1" applyBorder="1" applyAlignment="1">
      <alignment horizontal="left" vertical="top"/>
    </xf>
    <xf numFmtId="0" fontId="13" fillId="0" borderId="87" xfId="0" applyFont="1" applyFill="1" applyBorder="1" applyAlignment="1">
      <alignment horizontal="left" vertical="top" wrapText="1"/>
    </xf>
    <xf numFmtId="176" fontId="13" fillId="0" borderId="88" xfId="0" applyNumberFormat="1" applyFont="1" applyFill="1" applyBorder="1" applyAlignment="1">
      <alignment horizontal="right" vertical="top"/>
    </xf>
    <xf numFmtId="176" fontId="13" fillId="0" borderId="89" xfId="0" applyNumberFormat="1" applyFont="1" applyFill="1" applyBorder="1" applyAlignment="1">
      <alignment horizontal="right" vertical="top"/>
    </xf>
    <xf numFmtId="0" fontId="0" fillId="0" borderId="90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13" fillId="0" borderId="92" xfId="0" applyFont="1" applyFill="1" applyBorder="1" applyAlignment="1">
      <alignment horizontal="left" vertical="top" wrapText="1"/>
    </xf>
    <xf numFmtId="0" fontId="0" fillId="0" borderId="93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179" fontId="12" fillId="0" borderId="15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/>
    </xf>
    <xf numFmtId="0" fontId="12" fillId="0" borderId="3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/>
    </xf>
    <xf numFmtId="175" fontId="13" fillId="0" borderId="14" xfId="0" applyNumberFormat="1" applyFont="1" applyFill="1" applyBorder="1" applyAlignment="1">
      <alignment horizontal="left" vertical="top"/>
    </xf>
    <xf numFmtId="0" fontId="13" fillId="0" borderId="32" xfId="0" applyFont="1" applyFill="1" applyBorder="1" applyAlignment="1">
      <alignment horizontal="left" vertical="top" wrapText="1"/>
    </xf>
    <xf numFmtId="176" fontId="13" fillId="0" borderId="94" xfId="0" applyNumberFormat="1" applyFont="1" applyFill="1" applyBorder="1" applyAlignment="1">
      <alignment horizontal="right" vertical="top"/>
    </xf>
    <xf numFmtId="176" fontId="13" fillId="0" borderId="95" xfId="0" applyNumberFormat="1" applyFont="1" applyFill="1" applyBorder="1" applyAlignment="1">
      <alignment horizontal="right" vertical="top"/>
    </xf>
    <xf numFmtId="0" fontId="0" fillId="0" borderId="96" xfId="0" applyFont="1" applyFill="1" applyBorder="1" applyAlignment="1">
      <alignment/>
    </xf>
    <xf numFmtId="181" fontId="12" fillId="0" borderId="97" xfId="0" applyNumberFormat="1" applyFont="1" applyFill="1" applyBorder="1" applyAlignment="1">
      <alignment horizontal="left" vertical="top"/>
    </xf>
    <xf numFmtId="0" fontId="12" fillId="0" borderId="78" xfId="0" applyFont="1" applyFill="1" applyBorder="1" applyAlignment="1">
      <alignment horizontal="left" vertical="top" wrapText="1"/>
    </xf>
    <xf numFmtId="176" fontId="12" fillId="0" borderId="98" xfId="0" applyNumberFormat="1" applyFont="1" applyFill="1" applyBorder="1" applyAlignment="1">
      <alignment horizontal="right" vertical="top"/>
    </xf>
    <xf numFmtId="0" fontId="0" fillId="0" borderId="7" xfId="0" applyFont="1" applyFill="1" applyBorder="1" applyAlignment="1">
      <alignment/>
    </xf>
    <xf numFmtId="177" fontId="13" fillId="0" borderId="8" xfId="0" applyNumberFormat="1" applyFont="1" applyFill="1" applyBorder="1" applyAlignment="1">
      <alignment horizontal="left" vertical="top"/>
    </xf>
    <xf numFmtId="0" fontId="13" fillId="0" borderId="79" xfId="0" applyFont="1" applyFill="1" applyBorder="1" applyAlignment="1">
      <alignment horizontal="left" vertical="top" wrapText="1"/>
    </xf>
    <xf numFmtId="178" fontId="13" fillId="0" borderId="97" xfId="0" applyNumberFormat="1" applyFont="1" applyFill="1" applyBorder="1" applyAlignment="1">
      <alignment horizontal="right" vertical="top"/>
    </xf>
    <xf numFmtId="178" fontId="13" fillId="0" borderId="78" xfId="0" applyNumberFormat="1" applyFont="1" applyFill="1" applyBorder="1" applyAlignment="1">
      <alignment horizontal="right" vertical="top"/>
    </xf>
    <xf numFmtId="0" fontId="0" fillId="0" borderId="99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13" fillId="0" borderId="101" xfId="0" applyFont="1" applyFill="1" applyBorder="1" applyAlignment="1">
      <alignment horizontal="left" vertical="top" wrapText="1"/>
    </xf>
    <xf numFmtId="0" fontId="0" fillId="0" borderId="102" xfId="0" applyFont="1" applyFill="1" applyBorder="1" applyAlignment="1">
      <alignment/>
    </xf>
    <xf numFmtId="181" fontId="12" fillId="0" borderId="103" xfId="0" applyNumberFormat="1" applyFont="1" applyFill="1" applyBorder="1" applyAlignment="1">
      <alignment horizontal="left" vertical="top"/>
    </xf>
    <xf numFmtId="0" fontId="12" fillId="0" borderId="104" xfId="0" applyFont="1" applyFill="1" applyBorder="1" applyAlignment="1">
      <alignment horizontal="left" vertical="top" wrapText="1"/>
    </xf>
    <xf numFmtId="176" fontId="12" fillId="0" borderId="105" xfId="0" applyNumberFormat="1" applyFont="1" applyFill="1" applyBorder="1" applyAlignment="1">
      <alignment horizontal="right" vertical="top"/>
    </xf>
    <xf numFmtId="176" fontId="12" fillId="0" borderId="52" xfId="0" applyNumberFormat="1" applyFont="1" applyFill="1" applyBorder="1" applyAlignment="1">
      <alignment horizontal="right" vertical="top"/>
    </xf>
    <xf numFmtId="0" fontId="0" fillId="0" borderId="106" xfId="0" applyFont="1" applyFill="1" applyBorder="1" applyAlignment="1">
      <alignment/>
    </xf>
    <xf numFmtId="177" fontId="13" fillId="0" borderId="107" xfId="0" applyNumberFormat="1" applyFont="1" applyFill="1" applyBorder="1" applyAlignment="1">
      <alignment horizontal="left" vertical="top"/>
    </xf>
    <xf numFmtId="0" fontId="13" fillId="0" borderId="52" xfId="0" applyFont="1" applyFill="1" applyBorder="1" applyAlignment="1">
      <alignment horizontal="left" vertical="top" wrapText="1"/>
    </xf>
    <xf numFmtId="182" fontId="13" fillId="0" borderId="15" xfId="0" applyNumberFormat="1" applyFont="1" applyFill="1" applyBorder="1" applyAlignment="1">
      <alignment horizontal="right" vertical="top"/>
    </xf>
    <xf numFmtId="179" fontId="13" fillId="0" borderId="97" xfId="0" applyNumberFormat="1" applyFont="1" applyFill="1" applyBorder="1" applyAlignment="1">
      <alignment horizontal="right" vertical="top"/>
    </xf>
    <xf numFmtId="4" fontId="0" fillId="0" borderId="50" xfId="0" applyNumberFormat="1" applyFont="1" applyFill="1" applyBorder="1" applyAlignment="1">
      <alignment vertical="top"/>
    </xf>
    <xf numFmtId="0" fontId="12" fillId="0" borderId="79" xfId="0" applyFont="1" applyFill="1" applyBorder="1" applyAlignment="1">
      <alignment horizontal="left" vertical="top" wrapText="1"/>
    </xf>
    <xf numFmtId="179" fontId="12" fillId="0" borderId="97" xfId="0" applyNumberFormat="1" applyFont="1" applyFill="1" applyBorder="1" applyAlignment="1">
      <alignment horizontal="right" vertical="top"/>
    </xf>
    <xf numFmtId="0" fontId="0" fillId="0" borderId="85" xfId="0" applyFont="1" applyFill="1" applyBorder="1" applyAlignment="1">
      <alignment/>
    </xf>
    <xf numFmtId="179" fontId="13" fillId="0" borderId="88" xfId="0" applyNumberFormat="1" applyFont="1" applyFill="1" applyBorder="1" applyAlignment="1">
      <alignment horizontal="right" vertical="top"/>
    </xf>
    <xf numFmtId="0" fontId="12" fillId="0" borderId="53" xfId="0" applyFont="1" applyFill="1" applyBorder="1" applyAlignment="1">
      <alignment horizontal="left" vertical="top" wrapText="1"/>
    </xf>
    <xf numFmtId="178" fontId="12" fillId="0" borderId="52" xfId="0" applyNumberFormat="1" applyFont="1" applyFill="1" applyBorder="1" applyAlignment="1">
      <alignment horizontal="right" vertical="top"/>
    </xf>
    <xf numFmtId="0" fontId="13" fillId="0" borderId="38" xfId="0" applyFont="1" applyFill="1" applyBorder="1" applyAlignment="1">
      <alignment horizontal="left" vertical="top" wrapText="1"/>
    </xf>
    <xf numFmtId="0" fontId="0" fillId="0" borderId="108" xfId="0" applyFont="1" applyFill="1" applyBorder="1" applyAlignment="1">
      <alignment/>
    </xf>
    <xf numFmtId="177" fontId="13" fillId="0" borderId="109" xfId="0" applyNumberFormat="1" applyFont="1" applyFill="1" applyBorder="1" applyAlignment="1">
      <alignment horizontal="left" vertical="top"/>
    </xf>
    <xf numFmtId="179" fontId="13" fillId="0" borderId="11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top" wrapText="1"/>
    </xf>
    <xf numFmtId="179" fontId="11" fillId="0" borderId="111" xfId="0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 horizontal="left" vertical="top"/>
    </xf>
    <xf numFmtId="183" fontId="18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 wrapText="1"/>
    </xf>
    <xf numFmtId="0" fontId="0" fillId="0" borderId="112" xfId="0" applyBorder="1" applyAlignment="1">
      <alignment/>
    </xf>
    <xf numFmtId="0" fontId="0" fillId="0" borderId="112" xfId="0" applyBorder="1" applyAlignment="1">
      <alignment wrapText="1"/>
    </xf>
    <xf numFmtId="0" fontId="2" fillId="0" borderId="112" xfId="0" applyFont="1" applyBorder="1" applyAlignment="1">
      <alignment horizontal="left" vertical="top"/>
    </xf>
    <xf numFmtId="4" fontId="5" fillId="0" borderId="112" xfId="0" applyNumberFormat="1" applyFont="1" applyBorder="1" applyAlignment="1">
      <alignment vertical="top"/>
    </xf>
    <xf numFmtId="2" fontId="0" fillId="0" borderId="0" xfId="0" applyNumberFormat="1" applyBorder="1" applyAlignment="1">
      <alignment horizontal="left"/>
    </xf>
    <xf numFmtId="2" fontId="0" fillId="0" borderId="112" xfId="0" applyNumberFormat="1" applyBorder="1" applyAlignment="1">
      <alignment horizontal="center" vertical="top"/>
    </xf>
    <xf numFmtId="2" fontId="0" fillId="0" borderId="34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center" vertical="top"/>
    </xf>
    <xf numFmtId="2" fontId="0" fillId="0" borderId="18" xfId="0" applyNumberFormat="1" applyFont="1" applyFill="1" applyBorder="1" applyAlignment="1">
      <alignment horizontal="center" vertical="top"/>
    </xf>
    <xf numFmtId="2" fontId="8" fillId="0" borderId="49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83" fontId="1" fillId="0" borderId="113" xfId="0" applyNumberFormat="1" applyFont="1" applyFill="1" applyBorder="1" applyAlignment="1">
      <alignment horizontal="left" vertical="top"/>
    </xf>
    <xf numFmtId="0" fontId="0" fillId="0" borderId="113" xfId="0" applyFill="1" applyBorder="1" applyAlignment="1">
      <alignment/>
    </xf>
    <xf numFmtId="0" fontId="0" fillId="0" borderId="114" xfId="0" applyFill="1" applyBorder="1" applyAlignment="1">
      <alignment/>
    </xf>
    <xf numFmtId="0" fontId="0" fillId="0" borderId="1" xfId="0" applyFill="1" applyBorder="1" applyAlignment="1">
      <alignment wrapText="1"/>
    </xf>
    <xf numFmtId="4" fontId="5" fillId="0" borderId="113" xfId="0" applyNumberFormat="1" applyFont="1" applyFill="1" applyBorder="1" applyAlignment="1">
      <alignment vertical="top"/>
    </xf>
    <xf numFmtId="0" fontId="4" fillId="0" borderId="111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/>
    </xf>
    <xf numFmtId="0" fontId="4" fillId="0" borderId="116" xfId="0" applyFont="1" applyFill="1" applyBorder="1" applyAlignment="1">
      <alignment horizontal="center" vertical="center"/>
    </xf>
    <xf numFmtId="0" fontId="4" fillId="0" borderId="117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77" fontId="13" fillId="0" borderId="5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181" fontId="12" fillId="0" borderId="119" xfId="0" applyNumberFormat="1" applyFont="1" applyFill="1" applyBorder="1" applyAlignment="1">
      <alignment horizontal="left" vertical="top"/>
    </xf>
    <xf numFmtId="182" fontId="13" fillId="0" borderId="77" xfId="0" applyNumberFormat="1" applyFont="1" applyFill="1" applyBorder="1" applyAlignment="1">
      <alignment horizontal="right" vertical="top"/>
    </xf>
    <xf numFmtId="173" fontId="12" fillId="0" borderId="94" xfId="0" applyNumberFormat="1" applyFont="1" applyFill="1" applyBorder="1" applyAlignment="1">
      <alignment horizontal="right" vertical="top"/>
    </xf>
    <xf numFmtId="4" fontId="0" fillId="0" borderId="37" xfId="0" applyNumberFormat="1" applyFont="1" applyFill="1" applyBorder="1" applyAlignment="1">
      <alignment vertical="top"/>
    </xf>
    <xf numFmtId="175" fontId="13" fillId="0" borderId="17" xfId="0" applyNumberFormat="1" applyFont="1" applyFill="1" applyBorder="1" applyAlignment="1">
      <alignment horizontal="left" vertical="top"/>
    </xf>
    <xf numFmtId="173" fontId="13" fillId="0" borderId="0" xfId="0" applyNumberFormat="1" applyFont="1" applyFill="1" applyBorder="1" applyAlignment="1">
      <alignment horizontal="right" vertical="top"/>
    </xf>
    <xf numFmtId="173" fontId="13" fillId="0" borderId="6" xfId="0" applyNumberFormat="1" applyFont="1" applyFill="1" applyBorder="1" applyAlignment="1">
      <alignment horizontal="right" vertical="top"/>
    </xf>
    <xf numFmtId="0" fontId="0" fillId="0" borderId="92" xfId="0" applyFont="1" applyFill="1" applyBorder="1" applyAlignment="1">
      <alignment/>
    </xf>
    <xf numFmtId="181" fontId="12" fillId="0" borderId="120" xfId="0" applyNumberFormat="1" applyFont="1" applyFill="1" applyBorder="1" applyAlignment="1">
      <alignment horizontal="left" vertical="top"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12" fillId="0" borderId="72" xfId="0" applyNumberFormat="1" applyFont="1" applyFill="1" applyBorder="1" applyAlignment="1">
      <alignment horizontal="left" vertical="top"/>
    </xf>
    <xf numFmtId="0" fontId="0" fillId="0" borderId="121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122" xfId="0" applyFont="1" applyFill="1" applyBorder="1" applyAlignment="1">
      <alignment/>
    </xf>
    <xf numFmtId="0" fontId="7" fillId="0" borderId="109" xfId="0" applyFont="1" applyFill="1" applyBorder="1" applyAlignment="1">
      <alignment/>
    </xf>
    <xf numFmtId="0" fontId="12" fillId="0" borderId="123" xfId="0" applyFont="1" applyFill="1" applyBorder="1" applyAlignment="1">
      <alignment horizontal="left" vertical="top" wrapText="1"/>
    </xf>
    <xf numFmtId="179" fontId="12" fillId="0" borderId="110" xfId="0" applyNumberFormat="1" applyFont="1" applyFill="1" applyBorder="1" applyAlignment="1">
      <alignment horizontal="right" vertical="top"/>
    </xf>
    <xf numFmtId="0" fontId="0" fillId="0" borderId="4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5" fontId="13" fillId="0" borderId="12" xfId="0" applyNumberFormat="1" applyFont="1" applyFill="1" applyBorder="1" applyAlignment="1">
      <alignment horizontal="left" vertical="top"/>
    </xf>
    <xf numFmtId="176" fontId="13" fillId="0" borderId="105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/>
    </xf>
    <xf numFmtId="0" fontId="13" fillId="0" borderId="50" xfId="0" applyFont="1" applyFill="1" applyBorder="1" applyAlignment="1">
      <alignment horizontal="left" vertical="top" wrapText="1"/>
    </xf>
    <xf numFmtId="179" fontId="13" fillId="0" borderId="49" xfId="0" applyNumberFormat="1" applyFont="1" applyFill="1" applyBorder="1" applyAlignment="1">
      <alignment horizontal="right" vertical="top"/>
    </xf>
    <xf numFmtId="0" fontId="13" fillId="0" borderId="124" xfId="0" applyFont="1" applyFill="1" applyBorder="1" applyAlignment="1">
      <alignment horizontal="left" vertical="top" wrapText="1"/>
    </xf>
    <xf numFmtId="181" fontId="12" fillId="0" borderId="2" xfId="0" applyNumberFormat="1" applyFont="1" applyFill="1" applyBorder="1" applyAlignment="1">
      <alignment horizontal="left" vertical="top"/>
    </xf>
    <xf numFmtId="181" fontId="12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174" fontId="12" fillId="0" borderId="52" xfId="0" applyNumberFormat="1" applyFont="1" applyFill="1" applyBorder="1" applyAlignment="1">
      <alignment horizontal="left" vertical="top"/>
    </xf>
    <xf numFmtId="181" fontId="12" fillId="0" borderId="123" xfId="0" applyNumberFormat="1" applyFont="1" applyFill="1" applyBorder="1" applyAlignment="1">
      <alignment horizontal="left" vertical="top"/>
    </xf>
    <xf numFmtId="181" fontId="12" fillId="0" borderId="53" xfId="0" applyNumberFormat="1" applyFont="1" applyFill="1" applyBorder="1" applyAlignment="1">
      <alignment horizontal="left" vertical="top"/>
    </xf>
    <xf numFmtId="0" fontId="23" fillId="0" borderId="111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center" vertical="center"/>
    </xf>
    <xf numFmtId="2" fontId="8" fillId="0" borderId="126" xfId="0" applyNumberFormat="1" applyFont="1" applyFill="1" applyBorder="1" applyAlignment="1">
      <alignment horizontal="center" vertical="center"/>
    </xf>
    <xf numFmtId="4" fontId="8" fillId="0" borderId="12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92" xfId="0" applyFont="1" applyFill="1" applyBorder="1" applyAlignment="1">
      <alignment/>
    </xf>
    <xf numFmtId="172" fontId="11" fillId="2" borderId="128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0" fillId="2" borderId="129" xfId="0" applyFont="1" applyFill="1" applyBorder="1" applyAlignment="1">
      <alignment/>
    </xf>
    <xf numFmtId="0" fontId="0" fillId="2" borderId="130" xfId="0" applyFont="1" applyFill="1" applyBorder="1" applyAlignment="1">
      <alignment/>
    </xf>
    <xf numFmtId="0" fontId="11" fillId="2" borderId="131" xfId="0" applyFont="1" applyFill="1" applyBorder="1" applyAlignment="1">
      <alignment horizontal="left" vertical="top" wrapText="1"/>
    </xf>
    <xf numFmtId="173" fontId="11" fillId="2" borderId="132" xfId="0" applyNumberFormat="1" applyFont="1" applyFill="1" applyBorder="1" applyAlignment="1">
      <alignment horizontal="right" vertical="top"/>
    </xf>
    <xf numFmtId="172" fontId="11" fillId="2" borderId="21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133" xfId="0" applyFont="1" applyFill="1" applyBorder="1" applyAlignment="1">
      <alignment horizontal="left" vertical="top" wrapText="1"/>
    </xf>
    <xf numFmtId="173" fontId="11" fillId="2" borderId="134" xfId="0" applyNumberFormat="1" applyFont="1" applyFill="1" applyBorder="1" applyAlignment="1">
      <alignment horizontal="right" vertical="top"/>
    </xf>
    <xf numFmtId="180" fontId="11" fillId="2" borderId="128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6" fontId="11" fillId="2" borderId="134" xfId="0" applyNumberFormat="1" applyFont="1" applyFill="1" applyBorder="1" applyAlignment="1">
      <alignment horizontal="right" vertical="top"/>
    </xf>
    <xf numFmtId="180" fontId="11" fillId="2" borderId="39" xfId="0" applyNumberFormat="1" applyFont="1" applyFill="1" applyBorder="1" applyAlignment="1">
      <alignment horizontal="left" vertical="top"/>
    </xf>
    <xf numFmtId="180" fontId="11" fillId="2" borderId="135" xfId="0" applyNumberFormat="1" applyFont="1" applyFill="1" applyBorder="1" applyAlignment="1">
      <alignment horizontal="left" vertical="top"/>
    </xf>
    <xf numFmtId="180" fontId="11" fillId="2" borderId="6" xfId="0" applyNumberFormat="1" applyFont="1" applyFill="1" applyBorder="1" applyAlignment="1">
      <alignment horizontal="left" vertical="top"/>
    </xf>
    <xf numFmtId="0" fontId="0" fillId="2" borderId="1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1" fillId="2" borderId="18" xfId="0" applyFont="1" applyFill="1" applyBorder="1" applyAlignment="1">
      <alignment horizontal="left" vertical="top" wrapText="1"/>
    </xf>
    <xf numFmtId="184" fontId="11" fillId="2" borderId="0" xfId="0" applyNumberFormat="1" applyFont="1" applyFill="1" applyBorder="1" applyAlignment="1">
      <alignment horizontal="right" vertical="top"/>
    </xf>
    <xf numFmtId="0" fontId="0" fillId="2" borderId="6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38" xfId="0" applyFont="1" applyFill="1" applyBorder="1" applyAlignment="1">
      <alignment/>
    </xf>
    <xf numFmtId="0" fontId="11" fillId="2" borderId="21" xfId="0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/>
    </xf>
    <xf numFmtId="0" fontId="0" fillId="0" borderId="136" xfId="0" applyFont="1" applyFill="1" applyBorder="1" applyAlignment="1">
      <alignment/>
    </xf>
    <xf numFmtId="180" fontId="11" fillId="2" borderId="9" xfId="0" applyNumberFormat="1" applyFont="1" applyFill="1" applyBorder="1" applyAlignment="1">
      <alignment horizontal="left" vertical="top"/>
    </xf>
    <xf numFmtId="0" fontId="0" fillId="2" borderId="30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11" fillId="2" borderId="55" xfId="0" applyFont="1" applyFill="1" applyBorder="1" applyAlignment="1">
      <alignment horizontal="left" vertical="top" wrapText="1"/>
    </xf>
    <xf numFmtId="184" fontId="11" fillId="2" borderId="56" xfId="0" applyNumberFormat="1" applyFont="1" applyFill="1" applyBorder="1" applyAlignment="1">
      <alignment horizontal="right" vertical="top"/>
    </xf>
    <xf numFmtId="180" fontId="11" fillId="2" borderId="136" xfId="0" applyNumberFormat="1" applyFont="1" applyFill="1" applyBorder="1" applyAlignment="1">
      <alignment horizontal="left" vertical="top"/>
    </xf>
    <xf numFmtId="180" fontId="11" fillId="2" borderId="137" xfId="0" applyNumberFormat="1" applyFont="1" applyFill="1" applyBorder="1" applyAlignment="1">
      <alignment horizontal="left" vertical="top"/>
    </xf>
    <xf numFmtId="0" fontId="0" fillId="2" borderId="2" xfId="0" applyFont="1" applyFill="1" applyBorder="1" applyAlignment="1">
      <alignment/>
    </xf>
    <xf numFmtId="0" fontId="0" fillId="2" borderId="138" xfId="0" applyFont="1" applyFill="1" applyBorder="1" applyAlignment="1">
      <alignment/>
    </xf>
    <xf numFmtId="0" fontId="0" fillId="2" borderId="139" xfId="0" applyFont="1" applyFill="1" applyBorder="1" applyAlignment="1">
      <alignment/>
    </xf>
    <xf numFmtId="0" fontId="11" fillId="2" borderId="84" xfId="0" applyFont="1" applyFill="1" applyBorder="1" applyAlignment="1">
      <alignment horizontal="left" vertical="top" wrapText="1"/>
    </xf>
    <xf numFmtId="176" fontId="11" fillId="2" borderId="0" xfId="0" applyNumberFormat="1" applyFont="1" applyFill="1" applyBorder="1" applyAlignment="1">
      <alignment horizontal="right" vertical="top"/>
    </xf>
    <xf numFmtId="0" fontId="0" fillId="2" borderId="140" xfId="0" applyFont="1" applyFill="1" applyBorder="1" applyAlignment="1">
      <alignment/>
    </xf>
    <xf numFmtId="0" fontId="0" fillId="2" borderId="141" xfId="0" applyFont="1" applyFill="1" applyBorder="1" applyAlignment="1">
      <alignment/>
    </xf>
    <xf numFmtId="178" fontId="11" fillId="2" borderId="0" xfId="0" applyNumberFormat="1" applyFont="1" applyFill="1" applyBorder="1" applyAlignment="1">
      <alignment horizontal="right" vertical="top"/>
    </xf>
    <xf numFmtId="4" fontId="13" fillId="0" borderId="34" xfId="0" applyNumberFormat="1" applyFont="1" applyFill="1" applyBorder="1" applyAlignment="1">
      <alignment horizontal="right" vertical="top"/>
    </xf>
    <xf numFmtId="4" fontId="13" fillId="0" borderId="46" xfId="0" applyNumberFormat="1" applyFont="1" applyFill="1" applyBorder="1" applyAlignment="1">
      <alignment horizontal="right" vertical="top"/>
    </xf>
    <xf numFmtId="179" fontId="12" fillId="0" borderId="52" xfId="0" applyNumberFormat="1" applyFont="1" applyFill="1" applyBorder="1" applyAlignment="1">
      <alignment horizontal="right" vertical="top"/>
    </xf>
    <xf numFmtId="0" fontId="21" fillId="0" borderId="64" xfId="0" applyFont="1" applyFill="1" applyBorder="1" applyAlignment="1">
      <alignment horizontal="left" vertical="top" wrapText="1"/>
    </xf>
    <xf numFmtId="184" fontId="11" fillId="2" borderId="142" xfId="0" applyNumberFormat="1" applyFont="1" applyFill="1" applyBorder="1" applyAlignment="1">
      <alignment horizontal="right" vertical="top"/>
    </xf>
    <xf numFmtId="178" fontId="11" fillId="2" borderId="135" xfId="0" applyNumberFormat="1" applyFont="1" applyFill="1" applyBorder="1" applyAlignment="1">
      <alignment horizontal="right" vertical="top"/>
    </xf>
    <xf numFmtId="0" fontId="0" fillId="0" borderId="50" xfId="0" applyFont="1" applyFill="1" applyBorder="1" applyAlignment="1">
      <alignment/>
    </xf>
    <xf numFmtId="181" fontId="12" fillId="0" borderId="143" xfId="0" applyNumberFormat="1" applyFont="1" applyFill="1" applyBorder="1" applyAlignment="1">
      <alignment horizontal="left" vertical="top"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33" xfId="0" applyFont="1" applyFill="1" applyBorder="1" applyAlignment="1">
      <alignment horizontal="left" vertical="top" wrapText="1"/>
    </xf>
    <xf numFmtId="178" fontId="12" fillId="0" borderId="134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6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5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3" fillId="0" borderId="37" xfId="0" applyFont="1" applyFill="1" applyBorder="1" applyAlignment="1">
      <alignment horizontal="left" vertical="top" wrapText="1"/>
    </xf>
    <xf numFmtId="0" fontId="7" fillId="0" borderId="90" xfId="0" applyFont="1" applyFill="1" applyBorder="1" applyAlignment="1">
      <alignment/>
    </xf>
    <xf numFmtId="0" fontId="7" fillId="0" borderId="91" xfId="0" applyFont="1" applyFill="1" applyBorder="1" applyAlignment="1">
      <alignment/>
    </xf>
    <xf numFmtId="0" fontId="12" fillId="0" borderId="92" xfId="0" applyFont="1" applyFill="1" applyBorder="1" applyAlignment="1">
      <alignment horizontal="left" vertical="top" wrapText="1"/>
    </xf>
    <xf numFmtId="0" fontId="7" fillId="0" borderId="93" xfId="0" applyFont="1" applyFill="1" applyBorder="1" applyAlignment="1">
      <alignment/>
    </xf>
    <xf numFmtId="0" fontId="0" fillId="2" borderId="144" xfId="0" applyFont="1" applyFill="1" applyBorder="1" applyAlignment="1">
      <alignment/>
    </xf>
    <xf numFmtId="0" fontId="0" fillId="2" borderId="145" xfId="0" applyFont="1" applyFill="1" applyBorder="1" applyAlignment="1">
      <alignment/>
    </xf>
    <xf numFmtId="0" fontId="0" fillId="2" borderId="146" xfId="0" applyFont="1" applyFill="1" applyBorder="1" applyAlignment="1">
      <alignment/>
    </xf>
    <xf numFmtId="0" fontId="11" fillId="2" borderId="135" xfId="0" applyFont="1" applyFill="1" applyBorder="1" applyAlignment="1">
      <alignment horizontal="left" vertical="top" wrapText="1"/>
    </xf>
    <xf numFmtId="176" fontId="11" fillId="2" borderId="147" xfId="0" applyNumberFormat="1" applyFont="1" applyFill="1" applyBorder="1" applyAlignment="1">
      <alignment horizontal="right" vertical="top"/>
    </xf>
    <xf numFmtId="181" fontId="12" fillId="0" borderId="98" xfId="0" applyNumberFormat="1" applyFont="1" applyFill="1" applyBorder="1" applyAlignment="1">
      <alignment horizontal="left" vertical="top"/>
    </xf>
    <xf numFmtId="0" fontId="7" fillId="0" borderId="140" xfId="0" applyFont="1" applyFill="1" applyBorder="1" applyAlignment="1">
      <alignment/>
    </xf>
    <xf numFmtId="0" fontId="7" fillId="0" borderId="141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right" vertical="top"/>
    </xf>
    <xf numFmtId="174" fontId="12" fillId="0" borderId="16" xfId="0" applyNumberFormat="1" applyFont="1" applyFill="1" applyBorder="1" applyAlignment="1">
      <alignment horizontal="left" vertical="top"/>
    </xf>
    <xf numFmtId="0" fontId="7" fillId="0" borderId="53" xfId="0" applyFont="1" applyFill="1" applyBorder="1" applyAlignment="1">
      <alignment/>
    </xf>
    <xf numFmtId="0" fontId="13" fillId="0" borderId="53" xfId="0" applyFont="1" applyFill="1" applyBorder="1" applyAlignment="1">
      <alignment horizontal="left" vertical="top" wrapText="1"/>
    </xf>
    <xf numFmtId="176" fontId="13" fillId="0" borderId="52" xfId="0" applyNumberFormat="1" applyFont="1" applyFill="1" applyBorder="1" applyAlignment="1">
      <alignment horizontal="right" vertical="top"/>
    </xf>
    <xf numFmtId="174" fontId="12" fillId="0" borderId="34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176" fontId="13" fillId="0" borderId="21" xfId="0" applyNumberFormat="1" applyFont="1" applyFill="1" applyBorder="1" applyAlignment="1">
      <alignment horizontal="right" vertical="top"/>
    </xf>
    <xf numFmtId="181" fontId="12" fillId="0" borderId="18" xfId="0" applyNumberFormat="1" applyFont="1" applyFill="1" applyBorder="1" applyAlignment="1">
      <alignment horizontal="left" vertical="top"/>
    </xf>
    <xf numFmtId="175" fontId="13" fillId="0" borderId="148" xfId="0" applyNumberFormat="1" applyFont="1" applyFill="1" applyBorder="1" applyAlignment="1">
      <alignment horizontal="left" vertical="top"/>
    </xf>
    <xf numFmtId="0" fontId="13" fillId="0" borderId="149" xfId="0" applyFont="1" applyBorder="1" applyAlignment="1">
      <alignment horizontal="left" vertical="top" wrapText="1"/>
    </xf>
    <xf numFmtId="176" fontId="12" fillId="0" borderId="21" xfId="0" applyNumberFormat="1" applyFont="1" applyFill="1" applyBorder="1" applyAlignment="1">
      <alignment horizontal="right" vertical="top"/>
    </xf>
    <xf numFmtId="176" fontId="11" fillId="2" borderId="21" xfId="0" applyNumberFormat="1" applyFont="1" applyFill="1" applyBorder="1" applyAlignment="1">
      <alignment horizontal="right" vertical="top"/>
    </xf>
    <xf numFmtId="181" fontId="12" fillId="0" borderId="49" xfId="0" applyNumberFormat="1" applyFont="1" applyFill="1" applyBorder="1" applyAlignment="1">
      <alignment horizontal="left" vertical="top"/>
    </xf>
    <xf numFmtId="0" fontId="7" fillId="0" borderId="150" xfId="0" applyFont="1" applyFill="1" applyBorder="1" applyAlignment="1">
      <alignment/>
    </xf>
    <xf numFmtId="175" fontId="13" fillId="0" borderId="151" xfId="0" applyNumberFormat="1" applyFont="1" applyFill="1" applyBorder="1" applyAlignment="1">
      <alignment horizontal="left" vertical="top"/>
    </xf>
    <xf numFmtId="0" fontId="13" fillId="0" borderId="152" xfId="0" applyFont="1" applyBorder="1" applyAlignment="1">
      <alignment horizontal="left" vertical="top" wrapText="1"/>
    </xf>
    <xf numFmtId="176" fontId="13" fillId="0" borderId="153" xfId="0" applyNumberFormat="1" applyFont="1" applyFill="1" applyBorder="1" applyAlignment="1">
      <alignment horizontal="right" vertical="top"/>
    </xf>
    <xf numFmtId="176" fontId="13" fillId="0" borderId="49" xfId="0" applyNumberFormat="1" applyFont="1" applyFill="1" applyBorder="1" applyAlignment="1">
      <alignment horizontal="right" vertical="top"/>
    </xf>
    <xf numFmtId="174" fontId="12" fillId="0" borderId="21" xfId="0" applyNumberFormat="1" applyFont="1" applyFill="1" applyBorder="1" applyAlignment="1">
      <alignment horizontal="left" vertical="top"/>
    </xf>
    <xf numFmtId="174" fontId="12" fillId="0" borderId="18" xfId="0" applyNumberFormat="1" applyFont="1" applyFill="1" applyBorder="1" applyAlignment="1">
      <alignment horizontal="left" vertical="top"/>
    </xf>
    <xf numFmtId="176" fontId="13" fillId="0" borderId="36" xfId="0" applyNumberFormat="1" applyFont="1" applyFill="1" applyBorder="1" applyAlignment="1">
      <alignment horizontal="right" vertical="top"/>
    </xf>
    <xf numFmtId="181" fontId="12" fillId="0" borderId="20" xfId="0" applyNumberFormat="1" applyFont="1" applyFill="1" applyBorder="1" applyAlignment="1">
      <alignment horizontal="left" vertical="top"/>
    </xf>
    <xf numFmtId="177" fontId="13" fillId="0" borderId="148" xfId="0" applyNumberFormat="1" applyFont="1" applyFill="1" applyBorder="1" applyAlignment="1">
      <alignment horizontal="left" vertical="top"/>
    </xf>
    <xf numFmtId="0" fontId="21" fillId="0" borderId="79" xfId="0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/>
    </xf>
    <xf numFmtId="0" fontId="13" fillId="0" borderId="36" xfId="0" applyFont="1" applyFill="1" applyBorder="1" applyAlignment="1">
      <alignment horizontal="left" vertical="top" wrapText="1"/>
    </xf>
    <xf numFmtId="176" fontId="13" fillId="0" borderId="37" xfId="0" applyNumberFormat="1" applyFont="1" applyFill="1" applyBorder="1" applyAlignment="1">
      <alignment horizontal="right" vertical="top"/>
    </xf>
    <xf numFmtId="0" fontId="0" fillId="0" borderId="47" xfId="0" applyFont="1" applyFill="1" applyBorder="1" applyAlignment="1">
      <alignment/>
    </xf>
    <xf numFmtId="0" fontId="0" fillId="0" borderId="15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4" fillId="0" borderId="49" xfId="0" applyNumberFormat="1" applyFont="1" applyFill="1" applyBorder="1" applyAlignment="1">
      <alignment wrapText="1"/>
    </xf>
    <xf numFmtId="0" fontId="0" fillId="0" borderId="38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top" wrapText="1"/>
    </xf>
    <xf numFmtId="0" fontId="0" fillId="0" borderId="15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0" fontId="0" fillId="0" borderId="15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4" fillId="0" borderId="157" xfId="0" applyFont="1" applyFill="1" applyBorder="1" applyAlignment="1">
      <alignment horizontal="center" vertical="center"/>
    </xf>
    <xf numFmtId="176" fontId="13" fillId="0" borderId="53" xfId="0" applyNumberFormat="1" applyFont="1" applyFill="1" applyBorder="1" applyAlignment="1">
      <alignment horizontal="right" vertical="top"/>
    </xf>
    <xf numFmtId="0" fontId="0" fillId="0" borderId="72" xfId="0" applyFont="1" applyFill="1" applyBorder="1" applyAlignment="1">
      <alignment/>
    </xf>
    <xf numFmtId="177" fontId="21" fillId="0" borderId="25" xfId="0" applyNumberFormat="1" applyFont="1" applyFill="1" applyBorder="1" applyAlignment="1">
      <alignment horizontal="left" vertical="top"/>
    </xf>
    <xf numFmtId="0" fontId="21" fillId="0" borderId="66" xfId="0" applyFont="1" applyFill="1" applyBorder="1" applyAlignment="1">
      <alignment horizontal="left" vertical="top" wrapText="1"/>
    </xf>
    <xf numFmtId="179" fontId="21" fillId="0" borderId="67" xfId="0" applyNumberFormat="1" applyFont="1" applyFill="1" applyBorder="1" applyAlignment="1">
      <alignment horizontal="right" vertical="top"/>
    </xf>
    <xf numFmtId="179" fontId="21" fillId="0" borderId="79" xfId="0" applyNumberFormat="1" applyFont="1" applyFill="1" applyBorder="1" applyAlignment="1">
      <alignment horizontal="right" vertical="top"/>
    </xf>
    <xf numFmtId="177" fontId="21" fillId="0" borderId="58" xfId="0" applyNumberFormat="1" applyFont="1" applyFill="1" applyBorder="1" applyAlignment="1">
      <alignment horizontal="left" vertical="top"/>
    </xf>
    <xf numFmtId="0" fontId="21" fillId="0" borderId="59" xfId="0" applyFont="1" applyFill="1" applyBorder="1" applyAlignment="1">
      <alignment horizontal="left" vertical="top" wrapText="1"/>
    </xf>
    <xf numFmtId="179" fontId="21" fillId="0" borderId="77" xfId="0" applyNumberFormat="1" applyFont="1" applyFill="1" applyBorder="1" applyAlignment="1">
      <alignment horizontal="right" vertical="top"/>
    </xf>
    <xf numFmtId="0" fontId="0" fillId="2" borderId="3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5" fillId="2" borderId="133" xfId="0" applyFont="1" applyFill="1" applyBorder="1" applyAlignment="1">
      <alignment horizontal="left" vertical="top" wrapText="1"/>
    </xf>
    <xf numFmtId="176" fontId="25" fillId="2" borderId="134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38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26" fillId="0" borderId="59" xfId="0" applyFont="1" applyFill="1" applyBorder="1" applyAlignment="1">
      <alignment horizontal="left" vertical="top" wrapText="1"/>
    </xf>
    <xf numFmtId="176" fontId="26" fillId="0" borderId="77" xfId="0" applyNumberFormat="1" applyFont="1" applyFill="1" applyBorder="1" applyAlignment="1">
      <alignment horizontal="right" vertical="top"/>
    </xf>
    <xf numFmtId="177" fontId="21" fillId="0" borderId="31" xfId="0" applyNumberFormat="1" applyFont="1" applyFill="1" applyBorder="1" applyAlignment="1">
      <alignment horizontal="left" vertical="top"/>
    </xf>
    <xf numFmtId="0" fontId="21" fillId="0" borderId="55" xfId="0" applyFont="1" applyFill="1" applyBorder="1" applyAlignment="1">
      <alignment horizontal="left" vertical="top" wrapText="1"/>
    </xf>
    <xf numFmtId="178" fontId="21" fillId="0" borderId="56" xfId="0" applyNumberFormat="1" applyFont="1" applyFill="1" applyBorder="1" applyAlignment="1">
      <alignment horizontal="right" vertical="top"/>
    </xf>
    <xf numFmtId="180" fontId="25" fillId="2" borderId="136" xfId="0" applyNumberFormat="1" applyFont="1" applyFill="1" applyBorder="1" applyAlignment="1">
      <alignment horizontal="left" vertical="top"/>
    </xf>
    <xf numFmtId="181" fontId="26" fillId="0" borderId="51" xfId="0" applyNumberFormat="1" applyFont="1" applyFill="1" applyBorder="1" applyAlignment="1">
      <alignment horizontal="left" vertical="top"/>
    </xf>
    <xf numFmtId="181" fontId="26" fillId="0" borderId="103" xfId="0" applyNumberFormat="1" applyFont="1" applyFill="1" applyBorder="1" applyAlignment="1">
      <alignment horizontal="left" vertical="top"/>
    </xf>
    <xf numFmtId="0" fontId="26" fillId="0" borderId="104" xfId="0" applyFont="1" applyFill="1" applyBorder="1" applyAlignment="1">
      <alignment horizontal="left" vertical="top" wrapText="1"/>
    </xf>
    <xf numFmtId="176" fontId="26" fillId="0" borderId="105" xfId="0" applyNumberFormat="1" applyFont="1" applyFill="1" applyBorder="1" applyAlignment="1">
      <alignment horizontal="right" vertical="top"/>
    </xf>
    <xf numFmtId="176" fontId="26" fillId="0" borderId="52" xfId="0" applyNumberFormat="1" applyFont="1" applyFill="1" applyBorder="1" applyAlignment="1">
      <alignment horizontal="right" vertical="top"/>
    </xf>
    <xf numFmtId="177" fontId="21" fillId="0" borderId="107" xfId="0" applyNumberFormat="1" applyFont="1" applyFill="1" applyBorder="1" applyAlignment="1">
      <alignment horizontal="left" vertical="top"/>
    </xf>
    <xf numFmtId="0" fontId="21" fillId="0" borderId="52" xfId="0" applyFont="1" applyFill="1" applyBorder="1" applyAlignment="1">
      <alignment horizontal="left" vertical="top" wrapText="1"/>
    </xf>
    <xf numFmtId="179" fontId="21" fillId="0" borderId="53" xfId="0" applyNumberFormat="1" applyFont="1" applyFill="1" applyBorder="1" applyAlignment="1">
      <alignment horizontal="right" vertical="top"/>
    </xf>
    <xf numFmtId="179" fontId="21" fillId="0" borderId="52" xfId="0" applyNumberFormat="1" applyFont="1" applyFill="1" applyBorder="1" applyAlignment="1">
      <alignment horizontal="right" vertical="top"/>
    </xf>
    <xf numFmtId="180" fontId="25" fillId="2" borderId="18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0" fillId="2" borderId="15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5" fillId="2" borderId="44" xfId="0" applyFont="1" applyFill="1" applyBorder="1" applyAlignment="1">
      <alignment horizontal="left" vertical="top" wrapText="1"/>
    </xf>
    <xf numFmtId="176" fontId="25" fillId="2" borderId="44" xfId="0" applyNumberFormat="1" applyFont="1" applyFill="1" applyBorder="1" applyAlignment="1">
      <alignment horizontal="right" vertical="top"/>
    </xf>
    <xf numFmtId="181" fontId="26" fillId="0" borderId="34" xfId="0" applyNumberFormat="1" applyFont="1" applyFill="1" applyBorder="1" applyAlignment="1">
      <alignment horizontal="left" vertical="top"/>
    </xf>
    <xf numFmtId="0" fontId="7" fillId="0" borderId="106" xfId="0" applyFont="1" applyFill="1" applyBorder="1" applyAlignment="1">
      <alignment/>
    </xf>
    <xf numFmtId="0" fontId="7" fillId="0" borderId="159" xfId="0" applyFont="1" applyFill="1" applyBorder="1" applyAlignment="1">
      <alignment/>
    </xf>
    <xf numFmtId="0" fontId="26" fillId="0" borderId="52" xfId="0" applyFont="1" applyFill="1" applyBorder="1" applyAlignment="1">
      <alignment horizontal="left" vertical="top" wrapText="1"/>
    </xf>
    <xf numFmtId="179" fontId="26" fillId="0" borderId="53" xfId="0" applyNumberFormat="1" applyFont="1" applyFill="1" applyBorder="1" applyAlignment="1">
      <alignment horizontal="right" vertical="top"/>
    </xf>
    <xf numFmtId="179" fontId="26" fillId="0" borderId="52" xfId="0" applyNumberFormat="1" applyFont="1" applyFill="1" applyBorder="1" applyAlignment="1">
      <alignment horizontal="right" vertical="top"/>
    </xf>
    <xf numFmtId="0" fontId="0" fillId="0" borderId="52" xfId="0" applyFont="1" applyFill="1" applyBorder="1" applyAlignment="1">
      <alignment/>
    </xf>
    <xf numFmtId="177" fontId="21" fillId="0" borderId="109" xfId="0" applyNumberFormat="1" applyFont="1" applyFill="1" applyBorder="1" applyAlignment="1">
      <alignment horizontal="left" vertical="top"/>
    </xf>
    <xf numFmtId="0" fontId="21" fillId="0" borderId="123" xfId="0" applyFont="1" applyFill="1" applyBorder="1" applyAlignment="1">
      <alignment horizontal="left" vertical="top" wrapText="1"/>
    </xf>
    <xf numFmtId="179" fontId="21" fillId="0" borderId="110" xfId="0" applyNumberFormat="1" applyFont="1" applyFill="1" applyBorder="1" applyAlignment="1">
      <alignment horizontal="right" vertical="top"/>
    </xf>
    <xf numFmtId="0" fontId="5" fillId="0" borderId="111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178" fontId="13" fillId="0" borderId="49" xfId="0" applyNumberFormat="1" applyFont="1" applyFill="1" applyBorder="1" applyAlignment="1">
      <alignment horizontal="right" vertical="top"/>
    </xf>
    <xf numFmtId="178" fontId="13" fillId="0" borderId="1" xfId="0" applyNumberFormat="1" applyFont="1" applyFill="1" applyBorder="1" applyAlignment="1">
      <alignment horizontal="right" vertical="top"/>
    </xf>
    <xf numFmtId="0" fontId="0" fillId="0" borderId="70" xfId="0" applyFont="1" applyFill="1" applyBorder="1" applyAlignment="1">
      <alignment/>
    </xf>
    <xf numFmtId="181" fontId="12" fillId="0" borderId="108" xfId="0" applyNumberFormat="1" applyFont="1" applyFill="1" applyBorder="1" applyAlignment="1">
      <alignment horizontal="left" vertical="top"/>
    </xf>
    <xf numFmtId="0" fontId="0" fillId="0" borderId="160" xfId="0" applyFont="1" applyFill="1" applyBorder="1" applyAlignment="1">
      <alignment/>
    </xf>
    <xf numFmtId="177" fontId="21" fillId="0" borderId="161" xfId="0" applyNumberFormat="1" applyFont="1" applyFill="1" applyBorder="1" applyAlignment="1">
      <alignment horizontal="left" vertical="top"/>
    </xf>
    <xf numFmtId="0" fontId="21" fillId="0" borderId="162" xfId="0" applyFont="1" applyFill="1" applyBorder="1" applyAlignment="1">
      <alignment horizontal="left" vertical="top" wrapText="1"/>
    </xf>
    <xf numFmtId="179" fontId="21" fillId="0" borderId="163" xfId="0" applyNumberFormat="1" applyFont="1" applyFill="1" applyBorder="1" applyAlignment="1">
      <alignment horizontal="right" vertical="top"/>
    </xf>
    <xf numFmtId="179" fontId="21" fillId="0" borderId="152" xfId="0" applyNumberFormat="1" applyFont="1" applyFill="1" applyBorder="1" applyAlignment="1">
      <alignment horizontal="right" vertical="top"/>
    </xf>
    <xf numFmtId="4" fontId="0" fillId="0" borderId="153" xfId="0" applyNumberFormat="1" applyFont="1" applyFill="1" applyBorder="1" applyAlignment="1">
      <alignment vertical="top"/>
    </xf>
    <xf numFmtId="0" fontId="0" fillId="0" borderId="80" xfId="0" applyFont="1" applyFill="1" applyBorder="1" applyAlignment="1">
      <alignment/>
    </xf>
    <xf numFmtId="0" fontId="7" fillId="0" borderId="139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right" vertical="top"/>
    </xf>
    <xf numFmtId="0" fontId="0" fillId="0" borderId="35" xfId="0" applyFont="1" applyFill="1" applyBorder="1" applyAlignment="1">
      <alignment/>
    </xf>
    <xf numFmtId="0" fontId="0" fillId="0" borderId="16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76" fontId="12" fillId="0" borderId="78" xfId="0" applyNumberFormat="1" applyFont="1" applyFill="1" applyBorder="1" applyAlignment="1">
      <alignment horizontal="right" vertical="top"/>
    </xf>
    <xf numFmtId="173" fontId="11" fillId="2" borderId="165" xfId="0" applyNumberFormat="1" applyFont="1" applyFill="1" applyBorder="1" applyAlignment="1">
      <alignment horizontal="right" vertical="top"/>
    </xf>
    <xf numFmtId="173" fontId="11" fillId="0" borderId="18" xfId="0" applyNumberFormat="1" applyFont="1" applyFill="1" applyBorder="1" applyAlignment="1">
      <alignment horizontal="right" vertical="top"/>
    </xf>
    <xf numFmtId="173" fontId="13" fillId="0" borderId="52" xfId="0" applyNumberFormat="1" applyFont="1" applyFill="1" applyBorder="1" applyAlignment="1">
      <alignment horizontal="right" vertical="top"/>
    </xf>
    <xf numFmtId="173" fontId="13" fillId="0" borderId="45" xfId="0" applyNumberFormat="1" applyFont="1" applyFill="1" applyBorder="1" applyAlignment="1">
      <alignment horizontal="right" vertical="top"/>
    </xf>
    <xf numFmtId="173" fontId="13" fillId="0" borderId="34" xfId="0" applyNumberFormat="1" applyFont="1" applyFill="1" applyBorder="1" applyAlignment="1">
      <alignment horizontal="right" vertical="top"/>
    </xf>
    <xf numFmtId="173" fontId="13" fillId="0" borderId="18" xfId="0" applyNumberFormat="1" applyFont="1" applyFill="1" applyBorder="1" applyAlignment="1">
      <alignment horizontal="right" vertical="top"/>
    </xf>
    <xf numFmtId="173" fontId="11" fillId="2" borderId="166" xfId="0" applyNumberFormat="1" applyFont="1" applyFill="1" applyBorder="1" applyAlignment="1">
      <alignment horizontal="right" vertical="top"/>
    </xf>
    <xf numFmtId="173" fontId="12" fillId="0" borderId="149" xfId="0" applyNumberFormat="1" applyFont="1" applyFill="1" applyBorder="1" applyAlignment="1">
      <alignment horizontal="right" vertical="top"/>
    </xf>
    <xf numFmtId="173" fontId="11" fillId="2" borderId="167" xfId="0" applyNumberFormat="1" applyFont="1" applyFill="1" applyBorder="1" applyAlignment="1">
      <alignment horizontal="right" vertical="top"/>
    </xf>
    <xf numFmtId="176" fontId="12" fillId="0" borderId="37" xfId="0" applyNumberFormat="1" applyFont="1" applyFill="1" applyBorder="1" applyAlignment="1">
      <alignment horizontal="right" vertical="top"/>
    </xf>
    <xf numFmtId="2" fontId="0" fillId="0" borderId="49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49" fontId="13" fillId="0" borderId="34" xfId="0" applyNumberFormat="1" applyFont="1" applyFill="1" applyBorder="1" applyAlignment="1">
      <alignment horizontal="center" vertical="top"/>
    </xf>
    <xf numFmtId="49" fontId="13" fillId="0" borderId="18" xfId="0" applyNumberFormat="1" applyFont="1" applyFill="1" applyBorder="1" applyAlignment="1">
      <alignment horizontal="center" vertical="top"/>
    </xf>
    <xf numFmtId="176" fontId="11" fillId="2" borderId="166" xfId="0" applyNumberFormat="1" applyFont="1" applyFill="1" applyBorder="1" applyAlignment="1">
      <alignment horizontal="right" vertical="top"/>
    </xf>
    <xf numFmtId="176" fontId="12" fillId="0" borderId="149" xfId="0" applyNumberFormat="1" applyFont="1" applyFill="1" applyBorder="1" applyAlignment="1">
      <alignment horizontal="right" vertical="top"/>
    </xf>
    <xf numFmtId="2" fontId="8" fillId="2" borderId="18" xfId="0" applyNumberFormat="1" applyFont="1" applyFill="1" applyBorder="1" applyAlignment="1">
      <alignment horizontal="center" vertical="top"/>
    </xf>
    <xf numFmtId="2" fontId="8" fillId="0" borderId="125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top"/>
    </xf>
    <xf numFmtId="173" fontId="12" fillId="0" borderId="52" xfId="0" applyNumberFormat="1" applyFont="1" applyFill="1" applyBorder="1" applyAlignment="1">
      <alignment horizontal="right" vertical="top"/>
    </xf>
    <xf numFmtId="2" fontId="7" fillId="0" borderId="34" xfId="0" applyNumberFormat="1" applyFont="1" applyFill="1" applyBorder="1" applyAlignment="1">
      <alignment horizontal="center" vertical="top"/>
    </xf>
    <xf numFmtId="2" fontId="7" fillId="0" borderId="18" xfId="0" applyNumberFormat="1" applyFont="1" applyFill="1" applyBorder="1" applyAlignment="1">
      <alignment horizontal="center" vertical="top"/>
    </xf>
    <xf numFmtId="49" fontId="12" fillId="0" borderId="52" xfId="0" applyNumberFormat="1" applyFont="1" applyFill="1" applyBorder="1" applyAlignment="1">
      <alignment horizontal="center" vertical="top"/>
    </xf>
    <xf numFmtId="2" fontId="0" fillId="0" borderId="52" xfId="0" applyNumberFormat="1" applyFont="1" applyFill="1" applyBorder="1" applyAlignment="1">
      <alignment horizontal="center" vertical="top"/>
    </xf>
    <xf numFmtId="0" fontId="17" fillId="0" borderId="38" xfId="0" applyFont="1" applyFill="1" applyBorder="1" applyAlignment="1">
      <alignment horizontal="left" vertical="top" wrapText="1"/>
    </xf>
    <xf numFmtId="178" fontId="12" fillId="0" borderId="149" xfId="0" applyNumberFormat="1" applyFont="1" applyFill="1" applyBorder="1" applyAlignment="1">
      <alignment horizontal="right" vertical="top"/>
    </xf>
    <xf numFmtId="176" fontId="11" fillId="2" borderId="84" xfId="0" applyNumberFormat="1" applyFont="1" applyFill="1" applyBorder="1" applyAlignment="1">
      <alignment horizontal="right" vertical="top"/>
    </xf>
    <xf numFmtId="0" fontId="0" fillId="0" borderId="49" xfId="0" applyFont="1" applyFill="1" applyBorder="1" applyAlignment="1">
      <alignment/>
    </xf>
    <xf numFmtId="0" fontId="0" fillId="0" borderId="160" xfId="0" applyFont="1" applyFill="1" applyBorder="1" applyAlignment="1">
      <alignment/>
    </xf>
    <xf numFmtId="177" fontId="13" fillId="0" borderId="161" xfId="0" applyNumberFormat="1" applyFont="1" applyFill="1" applyBorder="1" applyAlignment="1">
      <alignment horizontal="left" vertical="top"/>
    </xf>
    <xf numFmtId="0" fontId="13" fillId="0" borderId="162" xfId="0" applyFont="1" applyFill="1" applyBorder="1" applyAlignment="1">
      <alignment horizontal="left" vertical="top" wrapText="1"/>
    </xf>
    <xf numFmtId="179" fontId="13" fillId="0" borderId="163" xfId="0" applyNumberFormat="1" applyFont="1" applyFill="1" applyBorder="1" applyAlignment="1">
      <alignment horizontal="right" vertical="top"/>
    </xf>
    <xf numFmtId="2" fontId="0" fillId="0" borderId="153" xfId="0" applyNumberFormat="1" applyFont="1" applyFill="1" applyBorder="1" applyAlignment="1">
      <alignment horizontal="center" vertical="top"/>
    </xf>
    <xf numFmtId="173" fontId="12" fillId="0" borderId="87" xfId="0" applyNumberFormat="1" applyFont="1" applyFill="1" applyBorder="1" applyAlignment="1">
      <alignment horizontal="right" vertical="top"/>
    </xf>
    <xf numFmtId="173" fontId="12" fillId="0" borderId="52" xfId="0" applyNumberFormat="1" applyFont="1" applyFill="1" applyBorder="1" applyAlignment="1">
      <alignment horizontal="right" vertical="top"/>
    </xf>
    <xf numFmtId="179" fontId="12" fillId="0" borderId="21" xfId="0" applyNumberFormat="1" applyFont="1" applyFill="1" applyBorder="1" applyAlignment="1">
      <alignment horizontal="right" vertical="top"/>
    </xf>
    <xf numFmtId="184" fontId="11" fillId="2" borderId="168" xfId="0" applyNumberFormat="1" applyFont="1" applyFill="1" applyBorder="1" applyAlignment="1">
      <alignment horizontal="right" vertical="top"/>
    </xf>
    <xf numFmtId="0" fontId="0" fillId="2" borderId="20" xfId="0" applyFont="1" applyFill="1" applyBorder="1" applyAlignment="1">
      <alignment/>
    </xf>
    <xf numFmtId="2" fontId="0" fillId="2" borderId="21" xfId="0" applyNumberFormat="1" applyFont="1" applyFill="1" applyBorder="1" applyAlignment="1">
      <alignment horizontal="center" vertical="top"/>
    </xf>
    <xf numFmtId="173" fontId="12" fillId="0" borderId="15" xfId="0" applyNumberFormat="1" applyFont="1" applyFill="1" applyBorder="1" applyAlignment="1">
      <alignment horizontal="right" vertical="top"/>
    </xf>
    <xf numFmtId="173" fontId="12" fillId="0" borderId="16" xfId="0" applyNumberFormat="1" applyFont="1" applyFill="1" applyBorder="1" applyAlignment="1">
      <alignment horizontal="right" vertical="top"/>
    </xf>
    <xf numFmtId="184" fontId="12" fillId="0" borderId="149" xfId="0" applyNumberFormat="1" applyFont="1" applyFill="1" applyBorder="1" applyAlignment="1">
      <alignment horizontal="right" vertical="top"/>
    </xf>
    <xf numFmtId="184" fontId="11" fillId="2" borderId="78" xfId="0" applyNumberFormat="1" applyFont="1" applyFill="1" applyBorder="1" applyAlignment="1">
      <alignment horizontal="right" vertical="top"/>
    </xf>
    <xf numFmtId="0" fontId="0" fillId="0" borderId="169" xfId="0" applyFont="1" applyFill="1" applyBorder="1" applyAlignment="1">
      <alignment/>
    </xf>
    <xf numFmtId="0" fontId="0" fillId="0" borderId="170" xfId="0" applyFont="1" applyFill="1" applyBorder="1" applyAlignment="1">
      <alignment/>
    </xf>
    <xf numFmtId="0" fontId="0" fillId="0" borderId="171" xfId="0" applyFont="1" applyFill="1" applyBorder="1" applyAlignment="1">
      <alignment/>
    </xf>
    <xf numFmtId="175" fontId="13" fillId="0" borderId="161" xfId="0" applyNumberFormat="1" applyFont="1" applyFill="1" applyBorder="1" applyAlignment="1">
      <alignment horizontal="left" vertical="top"/>
    </xf>
    <xf numFmtId="176" fontId="13" fillId="0" borderId="163" xfId="0" applyNumberFormat="1" applyFont="1" applyFill="1" applyBorder="1" applyAlignment="1">
      <alignment horizontal="right" vertical="top"/>
    </xf>
    <xf numFmtId="49" fontId="13" fillId="0" borderId="52" xfId="0" applyNumberFormat="1" applyFont="1" applyFill="1" applyBorder="1" applyAlignment="1">
      <alignment horizontal="center" vertical="top"/>
    </xf>
    <xf numFmtId="179" fontId="12" fillId="0" borderId="135" xfId="0" applyNumberFormat="1" applyFont="1" applyFill="1" applyBorder="1" applyAlignment="1">
      <alignment horizontal="right" vertical="top"/>
    </xf>
    <xf numFmtId="49" fontId="13" fillId="0" borderId="153" xfId="0" applyNumberFormat="1" applyFont="1" applyFill="1" applyBorder="1" applyAlignment="1">
      <alignment horizontal="center" vertical="top"/>
    </xf>
    <xf numFmtId="49" fontId="11" fillId="2" borderId="34" xfId="0" applyNumberFormat="1" applyFont="1" applyFill="1" applyBorder="1" applyAlignment="1">
      <alignment horizontal="center" vertical="top"/>
    </xf>
    <xf numFmtId="49" fontId="12" fillId="0" borderId="34" xfId="0" applyNumberFormat="1" applyFont="1" applyFill="1" applyBorder="1" applyAlignment="1">
      <alignment horizontal="center" vertical="top"/>
    </xf>
    <xf numFmtId="176" fontId="26" fillId="0" borderId="149" xfId="0" applyNumberFormat="1" applyFont="1" applyFill="1" applyBorder="1" applyAlignment="1">
      <alignment horizontal="right" vertical="top"/>
    </xf>
    <xf numFmtId="176" fontId="25" fillId="2" borderId="84" xfId="0" applyNumberFormat="1" applyFont="1" applyFill="1" applyBorder="1" applyAlignment="1">
      <alignment horizontal="right" vertical="top"/>
    </xf>
    <xf numFmtId="173" fontId="11" fillId="2" borderId="135" xfId="0" applyNumberFormat="1" applyFont="1" applyFill="1" applyBorder="1" applyAlignment="1">
      <alignment horizontal="right" vertical="top"/>
    </xf>
    <xf numFmtId="176" fontId="12" fillId="0" borderId="135" xfId="0" applyNumberFormat="1" applyFont="1" applyFill="1" applyBorder="1" applyAlignment="1">
      <alignment horizontal="right" vertical="top"/>
    </xf>
    <xf numFmtId="173" fontId="12" fillId="0" borderId="95" xfId="0" applyNumberFormat="1" applyFont="1" applyFill="1" applyBorder="1" applyAlignment="1">
      <alignment horizontal="right" vertical="top"/>
    </xf>
    <xf numFmtId="0" fontId="7" fillId="0" borderId="96" xfId="0" applyFont="1" applyFill="1" applyBorder="1" applyAlignment="1">
      <alignment/>
    </xf>
    <xf numFmtId="173" fontId="12" fillId="0" borderId="172" xfId="0" applyNumberFormat="1" applyFont="1" applyFill="1" applyBorder="1" applyAlignment="1">
      <alignment horizontal="right" vertical="top"/>
    </xf>
    <xf numFmtId="179" fontId="12" fillId="0" borderId="34" xfId="0" applyNumberFormat="1" applyFont="1" applyFill="1" applyBorder="1" applyAlignment="1">
      <alignment horizontal="right" vertical="top"/>
    </xf>
    <xf numFmtId="49" fontId="21" fillId="0" borderId="52" xfId="0" applyNumberFormat="1" applyFont="1" applyFill="1" applyBorder="1" applyAlignment="1">
      <alignment horizontal="center" vertical="top"/>
    </xf>
    <xf numFmtId="182" fontId="21" fillId="0" borderId="15" xfId="0" applyNumberFormat="1" applyFont="1" applyFill="1" applyBorder="1" applyAlignment="1">
      <alignment horizontal="right" vertical="top"/>
    </xf>
    <xf numFmtId="0" fontId="0" fillId="0" borderId="154" xfId="0" applyFont="1" applyFill="1" applyBorder="1" applyAlignment="1">
      <alignment/>
    </xf>
    <xf numFmtId="181" fontId="26" fillId="0" borderId="18" xfId="0" applyNumberFormat="1" applyFont="1" applyFill="1" applyBorder="1" applyAlignment="1">
      <alignment horizontal="left" vertical="top"/>
    </xf>
    <xf numFmtId="0" fontId="7" fillId="0" borderId="46" xfId="0" applyFont="1" applyFill="1" applyBorder="1" applyAlignment="1">
      <alignment/>
    </xf>
    <xf numFmtId="177" fontId="21" fillId="0" borderId="8" xfId="0" applyNumberFormat="1" applyFont="1" applyFill="1" applyBorder="1" applyAlignment="1">
      <alignment horizontal="left" vertical="top"/>
    </xf>
    <xf numFmtId="176" fontId="21" fillId="0" borderId="52" xfId="0" applyNumberFormat="1" applyFont="1" applyFill="1" applyBorder="1" applyAlignment="1">
      <alignment horizontal="right" vertical="top"/>
    </xf>
    <xf numFmtId="176" fontId="21" fillId="0" borderId="78" xfId="0" applyNumberFormat="1" applyFont="1" applyFill="1" applyBorder="1" applyAlignment="1">
      <alignment horizontal="right" vertical="top"/>
    </xf>
    <xf numFmtId="2" fontId="8" fillId="0" borderId="48" xfId="0" applyNumberFormat="1" applyFont="1" applyFill="1" applyBorder="1" applyAlignment="1">
      <alignment horizontal="center" vertical="center"/>
    </xf>
    <xf numFmtId="179" fontId="13" fillId="0" borderId="89" xfId="0" applyNumberFormat="1" applyFont="1" applyFill="1" applyBorder="1" applyAlignment="1">
      <alignment horizontal="right" vertical="top"/>
    </xf>
    <xf numFmtId="176" fontId="11" fillId="2" borderId="135" xfId="0" applyNumberFormat="1" applyFont="1" applyFill="1" applyBorder="1" applyAlignment="1">
      <alignment horizontal="right" vertical="top"/>
    </xf>
    <xf numFmtId="49" fontId="25" fillId="2" borderId="52" xfId="0" applyNumberFormat="1" applyFont="1" applyFill="1" applyBorder="1" applyAlignment="1">
      <alignment horizontal="center" vertical="top"/>
    </xf>
    <xf numFmtId="49" fontId="26" fillId="0" borderId="52" xfId="0" applyNumberFormat="1" applyFont="1" applyFill="1" applyBorder="1" applyAlignment="1">
      <alignment horizontal="center" vertical="top"/>
    </xf>
    <xf numFmtId="2" fontId="7" fillId="2" borderId="34" xfId="0" applyNumberFormat="1" applyFont="1" applyFill="1" applyBorder="1" applyAlignment="1">
      <alignment horizontal="center" vertical="top"/>
    </xf>
    <xf numFmtId="178" fontId="21" fillId="0" borderId="67" xfId="0" applyNumberFormat="1" applyFont="1" applyFill="1" applyBorder="1" applyAlignment="1">
      <alignment horizontal="right" vertical="top"/>
    </xf>
    <xf numFmtId="0" fontId="5" fillId="0" borderId="116" xfId="0" applyFont="1" applyFill="1" applyBorder="1" applyAlignment="1">
      <alignment horizontal="center" vertical="center"/>
    </xf>
    <xf numFmtId="0" fontId="5" fillId="0" borderId="173" xfId="0" applyFont="1" applyBorder="1" applyAlignment="1">
      <alignment horizontal="center"/>
    </xf>
    <xf numFmtId="0" fontId="23" fillId="0" borderId="116" xfId="0" applyFont="1" applyFill="1" applyBorder="1" applyAlignment="1">
      <alignment horizontal="center" vertical="center"/>
    </xf>
    <xf numFmtId="0" fontId="8" fillId="0" borderId="17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16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SheetLayoutView="100" workbookViewId="0" topLeftCell="A226">
      <selection activeCell="E233" sqref="E233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8.421875" style="12" customWidth="1"/>
    <col min="6" max="7" width="13.140625" style="0" customWidth="1"/>
    <col min="8" max="8" width="11.7109375" style="360" bestFit="1" customWidth="1"/>
    <col min="9" max="9" width="14.8515625" style="50" customWidth="1"/>
  </cols>
  <sheetData>
    <row r="1" spans="1:9" ht="15" customHeight="1">
      <c r="A1" s="698" t="s">
        <v>168</v>
      </c>
      <c r="B1" s="699"/>
      <c r="C1" s="699"/>
      <c r="D1" s="699"/>
      <c r="E1" s="699"/>
      <c r="F1" s="700"/>
      <c r="G1" s="52" t="s">
        <v>100</v>
      </c>
      <c r="H1" s="351"/>
      <c r="I1" s="49" t="s">
        <v>98</v>
      </c>
    </row>
    <row r="2" spans="1:9" ht="13.5" thickBot="1">
      <c r="A2" s="347"/>
      <c r="B2" s="347"/>
      <c r="C2" s="347"/>
      <c r="D2" s="347"/>
      <c r="E2" s="348"/>
      <c r="F2" s="349"/>
      <c r="G2" s="347"/>
      <c r="H2" s="352"/>
      <c r="I2" s="350"/>
    </row>
    <row r="3" spans="1:10" s="428" customFormat="1" ht="11.25" customHeight="1" thickBot="1">
      <c r="A3" s="420" t="s">
        <v>54</v>
      </c>
      <c r="B3" s="421" t="s">
        <v>84</v>
      </c>
      <c r="C3" s="696" t="s">
        <v>66</v>
      </c>
      <c r="D3" s="697"/>
      <c r="E3" s="423" t="s">
        <v>53</v>
      </c>
      <c r="F3" s="422" t="s">
        <v>91</v>
      </c>
      <c r="G3" s="424" t="s">
        <v>92</v>
      </c>
      <c r="H3" s="425" t="s">
        <v>93</v>
      </c>
      <c r="I3" s="426" t="s">
        <v>99</v>
      </c>
      <c r="J3" s="427"/>
    </row>
    <row r="4" spans="1:10" s="74" customFormat="1" ht="13.5" customHeight="1">
      <c r="A4" s="430">
        <v>10</v>
      </c>
      <c r="B4" s="431"/>
      <c r="C4" s="432"/>
      <c r="D4" s="433"/>
      <c r="E4" s="434" t="s">
        <v>80</v>
      </c>
      <c r="F4" s="435">
        <f>SUM(F8:F15)</f>
        <v>197551</v>
      </c>
      <c r="G4" s="435">
        <f>SUM(G8:G15)</f>
        <v>219682.25</v>
      </c>
      <c r="H4" s="617">
        <f>SUM(G4*100/F4)</f>
        <v>111.20280332673588</v>
      </c>
      <c r="I4" s="625">
        <f>SUM(I8:I15)</f>
        <v>0</v>
      </c>
      <c r="J4" s="73"/>
    </row>
    <row r="5" spans="1:10" s="18" customFormat="1" ht="12.75">
      <c r="A5" s="30"/>
      <c r="B5" s="417">
        <v>1095</v>
      </c>
      <c r="C5" s="416"/>
      <c r="D5" s="47"/>
      <c r="E5" s="99" t="s">
        <v>72</v>
      </c>
      <c r="F5" s="100">
        <f>SUM(F8:F17)</f>
        <v>197551</v>
      </c>
      <c r="G5" s="100">
        <f>SUM(G8:G17)</f>
        <v>219682.25</v>
      </c>
      <c r="H5" s="637">
        <f>SUM(G5*100/F5)</f>
        <v>111.20280332673588</v>
      </c>
      <c r="I5" s="626">
        <f>SUM(I8:I17)</f>
        <v>0</v>
      </c>
      <c r="J5" s="17"/>
    </row>
    <row r="6" spans="1:10" s="18" customFormat="1" ht="12.75">
      <c r="A6" s="21"/>
      <c r="B6" s="511"/>
      <c r="C6" s="508"/>
      <c r="D6" s="59"/>
      <c r="E6" s="509" t="s">
        <v>185</v>
      </c>
      <c r="F6" s="510">
        <f>SUM(F8:F17)</f>
        <v>197551</v>
      </c>
      <c r="G6" s="510">
        <f>SUM(G8:G17)</f>
        <v>219682.25</v>
      </c>
      <c r="H6" s="619">
        <f>SUM(G6*100/F6)</f>
        <v>111.20280332673588</v>
      </c>
      <c r="I6" s="378">
        <f>SUM(I8:I10)</f>
        <v>0</v>
      </c>
      <c r="J6" s="17"/>
    </row>
    <row r="7" spans="1:10" s="18" customFormat="1" ht="12.75">
      <c r="A7" s="21"/>
      <c r="B7" s="511"/>
      <c r="C7" s="70"/>
      <c r="D7" s="35"/>
      <c r="E7" s="532" t="s">
        <v>186</v>
      </c>
      <c r="F7" s="510"/>
      <c r="G7" s="533"/>
      <c r="H7" s="620" t="s">
        <v>94</v>
      </c>
      <c r="I7" s="204"/>
      <c r="J7" s="17"/>
    </row>
    <row r="8" spans="1:10" s="85" customFormat="1" ht="13.5" customHeight="1">
      <c r="A8" s="88"/>
      <c r="B8" s="91"/>
      <c r="C8" s="122"/>
      <c r="D8" s="102">
        <v>750</v>
      </c>
      <c r="E8" s="123" t="s">
        <v>58</v>
      </c>
      <c r="F8" s="124">
        <v>1000</v>
      </c>
      <c r="G8" s="125">
        <v>1549.45</v>
      </c>
      <c r="H8" s="621">
        <f>SUM(G8*100/F8)</f>
        <v>154.945</v>
      </c>
      <c r="I8" s="83">
        <v>0</v>
      </c>
      <c r="J8" s="84"/>
    </row>
    <row r="9" spans="1:10" s="74" customFormat="1" ht="12.75">
      <c r="A9" s="88"/>
      <c r="B9" s="91"/>
      <c r="C9" s="126"/>
      <c r="D9" s="126"/>
      <c r="E9" s="127" t="s">
        <v>119</v>
      </c>
      <c r="F9" s="91"/>
      <c r="G9" s="88"/>
      <c r="H9" s="622" t="s">
        <v>94</v>
      </c>
      <c r="I9" s="115"/>
      <c r="J9" s="69"/>
    </row>
    <row r="10" spans="1:10" s="85" customFormat="1" ht="12.75">
      <c r="A10" s="93"/>
      <c r="B10" s="110"/>
      <c r="C10" s="101"/>
      <c r="D10" s="101"/>
      <c r="E10" s="127" t="s">
        <v>35</v>
      </c>
      <c r="F10" s="91"/>
      <c r="G10" s="88"/>
      <c r="H10" s="622" t="s">
        <v>94</v>
      </c>
      <c r="I10" s="115"/>
      <c r="J10" s="84"/>
    </row>
    <row r="11" spans="1:10" s="85" customFormat="1" ht="13.5" customHeight="1">
      <c r="A11" s="88"/>
      <c r="B11" s="91"/>
      <c r="C11" s="126"/>
      <c r="D11" s="126"/>
      <c r="E11" s="127" t="s">
        <v>90</v>
      </c>
      <c r="F11" s="91"/>
      <c r="G11" s="88"/>
      <c r="H11" s="622" t="s">
        <v>94</v>
      </c>
      <c r="I11" s="115"/>
      <c r="J11" s="84"/>
    </row>
    <row r="12" spans="1:10" s="85" customFormat="1" ht="12.75">
      <c r="A12" s="88"/>
      <c r="B12" s="91"/>
      <c r="C12" s="126"/>
      <c r="D12" s="126"/>
      <c r="E12" s="129" t="s">
        <v>95</v>
      </c>
      <c r="F12" s="130"/>
      <c r="G12" s="131"/>
      <c r="H12" s="622" t="s">
        <v>94</v>
      </c>
      <c r="I12" s="115"/>
      <c r="J12" s="84"/>
    </row>
    <row r="13" spans="1:10" s="85" customFormat="1" ht="12.75">
      <c r="A13" s="88"/>
      <c r="B13" s="91"/>
      <c r="C13" s="122"/>
      <c r="D13" s="102">
        <v>970</v>
      </c>
      <c r="E13" s="80" t="s">
        <v>62</v>
      </c>
      <c r="F13" s="103">
        <v>0</v>
      </c>
      <c r="G13" s="104">
        <v>21582.5</v>
      </c>
      <c r="H13" s="630" t="s">
        <v>193</v>
      </c>
      <c r="I13" s="83">
        <v>0</v>
      </c>
      <c r="J13" s="84"/>
    </row>
    <row r="14" spans="1:10" s="74" customFormat="1" ht="12.75">
      <c r="A14" s="88"/>
      <c r="B14" s="91"/>
      <c r="C14" s="116"/>
      <c r="D14" s="106" t="s">
        <v>94</v>
      </c>
      <c r="E14" s="107" t="s">
        <v>169</v>
      </c>
      <c r="F14" s="108" t="s">
        <v>94</v>
      </c>
      <c r="G14" s="109"/>
      <c r="H14" s="622" t="s">
        <v>94</v>
      </c>
      <c r="I14" s="97"/>
      <c r="J14" s="73"/>
    </row>
    <row r="15" spans="1:10" s="85" customFormat="1" ht="25.5">
      <c r="A15" s="93"/>
      <c r="B15" s="110"/>
      <c r="C15" s="101"/>
      <c r="D15" s="137">
        <v>2010</v>
      </c>
      <c r="E15" s="90" t="s">
        <v>31</v>
      </c>
      <c r="F15" s="138">
        <v>196551</v>
      </c>
      <c r="G15" s="139">
        <v>196550.3</v>
      </c>
      <c r="H15" s="621">
        <f>SUM(G15*100/F15)</f>
        <v>99.99964385833702</v>
      </c>
      <c r="I15" s="115">
        <v>0</v>
      </c>
      <c r="J15" s="84"/>
    </row>
    <row r="16" spans="1:10" s="74" customFormat="1" ht="12.75">
      <c r="A16" s="88"/>
      <c r="B16" s="91"/>
      <c r="C16" s="126"/>
      <c r="D16" s="126"/>
      <c r="E16" s="90" t="s">
        <v>33</v>
      </c>
      <c r="F16" s="126"/>
      <c r="G16" s="88"/>
      <c r="H16" s="618" t="s">
        <v>94</v>
      </c>
      <c r="I16" s="92"/>
      <c r="J16" s="73"/>
    </row>
    <row r="17" spans="1:10" s="74" customFormat="1" ht="102.75" thickBot="1">
      <c r="A17" s="140"/>
      <c r="B17" s="208"/>
      <c r="C17" s="140"/>
      <c r="D17" s="141"/>
      <c r="E17" s="142" t="s">
        <v>32</v>
      </c>
      <c r="F17" s="143"/>
      <c r="G17" s="372"/>
      <c r="H17" s="356"/>
      <c r="I17" s="144"/>
      <c r="J17" s="73"/>
    </row>
    <row r="18" spans="1:10" s="386" customFormat="1" ht="12.75">
      <c r="A18" s="436">
        <v>600</v>
      </c>
      <c r="B18" s="437"/>
      <c r="C18" s="438"/>
      <c r="D18" s="439"/>
      <c r="E18" s="440" t="s">
        <v>159</v>
      </c>
      <c r="F18" s="441">
        <f>SUM(F42,F19)</f>
        <v>1191869</v>
      </c>
      <c r="G18" s="441">
        <f>SUM(G42,G19)</f>
        <v>491.8</v>
      </c>
      <c r="H18" s="636">
        <f>SUM(G18*100/F18)</f>
        <v>0.04126292402940256</v>
      </c>
      <c r="I18" s="623">
        <f>SUM(I42,I19)</f>
        <v>0</v>
      </c>
      <c r="J18" s="385"/>
    </row>
    <row r="19" spans="1:10" s="18" customFormat="1" ht="12.75">
      <c r="A19" s="33"/>
      <c r="B19" s="98">
        <v>60016</v>
      </c>
      <c r="C19" s="16"/>
      <c r="D19" s="37"/>
      <c r="E19" s="75" t="s">
        <v>160</v>
      </c>
      <c r="F19" s="76">
        <f>SUM(F24,F20)</f>
        <v>1191869</v>
      </c>
      <c r="G19" s="76">
        <f>SUM(G22:G26)</f>
        <v>491.8</v>
      </c>
      <c r="H19" s="638">
        <f>SUM(G19*100/F19)</f>
        <v>0.04126292402940256</v>
      </c>
      <c r="I19" s="624">
        <f>SUM(I22:I26)</f>
        <v>0</v>
      </c>
      <c r="J19" s="17"/>
    </row>
    <row r="20" spans="1:10" s="18" customFormat="1" ht="12.75">
      <c r="A20" s="21"/>
      <c r="B20" s="511"/>
      <c r="C20" s="508"/>
      <c r="D20" s="59"/>
      <c r="E20" s="509" t="s">
        <v>185</v>
      </c>
      <c r="F20" s="510">
        <v>0</v>
      </c>
      <c r="G20" s="510">
        <f>SUM(G22:G26)</f>
        <v>491.8</v>
      </c>
      <c r="H20" s="630" t="s">
        <v>193</v>
      </c>
      <c r="I20" s="378">
        <f>SUM(I22:I26)</f>
        <v>0</v>
      </c>
      <c r="J20" s="17"/>
    </row>
    <row r="21" spans="1:10" s="18" customFormat="1" ht="12.75">
      <c r="A21" s="21"/>
      <c r="B21" s="511"/>
      <c r="C21" s="70"/>
      <c r="D21" s="35"/>
      <c r="E21" s="532" t="s">
        <v>186</v>
      </c>
      <c r="F21" s="510"/>
      <c r="G21" s="533"/>
      <c r="H21" s="353" t="s">
        <v>94</v>
      </c>
      <c r="I21" s="204"/>
      <c r="J21" s="17"/>
    </row>
    <row r="22" spans="1:10" s="85" customFormat="1" ht="12.75">
      <c r="A22" s="88"/>
      <c r="B22" s="91"/>
      <c r="C22" s="122"/>
      <c r="D22" s="102">
        <v>970</v>
      </c>
      <c r="E22" s="80" t="s">
        <v>62</v>
      </c>
      <c r="F22" s="103">
        <v>0</v>
      </c>
      <c r="G22" s="104">
        <v>491.8</v>
      </c>
      <c r="H22" s="630" t="s">
        <v>193</v>
      </c>
      <c r="I22" s="83">
        <v>0</v>
      </c>
      <c r="J22" s="84"/>
    </row>
    <row r="23" spans="1:10" s="74" customFormat="1" ht="12.75">
      <c r="A23" s="88"/>
      <c r="B23" s="177"/>
      <c r="C23" s="116"/>
      <c r="D23" s="106" t="s">
        <v>94</v>
      </c>
      <c r="E23" s="107" t="s">
        <v>161</v>
      </c>
      <c r="F23" s="108" t="s">
        <v>94</v>
      </c>
      <c r="G23" s="109"/>
      <c r="H23" s="354" t="s">
        <v>94</v>
      </c>
      <c r="I23" s="97"/>
      <c r="J23" s="73"/>
    </row>
    <row r="24" spans="1:10" s="18" customFormat="1" ht="12.75">
      <c r="A24" s="33"/>
      <c r="B24" s="507"/>
      <c r="C24" s="508"/>
      <c r="D24" s="59"/>
      <c r="E24" s="509" t="s">
        <v>188</v>
      </c>
      <c r="F24" s="510">
        <f>SUM(F30:F36,F26)</f>
        <v>1191869</v>
      </c>
      <c r="G24" s="510">
        <f>SUM(G26:G29)</f>
        <v>0</v>
      </c>
      <c r="H24" s="355">
        <f>SUM(G24*100/F24)</f>
        <v>0</v>
      </c>
      <c r="I24" s="378">
        <f>SUM(I26:I29)</f>
        <v>0</v>
      </c>
      <c r="J24" s="17"/>
    </row>
    <row r="25" spans="1:10" s="18" customFormat="1" ht="12.75">
      <c r="A25" s="21"/>
      <c r="B25" s="511"/>
      <c r="C25" s="70"/>
      <c r="D25" s="35"/>
      <c r="E25" s="532" t="s">
        <v>186</v>
      </c>
      <c r="F25" s="510"/>
      <c r="G25" s="533"/>
      <c r="H25" s="353" t="s">
        <v>94</v>
      </c>
      <c r="I25" s="204"/>
      <c r="J25" s="17"/>
    </row>
    <row r="26" spans="1:10" s="386" customFormat="1" ht="25.5">
      <c r="A26" s="387"/>
      <c r="B26" s="389"/>
      <c r="C26" s="395"/>
      <c r="D26" s="79">
        <v>6260</v>
      </c>
      <c r="E26" s="80" t="s">
        <v>28</v>
      </c>
      <c r="F26" s="81">
        <v>80000</v>
      </c>
      <c r="G26" s="82">
        <v>0</v>
      </c>
      <c r="H26" s="353">
        <f>SUM(G26*100/F26)</f>
        <v>0</v>
      </c>
      <c r="I26" s="83">
        <v>0</v>
      </c>
      <c r="J26" s="385"/>
    </row>
    <row r="27" spans="1:10" s="386" customFormat="1" ht="13.5" customHeight="1">
      <c r="A27" s="396"/>
      <c r="B27" s="397"/>
      <c r="C27" s="387"/>
      <c r="D27" s="388"/>
      <c r="E27" s="90" t="s">
        <v>30</v>
      </c>
      <c r="F27" s="389"/>
      <c r="G27" s="387"/>
      <c r="H27" s="355" t="s">
        <v>94</v>
      </c>
      <c r="I27" s="92"/>
      <c r="J27" s="385"/>
    </row>
    <row r="28" spans="1:10" s="386" customFormat="1" ht="12.75">
      <c r="A28" s="534"/>
      <c r="B28" s="390"/>
      <c r="C28" s="387"/>
      <c r="D28" s="388"/>
      <c r="E28" s="90" t="s">
        <v>29</v>
      </c>
      <c r="F28" s="389"/>
      <c r="G28" s="387"/>
      <c r="H28" s="355" t="s">
        <v>94</v>
      </c>
      <c r="I28" s="92"/>
      <c r="J28" s="385"/>
    </row>
    <row r="29" spans="1:10" s="386" customFormat="1" ht="38.25">
      <c r="A29" s="389"/>
      <c r="B29" s="388"/>
      <c r="C29" s="392"/>
      <c r="D29" s="392"/>
      <c r="E29" s="96" t="s">
        <v>175</v>
      </c>
      <c r="F29" s="393"/>
      <c r="G29" s="391"/>
      <c r="H29" s="355" t="s">
        <v>94</v>
      </c>
      <c r="I29" s="97"/>
      <c r="J29" s="385"/>
    </row>
    <row r="30" spans="1:10" s="386" customFormat="1" ht="12.75">
      <c r="A30" s="389"/>
      <c r="B30" s="388"/>
      <c r="C30" s="395"/>
      <c r="D30" s="79">
        <v>6290</v>
      </c>
      <c r="E30" s="80" t="s">
        <v>170</v>
      </c>
      <c r="F30" s="81">
        <v>399569</v>
      </c>
      <c r="G30" s="82">
        <v>0</v>
      </c>
      <c r="H30" s="353">
        <f>SUM(G30*100/F30)</f>
        <v>0</v>
      </c>
      <c r="I30" s="83">
        <v>0</v>
      </c>
      <c r="J30" s="385"/>
    </row>
    <row r="31" spans="1:10" s="386" customFormat="1" ht="13.5" customHeight="1">
      <c r="A31" s="396"/>
      <c r="B31" s="397"/>
      <c r="C31" s="387"/>
      <c r="D31" s="388"/>
      <c r="E31" s="90" t="s">
        <v>171</v>
      </c>
      <c r="F31" s="389"/>
      <c r="G31" s="387" t="s">
        <v>94</v>
      </c>
      <c r="H31" s="355" t="s">
        <v>94</v>
      </c>
      <c r="I31" s="92"/>
      <c r="J31" s="385"/>
    </row>
    <row r="32" spans="1:10" s="386" customFormat="1" ht="12.75">
      <c r="A32" s="534"/>
      <c r="B32" s="390"/>
      <c r="C32" s="387"/>
      <c r="D32" s="388"/>
      <c r="E32" s="90" t="s">
        <v>172</v>
      </c>
      <c r="F32" s="389"/>
      <c r="G32" s="387"/>
      <c r="H32" s="355" t="s">
        <v>94</v>
      </c>
      <c r="I32" s="92"/>
      <c r="J32" s="385"/>
    </row>
    <row r="33" spans="1:10" s="386" customFormat="1" ht="63.75">
      <c r="A33" s="387"/>
      <c r="B33" s="389"/>
      <c r="C33" s="392"/>
      <c r="D33" s="392"/>
      <c r="E33" s="96" t="s">
        <v>176</v>
      </c>
      <c r="F33" s="393"/>
      <c r="G33" s="391"/>
      <c r="H33" s="355" t="s">
        <v>94</v>
      </c>
      <c r="I33" s="97"/>
      <c r="J33" s="385"/>
    </row>
    <row r="34" spans="1:10" s="386" customFormat="1" ht="25.5">
      <c r="A34" s="387"/>
      <c r="B34" s="389"/>
      <c r="C34" s="395"/>
      <c r="D34" s="79">
        <v>6330</v>
      </c>
      <c r="E34" s="80" t="s">
        <v>173</v>
      </c>
      <c r="F34" s="81">
        <v>712300</v>
      </c>
      <c r="G34" s="82">
        <v>0</v>
      </c>
      <c r="H34" s="353">
        <f>SUM(G34*100/F34)</f>
        <v>0</v>
      </c>
      <c r="I34" s="83">
        <v>0</v>
      </c>
      <c r="J34" s="385"/>
    </row>
    <row r="35" spans="1:10" s="386" customFormat="1" ht="13.5" customHeight="1">
      <c r="A35" s="396"/>
      <c r="B35" s="397"/>
      <c r="C35" s="387"/>
      <c r="D35" s="388"/>
      <c r="E35" s="90" t="s">
        <v>174</v>
      </c>
      <c r="F35" s="389"/>
      <c r="G35" s="387"/>
      <c r="H35" s="355" t="s">
        <v>94</v>
      </c>
      <c r="I35" s="92"/>
      <c r="J35" s="385"/>
    </row>
    <row r="36" spans="1:10" s="386" customFormat="1" ht="51.75" thickBot="1">
      <c r="A36" s="429"/>
      <c r="B36" s="535"/>
      <c r="C36" s="394"/>
      <c r="D36" s="536"/>
      <c r="E36" s="537" t="s">
        <v>177</v>
      </c>
      <c r="F36" s="481"/>
      <c r="G36" s="394"/>
      <c r="H36" s="627" t="s">
        <v>94</v>
      </c>
      <c r="I36" s="144"/>
      <c r="J36" s="385"/>
    </row>
    <row r="37" spans="1:10" s="74" customFormat="1" ht="12.75">
      <c r="A37" s="442">
        <v>700</v>
      </c>
      <c r="B37" s="443"/>
      <c r="C37" s="444"/>
      <c r="D37" s="445"/>
      <c r="E37" s="440" t="s">
        <v>71</v>
      </c>
      <c r="F37" s="446">
        <f>SUM(F61,F38)</f>
        <v>3817342</v>
      </c>
      <c r="G37" s="446">
        <f>SUM(G61,G38)</f>
        <v>909137.7599999999</v>
      </c>
      <c r="H37" s="634">
        <f>SUM(G37*100/F37)</f>
        <v>23.815989240681077</v>
      </c>
      <c r="I37" s="632">
        <f>SUM(I61,I38)</f>
        <v>28668.44</v>
      </c>
      <c r="J37" s="73"/>
    </row>
    <row r="38" spans="1:10" s="18" customFormat="1" ht="12.75">
      <c r="A38" s="55"/>
      <c r="B38" s="145">
        <v>70005</v>
      </c>
      <c r="C38" s="16"/>
      <c r="D38" s="37"/>
      <c r="E38" s="75" t="s">
        <v>38</v>
      </c>
      <c r="F38" s="146">
        <f>SUM(F58,F39)</f>
        <v>3816342</v>
      </c>
      <c r="G38" s="146">
        <f>SUM(G58,G39)</f>
        <v>907533.3599999999</v>
      </c>
      <c r="H38" s="638">
        <f>SUM(G38*100/F38)</f>
        <v>23.780189511317378</v>
      </c>
      <c r="I38" s="633">
        <f>SUM(I58,I39)</f>
        <v>28668.44</v>
      </c>
      <c r="J38" s="17"/>
    </row>
    <row r="39" spans="1:10" s="18" customFormat="1" ht="12.75">
      <c r="A39" s="33"/>
      <c r="B39" s="507"/>
      <c r="C39" s="508"/>
      <c r="D39" s="59"/>
      <c r="E39" s="509" t="s">
        <v>185</v>
      </c>
      <c r="F39" s="510">
        <f>SUM(F41:F57)</f>
        <v>1046342</v>
      </c>
      <c r="G39" s="510">
        <f>SUM(G41:G57)</f>
        <v>513147.63999999996</v>
      </c>
      <c r="H39" s="353">
        <f>SUM(G39*100/F39)</f>
        <v>49.042056994749316</v>
      </c>
      <c r="I39" s="378">
        <f>SUM(I57,I41:I53)</f>
        <v>26050.48</v>
      </c>
      <c r="J39" s="17"/>
    </row>
    <row r="40" spans="1:10" s="18" customFormat="1" ht="12.75">
      <c r="A40" s="21"/>
      <c r="B40" s="511"/>
      <c r="C40" s="70"/>
      <c r="D40" s="35"/>
      <c r="E40" s="532" t="s">
        <v>186</v>
      </c>
      <c r="F40" s="510"/>
      <c r="G40" s="533"/>
      <c r="H40" s="353" t="s">
        <v>94</v>
      </c>
      <c r="I40" s="204"/>
      <c r="J40" s="17"/>
    </row>
    <row r="41" spans="1:10" s="85" customFormat="1" ht="12.75">
      <c r="A41" s="93"/>
      <c r="B41" s="110"/>
      <c r="C41" s="111"/>
      <c r="D41" s="112">
        <v>470</v>
      </c>
      <c r="E41" s="113" t="s">
        <v>88</v>
      </c>
      <c r="F41" s="148">
        <v>61382</v>
      </c>
      <c r="G41" s="133">
        <v>55833.29</v>
      </c>
      <c r="H41" s="353">
        <f>SUM(G41*100/F41)</f>
        <v>90.96036297285849</v>
      </c>
      <c r="I41" s="83">
        <v>15883.48</v>
      </c>
      <c r="J41" s="84"/>
    </row>
    <row r="42" spans="1:10" s="74" customFormat="1" ht="12.75">
      <c r="A42" s="88"/>
      <c r="B42" s="91"/>
      <c r="C42" s="126"/>
      <c r="D42" s="89"/>
      <c r="E42" s="149" t="s">
        <v>79</v>
      </c>
      <c r="F42" s="91"/>
      <c r="G42" s="126"/>
      <c r="H42" s="355" t="s">
        <v>94</v>
      </c>
      <c r="I42" s="92"/>
      <c r="J42" s="73"/>
    </row>
    <row r="43" spans="1:10" s="74" customFormat="1" ht="12.75">
      <c r="A43" s="93"/>
      <c r="B43" s="110"/>
      <c r="C43" s="95"/>
      <c r="D43" s="150"/>
      <c r="E43" s="151" t="s">
        <v>96</v>
      </c>
      <c r="F43" s="152"/>
      <c r="G43" s="153"/>
      <c r="H43" s="354" t="s">
        <v>94</v>
      </c>
      <c r="I43" s="97"/>
      <c r="J43" s="73"/>
    </row>
    <row r="44" spans="1:10" s="85" customFormat="1" ht="12.75">
      <c r="A44" s="93"/>
      <c r="B44" s="110"/>
      <c r="C44" s="111"/>
      <c r="D44" s="112">
        <v>690</v>
      </c>
      <c r="E44" s="113" t="s">
        <v>65</v>
      </c>
      <c r="F44" s="475">
        <v>0</v>
      </c>
      <c r="G44" s="476">
        <v>2161.21</v>
      </c>
      <c r="H44" s="631" t="s">
        <v>193</v>
      </c>
      <c r="I44" s="115">
        <v>0</v>
      </c>
      <c r="J44" s="84"/>
    </row>
    <row r="45" spans="1:10" s="85" customFormat="1" ht="12.75">
      <c r="A45" s="88"/>
      <c r="B45" s="91"/>
      <c r="C45" s="116"/>
      <c r="D45" s="117"/>
      <c r="E45" s="151" t="s">
        <v>102</v>
      </c>
      <c r="F45" s="118"/>
      <c r="G45" s="119"/>
      <c r="H45" s="355" t="s">
        <v>94</v>
      </c>
      <c r="I45" s="120"/>
      <c r="J45" s="84"/>
    </row>
    <row r="46" spans="1:10" s="85" customFormat="1" ht="12" customHeight="1">
      <c r="A46" s="88"/>
      <c r="B46" s="91"/>
      <c r="C46" s="126"/>
      <c r="D46" s="154">
        <v>750</v>
      </c>
      <c r="E46" s="149" t="s">
        <v>58</v>
      </c>
      <c r="F46" s="155">
        <v>880800</v>
      </c>
      <c r="G46" s="156">
        <v>453153.35</v>
      </c>
      <c r="H46" s="353">
        <f>SUM(G46*100/F46)</f>
        <v>51.44792801998184</v>
      </c>
      <c r="I46" s="115">
        <v>0</v>
      </c>
      <c r="J46" s="84"/>
    </row>
    <row r="47" spans="1:10" s="85" customFormat="1" ht="12.75" customHeight="1">
      <c r="A47" s="88"/>
      <c r="B47" s="91"/>
      <c r="C47" s="126"/>
      <c r="D47" s="89"/>
      <c r="E47" s="149" t="s">
        <v>34</v>
      </c>
      <c r="F47" s="91"/>
      <c r="G47" s="126"/>
      <c r="H47" s="355" t="s">
        <v>94</v>
      </c>
      <c r="I47" s="115"/>
      <c r="J47" s="84"/>
    </row>
    <row r="48" spans="1:10" s="85" customFormat="1" ht="12.75">
      <c r="A48" s="88"/>
      <c r="B48" s="91"/>
      <c r="C48" s="126"/>
      <c r="D48" s="89"/>
      <c r="E48" s="149" t="s">
        <v>35</v>
      </c>
      <c r="F48" s="91"/>
      <c r="G48" s="126"/>
      <c r="H48" s="355" t="s">
        <v>94</v>
      </c>
      <c r="I48" s="115"/>
      <c r="J48" s="84"/>
    </row>
    <row r="49" spans="1:10" s="85" customFormat="1" ht="12" customHeight="1">
      <c r="A49" s="88"/>
      <c r="B49" s="91"/>
      <c r="C49" s="126"/>
      <c r="D49" s="89"/>
      <c r="E49" s="149" t="s">
        <v>90</v>
      </c>
      <c r="F49" s="91"/>
      <c r="G49" s="126"/>
      <c r="H49" s="355" t="s">
        <v>94</v>
      </c>
      <c r="I49" s="115"/>
      <c r="J49" s="84"/>
    </row>
    <row r="50" spans="1:10" s="85" customFormat="1" ht="63.75">
      <c r="A50" s="88"/>
      <c r="B50" s="91"/>
      <c r="C50" s="116"/>
      <c r="D50" s="157"/>
      <c r="E50" s="151" t="s">
        <v>14</v>
      </c>
      <c r="F50" s="152"/>
      <c r="G50" s="153"/>
      <c r="H50" s="354" t="s">
        <v>94</v>
      </c>
      <c r="I50" s="120"/>
      <c r="J50" s="84"/>
    </row>
    <row r="51" spans="1:10" s="85" customFormat="1" ht="12.75">
      <c r="A51" s="88"/>
      <c r="B51" s="91"/>
      <c r="C51" s="160"/>
      <c r="D51" s="161">
        <v>920</v>
      </c>
      <c r="E51" s="162" t="s">
        <v>89</v>
      </c>
      <c r="F51" s="163">
        <v>0</v>
      </c>
      <c r="G51" s="164">
        <v>1402.82</v>
      </c>
      <c r="H51" s="631" t="s">
        <v>193</v>
      </c>
      <c r="I51" s="165">
        <v>10167</v>
      </c>
      <c r="J51" s="84"/>
    </row>
    <row r="52" spans="1:10" s="85" customFormat="1" ht="12.75">
      <c r="A52" s="88"/>
      <c r="B52" s="91"/>
      <c r="C52" s="126"/>
      <c r="D52" s="154">
        <v>970</v>
      </c>
      <c r="E52" s="149" t="s">
        <v>62</v>
      </c>
      <c r="F52" s="166">
        <v>57830</v>
      </c>
      <c r="G52" s="167">
        <v>596.97</v>
      </c>
      <c r="H52" s="353">
        <f>SUM(G52*100/F52)</f>
        <v>1.0322842815147848</v>
      </c>
      <c r="I52" s="83">
        <v>0</v>
      </c>
      <c r="J52" s="84"/>
    </row>
    <row r="53" spans="1:10" s="85" customFormat="1" ht="12.75">
      <c r="A53" s="105"/>
      <c r="B53" s="177"/>
      <c r="C53" s="116"/>
      <c r="D53" s="117"/>
      <c r="E53" s="151" t="s">
        <v>15</v>
      </c>
      <c r="F53" s="168"/>
      <c r="G53" s="169"/>
      <c r="H53" s="354" t="s">
        <v>94</v>
      </c>
      <c r="I53" s="120"/>
      <c r="J53" s="84"/>
    </row>
    <row r="54" spans="1:9" s="186" customFormat="1" ht="12.75">
      <c r="A54" s="180" t="s">
        <v>87</v>
      </c>
      <c r="B54" s="181">
        <v>1</v>
      </c>
      <c r="C54" s="182"/>
      <c r="D54" s="182"/>
      <c r="E54" s="183"/>
      <c r="F54" s="182"/>
      <c r="G54" s="184"/>
      <c r="H54" s="628" t="s">
        <v>94</v>
      </c>
      <c r="I54" s="185"/>
    </row>
    <row r="55" spans="1:9" s="1" customFormat="1" ht="13.5" thickBot="1">
      <c r="A55" s="361"/>
      <c r="B55" s="362"/>
      <c r="C55" s="363"/>
      <c r="D55" s="364"/>
      <c r="E55" s="365"/>
      <c r="F55" s="10"/>
      <c r="G55" s="10"/>
      <c r="H55" s="629" t="s">
        <v>94</v>
      </c>
      <c r="I55" s="366"/>
    </row>
    <row r="56" spans="1:10" s="3" customFormat="1" ht="11.25" customHeight="1" thickBot="1">
      <c r="A56" s="367" t="s">
        <v>54</v>
      </c>
      <c r="B56" s="368" t="s">
        <v>84</v>
      </c>
      <c r="C56" s="701" t="s">
        <v>66</v>
      </c>
      <c r="D56" s="695"/>
      <c r="E56" s="370" t="s">
        <v>53</v>
      </c>
      <c r="F56" s="369" t="s">
        <v>91</v>
      </c>
      <c r="G56" s="424" t="s">
        <v>92</v>
      </c>
      <c r="H56" s="425" t="s">
        <v>93</v>
      </c>
      <c r="I56" s="426" t="s">
        <v>99</v>
      </c>
      <c r="J56" s="9"/>
    </row>
    <row r="57" spans="1:10" s="386" customFormat="1" ht="53.25" customHeight="1">
      <c r="A57" s="387"/>
      <c r="B57" s="401"/>
      <c r="C57" s="538"/>
      <c r="D57" s="117">
        <v>2700</v>
      </c>
      <c r="E57" s="539" t="s">
        <v>178</v>
      </c>
      <c r="F57" s="168">
        <v>46330</v>
      </c>
      <c r="G57" s="168">
        <v>0</v>
      </c>
      <c r="H57" s="353">
        <f>SUM(G57*100/F57)</f>
        <v>0</v>
      </c>
      <c r="I57" s="204">
        <v>0</v>
      </c>
      <c r="J57" s="385"/>
    </row>
    <row r="58" spans="1:10" s="18" customFormat="1" ht="12.75">
      <c r="A58" s="21"/>
      <c r="B58" s="511"/>
      <c r="C58" s="508"/>
      <c r="D58" s="59"/>
      <c r="E58" s="509" t="s">
        <v>188</v>
      </c>
      <c r="F58" s="510">
        <f>SUM(F60)</f>
        <v>2770000</v>
      </c>
      <c r="G58" s="510">
        <f>SUM(G60)</f>
        <v>394385.72</v>
      </c>
      <c r="H58" s="353">
        <f>SUM(G58*100/F58)</f>
        <v>14.237751624548736</v>
      </c>
      <c r="I58" s="378">
        <f>SUM(I60)</f>
        <v>2617.96</v>
      </c>
      <c r="J58" s="17"/>
    </row>
    <row r="59" spans="1:10" s="18" customFormat="1" ht="12.75">
      <c r="A59" s="21"/>
      <c r="B59" s="511"/>
      <c r="C59" s="70"/>
      <c r="D59" s="35"/>
      <c r="E59" s="532" t="s">
        <v>186</v>
      </c>
      <c r="F59" s="510"/>
      <c r="G59" s="533"/>
      <c r="H59" s="353" t="s">
        <v>94</v>
      </c>
      <c r="I59" s="204"/>
      <c r="J59" s="17"/>
    </row>
    <row r="60" spans="1:10" s="85" customFormat="1" ht="25.5">
      <c r="A60" s="88"/>
      <c r="B60" s="177"/>
      <c r="C60" s="160"/>
      <c r="D60" s="161">
        <v>770</v>
      </c>
      <c r="E60" s="162" t="s">
        <v>101</v>
      </c>
      <c r="F60" s="510">
        <v>2770000</v>
      </c>
      <c r="G60" s="546">
        <v>394385.72</v>
      </c>
      <c r="H60" s="353">
        <f>SUM(G60*100/F60)</f>
        <v>14.237751624548736</v>
      </c>
      <c r="I60" s="159">
        <v>2617.96</v>
      </c>
      <c r="J60" s="84"/>
    </row>
    <row r="61" spans="1:10" s="18" customFormat="1" ht="12.75">
      <c r="A61" s="33"/>
      <c r="B61" s="170">
        <v>70095</v>
      </c>
      <c r="C61" s="45"/>
      <c r="D61" s="46"/>
      <c r="E61" s="171" t="s">
        <v>72</v>
      </c>
      <c r="F61" s="172">
        <f>SUM(F64:F65)</f>
        <v>1000</v>
      </c>
      <c r="G61" s="172">
        <f>SUM(G64:G65)</f>
        <v>1604.4</v>
      </c>
      <c r="H61" s="638">
        <f>SUM(G61*100/F61)</f>
        <v>160.44</v>
      </c>
      <c r="I61" s="336">
        <f>SUM(I64:I65)</f>
        <v>0</v>
      </c>
      <c r="J61" s="17"/>
    </row>
    <row r="62" spans="1:10" s="18" customFormat="1" ht="12.75">
      <c r="A62" s="21"/>
      <c r="B62" s="511"/>
      <c r="C62" s="508"/>
      <c r="D62" s="59"/>
      <c r="E62" s="509" t="s">
        <v>185</v>
      </c>
      <c r="F62" s="510">
        <f>SUM(F64)</f>
        <v>1000</v>
      </c>
      <c r="G62" s="510">
        <f>SUM(G64:G65)</f>
        <v>1604.4</v>
      </c>
      <c r="H62" s="353">
        <f>SUM(G62*100/F62)</f>
        <v>160.44</v>
      </c>
      <c r="I62" s="378">
        <f>SUM(I64:I65)</f>
        <v>0</v>
      </c>
      <c r="J62" s="17"/>
    </row>
    <row r="63" spans="1:10" s="18" customFormat="1" ht="12.75">
      <c r="A63" s="21"/>
      <c r="B63" s="511"/>
      <c r="C63" s="70"/>
      <c r="D63" s="35"/>
      <c r="E63" s="532" t="s">
        <v>186</v>
      </c>
      <c r="F63" s="510"/>
      <c r="G63" s="533"/>
      <c r="H63" s="353" t="s">
        <v>94</v>
      </c>
      <c r="I63" s="204"/>
      <c r="J63" s="17"/>
    </row>
    <row r="64" spans="1:10" s="85" customFormat="1" ht="12.75">
      <c r="A64" s="110"/>
      <c r="B64" s="371"/>
      <c r="C64" s="173"/>
      <c r="D64" s="174">
        <v>970</v>
      </c>
      <c r="E64" s="175" t="s">
        <v>62</v>
      </c>
      <c r="F64" s="176">
        <v>1000</v>
      </c>
      <c r="G64" s="176">
        <v>1604.4</v>
      </c>
      <c r="H64" s="353">
        <f>SUM(G64*100/F64)</f>
        <v>160.44</v>
      </c>
      <c r="I64" s="83">
        <v>0</v>
      </c>
      <c r="J64" s="84"/>
    </row>
    <row r="65" spans="1:10" s="74" customFormat="1" ht="13.5" thickBot="1">
      <c r="A65" s="177"/>
      <c r="B65" s="372"/>
      <c r="C65" s="372"/>
      <c r="D65" s="373"/>
      <c r="E65" s="599" t="s">
        <v>97</v>
      </c>
      <c r="F65" s="600"/>
      <c r="G65" s="601"/>
      <c r="H65" s="627" t="s">
        <v>94</v>
      </c>
      <c r="I65" s="144"/>
      <c r="J65" s="73"/>
    </row>
    <row r="66" spans="1:10" s="74" customFormat="1" ht="12.75">
      <c r="A66" s="442">
        <v>750</v>
      </c>
      <c r="B66" s="443"/>
      <c r="C66" s="444"/>
      <c r="D66" s="445"/>
      <c r="E66" s="440" t="s">
        <v>78</v>
      </c>
      <c r="F66" s="446">
        <f>SUM(F81,F67)</f>
        <v>338900</v>
      </c>
      <c r="G66" s="446">
        <f>SUM(G81,G76,G67)</f>
        <v>207418.2</v>
      </c>
      <c r="H66" s="634">
        <f>SUM(G66*100/F66)</f>
        <v>61.203363824136915</v>
      </c>
      <c r="I66" s="632">
        <f>SUM(I81,I67)</f>
        <v>0</v>
      </c>
      <c r="J66" s="73"/>
    </row>
    <row r="67" spans="1:10" s="18" customFormat="1" ht="12.75">
      <c r="A67" s="55"/>
      <c r="B67" s="145">
        <v>75011</v>
      </c>
      <c r="C67" s="16"/>
      <c r="D67" s="37"/>
      <c r="E67" s="75" t="s">
        <v>57</v>
      </c>
      <c r="F67" s="146">
        <f>SUM(F70:F73)</f>
        <v>162550</v>
      </c>
      <c r="G67" s="146">
        <f>SUM(G70:G73)</f>
        <v>77830.27</v>
      </c>
      <c r="H67" s="638">
        <f>SUM(G67*100/F67)</f>
        <v>47.88081820978161</v>
      </c>
      <c r="I67" s="633">
        <f>SUM(I70:I73)</f>
        <v>0</v>
      </c>
      <c r="J67" s="17"/>
    </row>
    <row r="68" spans="1:10" s="18" customFormat="1" ht="12.75">
      <c r="A68" s="21"/>
      <c r="B68" s="511"/>
      <c r="C68" s="508"/>
      <c r="D68" s="59"/>
      <c r="E68" s="509" t="s">
        <v>185</v>
      </c>
      <c r="F68" s="510">
        <f>SUM(F70:F75)</f>
        <v>162550</v>
      </c>
      <c r="G68" s="510">
        <f>SUM(G70:G75)</f>
        <v>77830.27</v>
      </c>
      <c r="H68" s="353">
        <f>SUM(G68*100/F68)</f>
        <v>47.88081820978161</v>
      </c>
      <c r="I68" s="378">
        <f>SUM(I70:I72)</f>
        <v>0</v>
      </c>
      <c r="J68" s="17"/>
    </row>
    <row r="69" spans="1:10" s="18" customFormat="1" ht="12.75">
      <c r="A69" s="21"/>
      <c r="B69" s="511"/>
      <c r="C69" s="70"/>
      <c r="D69" s="35"/>
      <c r="E69" s="532" t="s">
        <v>186</v>
      </c>
      <c r="F69" s="510"/>
      <c r="G69" s="533"/>
      <c r="H69" s="353" t="s">
        <v>94</v>
      </c>
      <c r="I69" s="204"/>
      <c r="J69" s="17"/>
    </row>
    <row r="70" spans="1:10" s="85" customFormat="1" ht="25.5">
      <c r="A70" s="93"/>
      <c r="B70" s="110"/>
      <c r="C70" s="111"/>
      <c r="D70" s="193">
        <v>2010</v>
      </c>
      <c r="E70" s="123" t="s">
        <v>31</v>
      </c>
      <c r="F70" s="158">
        <v>158900</v>
      </c>
      <c r="G70" s="104">
        <v>76774</v>
      </c>
      <c r="H70" s="353">
        <f>SUM(G70*100/F70)</f>
        <v>48.31592196349906</v>
      </c>
      <c r="I70" s="83">
        <v>0</v>
      </c>
      <c r="J70" s="84"/>
    </row>
    <row r="71" spans="1:10" s="85" customFormat="1" ht="12.75">
      <c r="A71" s="88"/>
      <c r="B71" s="91"/>
      <c r="C71" s="126"/>
      <c r="D71" s="126"/>
      <c r="E71" s="127" t="s">
        <v>115</v>
      </c>
      <c r="F71" s="91"/>
      <c r="G71" s="88"/>
      <c r="H71" s="355" t="s">
        <v>94</v>
      </c>
      <c r="I71" s="115"/>
      <c r="J71" s="84"/>
    </row>
    <row r="72" spans="1:10" s="85" customFormat="1" ht="51">
      <c r="A72" s="88"/>
      <c r="B72" s="91"/>
      <c r="C72" s="126"/>
      <c r="D72" s="126"/>
      <c r="E72" s="127" t="s">
        <v>114</v>
      </c>
      <c r="F72" s="91" t="s">
        <v>94</v>
      </c>
      <c r="G72" s="88"/>
      <c r="H72" s="355" t="s">
        <v>94</v>
      </c>
      <c r="I72" s="120"/>
      <c r="J72" s="84"/>
    </row>
    <row r="73" spans="1:10" s="85" customFormat="1" ht="13.5" customHeight="1">
      <c r="A73" s="88"/>
      <c r="B73" s="91"/>
      <c r="C73" s="122"/>
      <c r="D73" s="193">
        <v>2360</v>
      </c>
      <c r="E73" s="123" t="s">
        <v>116</v>
      </c>
      <c r="F73" s="124">
        <v>3650</v>
      </c>
      <c r="G73" s="125">
        <v>1056.27</v>
      </c>
      <c r="H73" s="353">
        <f>SUM(G73*100/F73)</f>
        <v>28.938904109589043</v>
      </c>
      <c r="I73" s="115">
        <v>0</v>
      </c>
      <c r="J73" s="84"/>
    </row>
    <row r="74" spans="1:10" s="74" customFormat="1" ht="12.75">
      <c r="A74" s="88"/>
      <c r="B74" s="91"/>
      <c r="C74" s="126"/>
      <c r="D74" s="126"/>
      <c r="E74" s="127" t="s">
        <v>117</v>
      </c>
      <c r="F74" s="91"/>
      <c r="G74" s="88"/>
      <c r="H74" s="355" t="s">
        <v>94</v>
      </c>
      <c r="I74" s="92"/>
      <c r="J74" s="73"/>
    </row>
    <row r="75" spans="1:10" s="74" customFormat="1" ht="38.25">
      <c r="A75" s="93"/>
      <c r="B75" s="214"/>
      <c r="C75" s="95"/>
      <c r="D75" s="95"/>
      <c r="E75" s="194" t="s">
        <v>118</v>
      </c>
      <c r="F75" s="177"/>
      <c r="G75" s="105"/>
      <c r="H75" s="354" t="s">
        <v>94</v>
      </c>
      <c r="I75" s="97"/>
      <c r="J75" s="73"/>
    </row>
    <row r="76" spans="1:10" s="18" customFormat="1" ht="12.75">
      <c r="A76" s="33"/>
      <c r="B76" s="170">
        <v>75022</v>
      </c>
      <c r="C76" s="45"/>
      <c r="D76" s="46"/>
      <c r="E76" s="171" t="s">
        <v>190</v>
      </c>
      <c r="F76" s="172">
        <f>SUM(F79:F80)</f>
        <v>0</v>
      </c>
      <c r="G76" s="172">
        <f>SUM(G79:G80)</f>
        <v>2497.63</v>
      </c>
      <c r="H76" s="640" t="s">
        <v>193</v>
      </c>
      <c r="I76" s="336">
        <f>SUM(I79:I80)</f>
        <v>0</v>
      </c>
      <c r="J76" s="17"/>
    </row>
    <row r="77" spans="1:10" s="18" customFormat="1" ht="12.75">
      <c r="A77" s="21"/>
      <c r="B77" s="511"/>
      <c r="C77" s="508"/>
      <c r="D77" s="59"/>
      <c r="E77" s="509" t="s">
        <v>185</v>
      </c>
      <c r="F77" s="510">
        <f>SUM(F79)</f>
        <v>0</v>
      </c>
      <c r="G77" s="510">
        <f>SUM(G79)</f>
        <v>2497.63</v>
      </c>
      <c r="H77" s="631" t="s">
        <v>193</v>
      </c>
      <c r="I77" s="159">
        <f>SUM(I79:I81)</f>
        <v>0</v>
      </c>
      <c r="J77" s="17"/>
    </row>
    <row r="78" spans="1:10" s="18" customFormat="1" ht="12.75">
      <c r="A78" s="21"/>
      <c r="B78" s="511"/>
      <c r="C78" s="70"/>
      <c r="D78" s="35"/>
      <c r="E78" s="532" t="s">
        <v>186</v>
      </c>
      <c r="F78" s="510"/>
      <c r="G78" s="533"/>
      <c r="H78" s="641" t="s">
        <v>94</v>
      </c>
      <c r="I78" s="204"/>
      <c r="J78" s="17"/>
    </row>
    <row r="79" spans="1:10" s="85" customFormat="1" ht="12.75">
      <c r="A79" s="110"/>
      <c r="B79" s="371"/>
      <c r="C79" s="173"/>
      <c r="D79" s="174">
        <v>970</v>
      </c>
      <c r="E79" s="175" t="s">
        <v>62</v>
      </c>
      <c r="F79" s="176">
        <v>0</v>
      </c>
      <c r="G79" s="176">
        <v>2497.63</v>
      </c>
      <c r="H79" s="631" t="s">
        <v>193</v>
      </c>
      <c r="I79" s="83">
        <v>0</v>
      </c>
      <c r="J79" s="84"/>
    </row>
    <row r="80" spans="1:10" s="74" customFormat="1" ht="25.5">
      <c r="A80" s="91"/>
      <c r="B80" s="116"/>
      <c r="C80" s="105"/>
      <c r="D80" s="117"/>
      <c r="E80" s="642" t="s">
        <v>16</v>
      </c>
      <c r="F80" s="178"/>
      <c r="G80" s="179"/>
      <c r="H80" s="354" t="s">
        <v>94</v>
      </c>
      <c r="I80" s="97"/>
      <c r="J80" s="73"/>
    </row>
    <row r="81" spans="1:10" s="18" customFormat="1" ht="12.75">
      <c r="A81" s="33"/>
      <c r="B81" s="195">
        <v>75023</v>
      </c>
      <c r="C81" s="45"/>
      <c r="D81" s="46"/>
      <c r="E81" s="171" t="s">
        <v>48</v>
      </c>
      <c r="F81" s="196">
        <f>SUM(F84:F90)</f>
        <v>176350</v>
      </c>
      <c r="G81" s="196">
        <f>SUM(G84:G90)</f>
        <v>127090.3</v>
      </c>
      <c r="H81" s="639">
        <f>SUM(G81*100/F81)</f>
        <v>72.06708250637936</v>
      </c>
      <c r="I81" s="324">
        <f>SUM(I84:I90)</f>
        <v>0</v>
      </c>
      <c r="J81" s="17"/>
    </row>
    <row r="82" spans="1:10" s="18" customFormat="1" ht="12.75">
      <c r="A82" s="21"/>
      <c r="B82" s="511"/>
      <c r="C82" s="508"/>
      <c r="D82" s="59"/>
      <c r="E82" s="509" t="s">
        <v>185</v>
      </c>
      <c r="F82" s="510">
        <f>SUM(F84:F90)</f>
        <v>176350</v>
      </c>
      <c r="G82" s="510">
        <f>SUM(G84:G90)</f>
        <v>127090.3</v>
      </c>
      <c r="H82" s="353">
        <f>SUM(G82*100/F82)</f>
        <v>72.06708250637936</v>
      </c>
      <c r="I82" s="378">
        <f>SUM(I84:I84)</f>
        <v>0</v>
      </c>
      <c r="J82" s="17"/>
    </row>
    <row r="83" spans="1:10" s="18" customFormat="1" ht="12.75">
      <c r="A83" s="21"/>
      <c r="B83" s="511"/>
      <c r="C83" s="70"/>
      <c r="D83" s="35"/>
      <c r="E83" s="532" t="s">
        <v>186</v>
      </c>
      <c r="F83" s="510"/>
      <c r="G83" s="533"/>
      <c r="H83" s="353" t="s">
        <v>94</v>
      </c>
      <c r="I83" s="204"/>
      <c r="J83" s="17"/>
    </row>
    <row r="84" spans="1:10" s="85" customFormat="1" ht="25.5">
      <c r="A84" s="93"/>
      <c r="B84" s="110"/>
      <c r="C84" s="197"/>
      <c r="D84" s="174">
        <v>570</v>
      </c>
      <c r="E84" s="175" t="s">
        <v>103</v>
      </c>
      <c r="F84" s="198">
        <v>40000</v>
      </c>
      <c r="G84" s="198">
        <v>25530.04</v>
      </c>
      <c r="H84" s="353">
        <f>SUM(G84*100/F84)</f>
        <v>63.8251</v>
      </c>
      <c r="I84" s="159">
        <v>0</v>
      </c>
      <c r="J84" s="84"/>
    </row>
    <row r="85" spans="1:10" s="85" customFormat="1" ht="12.75" customHeight="1">
      <c r="A85" s="88"/>
      <c r="B85" s="91"/>
      <c r="C85" s="122"/>
      <c r="D85" s="102">
        <v>750</v>
      </c>
      <c r="E85" s="123" t="s">
        <v>58</v>
      </c>
      <c r="F85" s="124">
        <v>66350</v>
      </c>
      <c r="G85" s="125">
        <v>33174</v>
      </c>
      <c r="H85" s="353">
        <f>SUM(G85*100/F85)</f>
        <v>49.99849284099472</v>
      </c>
      <c r="I85" s="83">
        <v>0</v>
      </c>
      <c r="J85" s="84"/>
    </row>
    <row r="86" spans="1:10" s="85" customFormat="1" ht="12.75">
      <c r="A86" s="88"/>
      <c r="B86" s="91"/>
      <c r="C86" s="126"/>
      <c r="D86" s="126"/>
      <c r="E86" s="127" t="s">
        <v>119</v>
      </c>
      <c r="F86" s="91"/>
      <c r="G86" s="88"/>
      <c r="H86" s="355" t="s">
        <v>94</v>
      </c>
      <c r="I86" s="115"/>
      <c r="J86" s="84"/>
    </row>
    <row r="87" spans="1:10" s="85" customFormat="1" ht="12.75">
      <c r="A87" s="88"/>
      <c r="B87" s="91"/>
      <c r="C87" s="126"/>
      <c r="D87" s="126"/>
      <c r="E87" s="127" t="s">
        <v>35</v>
      </c>
      <c r="F87" s="91"/>
      <c r="G87" s="88"/>
      <c r="H87" s="355" t="s">
        <v>94</v>
      </c>
      <c r="I87" s="115"/>
      <c r="J87" s="84"/>
    </row>
    <row r="88" spans="1:10" s="85" customFormat="1" ht="40.5" customHeight="1">
      <c r="A88" s="91"/>
      <c r="B88" s="89"/>
      <c r="C88" s="116"/>
      <c r="D88" s="116"/>
      <c r="E88" s="194" t="s">
        <v>120</v>
      </c>
      <c r="F88" s="177"/>
      <c r="G88" s="105"/>
      <c r="H88" s="354" t="s">
        <v>94</v>
      </c>
      <c r="I88" s="120"/>
      <c r="J88" s="84"/>
    </row>
    <row r="89" spans="1:10" s="85" customFormat="1" ht="26.25" customHeight="1">
      <c r="A89" s="88"/>
      <c r="B89" s="91"/>
      <c r="C89" s="200"/>
      <c r="D89" s="201">
        <v>920</v>
      </c>
      <c r="E89" s="202" t="s">
        <v>104</v>
      </c>
      <c r="F89" s="203">
        <v>60000</v>
      </c>
      <c r="G89" s="203">
        <v>64010.68</v>
      </c>
      <c r="H89" s="355">
        <f aca="true" t="shared" si="0" ref="H89:H152">SUM(G89*100/F89)</f>
        <v>106.68446666666667</v>
      </c>
      <c r="I89" s="204">
        <v>0</v>
      </c>
      <c r="J89" s="84"/>
    </row>
    <row r="90" spans="1:10" s="85" customFormat="1" ht="51.75" thickBot="1">
      <c r="A90" s="372"/>
      <c r="B90" s="645"/>
      <c r="C90" s="646"/>
      <c r="D90" s="647">
        <v>970</v>
      </c>
      <c r="E90" s="648" t="s">
        <v>17</v>
      </c>
      <c r="F90" s="649">
        <v>10000</v>
      </c>
      <c r="G90" s="649">
        <v>4375.58</v>
      </c>
      <c r="H90" s="650">
        <f t="shared" si="0"/>
        <v>43.7558</v>
      </c>
      <c r="I90" s="609">
        <v>0</v>
      </c>
      <c r="J90" s="84"/>
    </row>
    <row r="91" spans="1:10" s="74" customFormat="1" ht="25.5">
      <c r="A91" s="447">
        <v>751</v>
      </c>
      <c r="B91" s="444"/>
      <c r="C91" s="444"/>
      <c r="D91" s="445"/>
      <c r="E91" s="440" t="s">
        <v>121</v>
      </c>
      <c r="F91" s="446">
        <f>SUM(F98,F92)</f>
        <v>38335</v>
      </c>
      <c r="G91" s="446">
        <f>SUM(G98,G92)</f>
        <v>36316</v>
      </c>
      <c r="H91" s="634">
        <f t="shared" si="0"/>
        <v>94.7332724664145</v>
      </c>
      <c r="I91" s="644">
        <f>SUM(I92)</f>
        <v>0</v>
      </c>
      <c r="J91" s="73"/>
    </row>
    <row r="92" spans="1:10" s="18" customFormat="1" ht="25.5">
      <c r="A92" s="48"/>
      <c r="B92" s="375">
        <v>75101</v>
      </c>
      <c r="C92" s="42"/>
      <c r="D92" s="43"/>
      <c r="E92" s="209" t="s">
        <v>122</v>
      </c>
      <c r="F92" s="210">
        <f>SUM(F95)</f>
        <v>4035</v>
      </c>
      <c r="G92" s="210">
        <f>SUM(G95)</f>
        <v>2016</v>
      </c>
      <c r="H92" s="638">
        <f t="shared" si="0"/>
        <v>49.962825278810406</v>
      </c>
      <c r="I92" s="643">
        <f>SUM(I95)</f>
        <v>0</v>
      </c>
      <c r="J92" s="17"/>
    </row>
    <row r="93" spans="1:10" s="18" customFormat="1" ht="12.75">
      <c r="A93" s="21"/>
      <c r="B93" s="511"/>
      <c r="C93" s="508"/>
      <c r="D93" s="59"/>
      <c r="E93" s="509" t="s">
        <v>185</v>
      </c>
      <c r="F93" s="510">
        <f>SUM(F95)</f>
        <v>4035</v>
      </c>
      <c r="G93" s="510">
        <f>SUM(G95:G97)</f>
        <v>2016</v>
      </c>
      <c r="H93" s="353">
        <f t="shared" si="0"/>
        <v>49.962825278810406</v>
      </c>
      <c r="I93" s="378">
        <f>SUM(I95:I97)</f>
        <v>0</v>
      </c>
      <c r="J93" s="17"/>
    </row>
    <row r="94" spans="1:10" s="18" customFormat="1" ht="12.75">
      <c r="A94" s="21"/>
      <c r="B94" s="511"/>
      <c r="C94" s="70"/>
      <c r="D94" s="35"/>
      <c r="E94" s="532" t="s">
        <v>186</v>
      </c>
      <c r="F94" s="510"/>
      <c r="G94" s="533"/>
      <c r="H94" s="353" t="s">
        <v>94</v>
      </c>
      <c r="I94" s="204"/>
      <c r="J94" s="17"/>
    </row>
    <row r="95" spans="1:10" s="85" customFormat="1" ht="25.5">
      <c r="A95" s="77"/>
      <c r="B95" s="374"/>
      <c r="C95" s="78"/>
      <c r="D95" s="193">
        <v>2010</v>
      </c>
      <c r="E95" s="80" t="s">
        <v>31</v>
      </c>
      <c r="F95" s="212">
        <v>4035</v>
      </c>
      <c r="G95" s="125">
        <v>2016</v>
      </c>
      <c r="H95" s="353">
        <f t="shared" si="0"/>
        <v>49.962825278810406</v>
      </c>
      <c r="I95" s="115">
        <v>0</v>
      </c>
      <c r="J95" s="84"/>
    </row>
    <row r="96" spans="1:10" s="74" customFormat="1" ht="12.75">
      <c r="A96" s="135"/>
      <c r="B96" s="121"/>
      <c r="C96" s="88"/>
      <c r="D96" s="126"/>
      <c r="E96" s="90" t="s">
        <v>33</v>
      </c>
      <c r="F96" s="126"/>
      <c r="G96" s="88"/>
      <c r="H96" s="355" t="s">
        <v>94</v>
      </c>
      <c r="I96" s="92"/>
      <c r="J96" s="73"/>
    </row>
    <row r="97" spans="1:10" s="74" customFormat="1" ht="38.25">
      <c r="A97" s="110"/>
      <c r="B97" s="382"/>
      <c r="C97" s="94"/>
      <c r="D97" s="95"/>
      <c r="E97" s="213" t="s">
        <v>123</v>
      </c>
      <c r="F97" s="116"/>
      <c r="G97" s="105"/>
      <c r="H97" s="354" t="s">
        <v>94</v>
      </c>
      <c r="I97" s="97"/>
      <c r="J97" s="73"/>
    </row>
    <row r="98" spans="1:10" s="18" customFormat="1" ht="12.75">
      <c r="A98" s="33"/>
      <c r="B98" s="482">
        <v>75113</v>
      </c>
      <c r="C98" s="483"/>
      <c r="D98" s="484"/>
      <c r="E98" s="485" t="s">
        <v>179</v>
      </c>
      <c r="F98" s="486">
        <f>SUM(F101)</f>
        <v>34300</v>
      </c>
      <c r="G98" s="486">
        <f>SUM(G101)</f>
        <v>34300</v>
      </c>
      <c r="H98" s="639">
        <f t="shared" si="0"/>
        <v>100</v>
      </c>
      <c r="I98" s="336">
        <f>SUM(I101)</f>
        <v>0</v>
      </c>
      <c r="J98" s="17"/>
    </row>
    <row r="99" spans="1:10" s="18" customFormat="1" ht="12.75">
      <c r="A99" s="21"/>
      <c r="B99" s="511"/>
      <c r="C99" s="508"/>
      <c r="D99" s="59"/>
      <c r="E99" s="509" t="s">
        <v>185</v>
      </c>
      <c r="F99" s="510">
        <f>SUM(F101)</f>
        <v>34300</v>
      </c>
      <c r="G99" s="510">
        <f>SUM(G101:G103)</f>
        <v>34300</v>
      </c>
      <c r="H99" s="353">
        <f t="shared" si="0"/>
        <v>100</v>
      </c>
      <c r="I99" s="378">
        <f>SUM(I101:I103)</f>
        <v>0</v>
      </c>
      <c r="J99" s="17"/>
    </row>
    <row r="100" spans="1:10" s="18" customFormat="1" ht="12.75">
      <c r="A100" s="21"/>
      <c r="B100" s="511"/>
      <c r="C100" s="70"/>
      <c r="D100" s="35"/>
      <c r="E100" s="532" t="s">
        <v>186</v>
      </c>
      <c r="F100" s="510"/>
      <c r="G100" s="533"/>
      <c r="H100" s="353" t="s">
        <v>94</v>
      </c>
      <c r="I100" s="204"/>
      <c r="J100" s="17"/>
    </row>
    <row r="101" spans="1:10" s="85" customFormat="1" ht="25.5">
      <c r="A101" s="287"/>
      <c r="B101" s="374"/>
      <c r="C101" s="78"/>
      <c r="D101" s="193">
        <v>2010</v>
      </c>
      <c r="E101" s="80" t="s">
        <v>31</v>
      </c>
      <c r="F101" s="212">
        <v>34300</v>
      </c>
      <c r="G101" s="125">
        <v>34300</v>
      </c>
      <c r="H101" s="353">
        <f t="shared" si="0"/>
        <v>100</v>
      </c>
      <c r="I101" s="115">
        <v>0</v>
      </c>
      <c r="J101" s="84"/>
    </row>
    <row r="102" spans="1:10" s="74" customFormat="1" ht="12.75">
      <c r="A102" s="86"/>
      <c r="B102" s="87"/>
      <c r="C102" s="88"/>
      <c r="D102" s="126"/>
      <c r="E102" s="90" t="s">
        <v>33</v>
      </c>
      <c r="F102" s="126"/>
      <c r="G102" s="88"/>
      <c r="H102" s="355" t="s">
        <v>94</v>
      </c>
      <c r="I102" s="92"/>
      <c r="J102" s="73"/>
    </row>
    <row r="103" spans="1:10" s="74" customFormat="1" ht="38.25">
      <c r="A103" s="382"/>
      <c r="B103" s="382"/>
      <c r="C103" s="94"/>
      <c r="D103" s="95"/>
      <c r="E103" s="213" t="s">
        <v>180</v>
      </c>
      <c r="F103" s="116"/>
      <c r="G103" s="105"/>
      <c r="H103" s="354" t="s">
        <v>94</v>
      </c>
      <c r="I103" s="97"/>
      <c r="J103" s="73"/>
    </row>
    <row r="104" spans="1:10" s="186" customFormat="1" ht="12.75">
      <c r="A104" s="187" t="s">
        <v>87</v>
      </c>
      <c r="B104" s="188">
        <v>2</v>
      </c>
      <c r="C104" s="189"/>
      <c r="D104" s="189"/>
      <c r="E104" s="190"/>
      <c r="F104" s="189"/>
      <c r="G104" s="189"/>
      <c r="H104" s="628" t="s">
        <v>94</v>
      </c>
      <c r="I104" s="191"/>
      <c r="J104" s="192"/>
    </row>
    <row r="105" spans="1:9" s="1" customFormat="1" ht="13.5" thickBot="1">
      <c r="A105" s="65"/>
      <c r="B105" s="66"/>
      <c r="C105" s="57"/>
      <c r="D105" s="8"/>
      <c r="E105" s="67"/>
      <c r="F105" s="5"/>
      <c r="G105" s="5"/>
      <c r="H105" s="629" t="s">
        <v>94</v>
      </c>
      <c r="I105" s="64"/>
    </row>
    <row r="106" spans="1:10" s="3" customFormat="1" ht="11.25" customHeight="1" thickBot="1">
      <c r="A106" s="367" t="s">
        <v>54</v>
      </c>
      <c r="B106" s="368" t="s">
        <v>84</v>
      </c>
      <c r="C106" s="701" t="s">
        <v>66</v>
      </c>
      <c r="D106" s="695"/>
      <c r="E106" s="370" t="s">
        <v>53</v>
      </c>
      <c r="F106" s="369" t="s">
        <v>91</v>
      </c>
      <c r="G106" s="424" t="s">
        <v>92</v>
      </c>
      <c r="H106" s="635" t="s">
        <v>93</v>
      </c>
      <c r="I106" s="426" t="s">
        <v>99</v>
      </c>
      <c r="J106" s="9"/>
    </row>
    <row r="107" spans="1:10" s="74" customFormat="1" ht="12.75">
      <c r="A107" s="449">
        <v>756</v>
      </c>
      <c r="B107" s="450"/>
      <c r="C107" s="451"/>
      <c r="D107" s="451"/>
      <c r="E107" s="452" t="s">
        <v>124</v>
      </c>
      <c r="F107" s="453">
        <f>SUM(F109,F114,F127,F142,F151,F156)</f>
        <v>29044483</v>
      </c>
      <c r="G107" s="479">
        <f>SUM(G109,G114,G127,G142,G151,G156)</f>
        <v>13913724.54</v>
      </c>
      <c r="H107" s="634">
        <f t="shared" si="0"/>
        <v>47.90487935350752</v>
      </c>
      <c r="I107" s="654">
        <f>SUM(I109,I114,I127,I142,I151,I156)</f>
        <v>7716547.52</v>
      </c>
      <c r="J107" s="73"/>
    </row>
    <row r="108" spans="1:10" s="74" customFormat="1" ht="27" customHeight="1">
      <c r="A108" s="454"/>
      <c r="B108" s="455"/>
      <c r="C108" s="456"/>
      <c r="D108" s="456"/>
      <c r="E108" s="457" t="s">
        <v>125</v>
      </c>
      <c r="F108" s="456"/>
      <c r="G108" s="458"/>
      <c r="H108" s="656" t="s">
        <v>94</v>
      </c>
      <c r="I108" s="655"/>
      <c r="J108" s="73"/>
    </row>
    <row r="109" spans="1:10" s="18" customFormat="1" ht="26.25" customHeight="1">
      <c r="A109" s="55"/>
      <c r="B109" s="170">
        <v>75601</v>
      </c>
      <c r="C109" s="45"/>
      <c r="D109" s="46"/>
      <c r="E109" s="171" t="s">
        <v>126</v>
      </c>
      <c r="F109" s="215">
        <f>SUM(F112:F113)</f>
        <v>70000</v>
      </c>
      <c r="G109" s="215">
        <f>SUM(G112:G113)</f>
        <v>29439.76</v>
      </c>
      <c r="H109" s="639">
        <f t="shared" si="0"/>
        <v>42.0568</v>
      </c>
      <c r="I109" s="653">
        <f>SUM(I112:I113)</f>
        <v>0</v>
      </c>
      <c r="J109" s="17"/>
    </row>
    <row r="110" spans="1:10" s="18" customFormat="1" ht="12.75">
      <c r="A110" s="21"/>
      <c r="B110" s="511"/>
      <c r="C110" s="508"/>
      <c r="D110" s="59"/>
      <c r="E110" s="509" t="s">
        <v>185</v>
      </c>
      <c r="F110" s="510">
        <f>SUM(F112)</f>
        <v>70000</v>
      </c>
      <c r="G110" s="510">
        <f>SUM(G112:G113)</f>
        <v>29439.76</v>
      </c>
      <c r="H110" s="353">
        <f t="shared" si="0"/>
        <v>42.0568</v>
      </c>
      <c r="I110" s="378">
        <f>SUM(I112:I113)</f>
        <v>0</v>
      </c>
      <c r="J110" s="17"/>
    </row>
    <row r="111" spans="1:10" s="18" customFormat="1" ht="12.75">
      <c r="A111" s="21"/>
      <c r="B111" s="511"/>
      <c r="C111" s="70"/>
      <c r="D111" s="35"/>
      <c r="E111" s="532" t="s">
        <v>186</v>
      </c>
      <c r="F111" s="510"/>
      <c r="G111" s="533"/>
      <c r="H111" s="353" t="s">
        <v>94</v>
      </c>
      <c r="I111" s="204"/>
      <c r="J111" s="17"/>
    </row>
    <row r="112" spans="1:10" s="85" customFormat="1" ht="14.25" customHeight="1">
      <c r="A112" s="110"/>
      <c r="B112" s="73"/>
      <c r="C112" s="216"/>
      <c r="D112" s="217">
        <v>350</v>
      </c>
      <c r="E112" s="218" t="s">
        <v>40</v>
      </c>
      <c r="F112" s="219">
        <v>70000</v>
      </c>
      <c r="G112" s="219">
        <v>29439.76</v>
      </c>
      <c r="H112" s="353">
        <f t="shared" si="0"/>
        <v>42.0568</v>
      </c>
      <c r="I112" s="83">
        <v>0</v>
      </c>
      <c r="J112" s="84"/>
    </row>
    <row r="113" spans="1:10" s="85" customFormat="1" ht="12.75">
      <c r="A113" s="91"/>
      <c r="B113" s="259"/>
      <c r="C113" s="220"/>
      <c r="D113" s="221"/>
      <c r="E113" s="222" t="s">
        <v>56</v>
      </c>
      <c r="F113" s="223"/>
      <c r="G113" s="223"/>
      <c r="H113" s="355" t="s">
        <v>94</v>
      </c>
      <c r="I113" s="120"/>
      <c r="J113" s="84"/>
    </row>
    <row r="114" spans="1:10" s="18" customFormat="1" ht="25.5" customHeight="1">
      <c r="A114" s="33"/>
      <c r="B114" s="224">
        <v>75615</v>
      </c>
      <c r="C114" s="30"/>
      <c r="D114" s="31"/>
      <c r="E114" s="225" t="s">
        <v>127</v>
      </c>
      <c r="F114" s="226">
        <f>SUM(F119:F126)</f>
        <v>6750000</v>
      </c>
      <c r="G114" s="657">
        <f>SUM(G119:G126)</f>
        <v>3495712.2199999997</v>
      </c>
      <c r="H114" s="638">
        <f t="shared" si="0"/>
        <v>51.788329185185184</v>
      </c>
      <c r="I114" s="658">
        <f>SUM(I119:I126)</f>
        <v>3790484.7199999997</v>
      </c>
      <c r="J114" s="17"/>
    </row>
    <row r="115" spans="1:10" s="18" customFormat="1" ht="12.75">
      <c r="A115" s="33"/>
      <c r="B115" s="68"/>
      <c r="C115" s="21"/>
      <c r="D115" s="32"/>
      <c r="E115" s="227" t="s">
        <v>129</v>
      </c>
      <c r="F115" s="33"/>
      <c r="G115" s="21"/>
      <c r="H115" s="355" t="s">
        <v>94</v>
      </c>
      <c r="I115" s="228"/>
      <c r="J115" s="17"/>
    </row>
    <row r="116" spans="1:10" s="18" customFormat="1" ht="12.75">
      <c r="A116" s="33"/>
      <c r="B116" s="70"/>
      <c r="C116" s="34"/>
      <c r="D116" s="35"/>
      <c r="E116" s="229" t="s">
        <v>128</v>
      </c>
      <c r="F116" s="36"/>
      <c r="G116" s="34"/>
      <c r="H116" s="354" t="s">
        <v>94</v>
      </c>
      <c r="I116" s="211"/>
      <c r="J116" s="17"/>
    </row>
    <row r="117" spans="1:10" s="18" customFormat="1" ht="12.75">
      <c r="A117" s="21"/>
      <c r="B117" s="511"/>
      <c r="C117" s="508"/>
      <c r="D117" s="59"/>
      <c r="E117" s="509" t="s">
        <v>185</v>
      </c>
      <c r="F117" s="510">
        <f>SUM(F119:F126)</f>
        <v>6750000</v>
      </c>
      <c r="G117" s="510">
        <f>SUM(G119:G126)</f>
        <v>3495712.2199999997</v>
      </c>
      <c r="H117" s="355">
        <f t="shared" si="0"/>
        <v>51.788329185185184</v>
      </c>
      <c r="I117" s="378">
        <f>SUM(I119:I126)</f>
        <v>3790484.7199999997</v>
      </c>
      <c r="J117" s="17"/>
    </row>
    <row r="118" spans="1:10" s="18" customFormat="1" ht="12.75">
      <c r="A118" s="21"/>
      <c r="B118" s="511"/>
      <c r="C118" s="70"/>
      <c r="D118" s="35"/>
      <c r="E118" s="532" t="s">
        <v>186</v>
      </c>
      <c r="F118" s="510"/>
      <c r="G118" s="533"/>
      <c r="H118" s="353" t="s">
        <v>94</v>
      </c>
      <c r="I118" s="204"/>
      <c r="J118" s="17"/>
    </row>
    <row r="119" spans="1:10" s="85" customFormat="1" ht="12.75">
      <c r="A119" s="110"/>
      <c r="B119" s="71"/>
      <c r="C119" s="230"/>
      <c r="D119" s="201">
        <v>310</v>
      </c>
      <c r="E119" s="202" t="s">
        <v>37</v>
      </c>
      <c r="F119" s="231">
        <v>6300000</v>
      </c>
      <c r="G119" s="231">
        <v>3258957.05</v>
      </c>
      <c r="H119" s="353">
        <f t="shared" si="0"/>
        <v>51.72947698412698</v>
      </c>
      <c r="I119" s="204">
        <v>3613904.67</v>
      </c>
      <c r="J119" s="84"/>
    </row>
    <row r="120" spans="1:10" s="85" customFormat="1" ht="12.75">
      <c r="A120" s="91"/>
      <c r="B120" s="84"/>
      <c r="C120" s="232"/>
      <c r="D120" s="233">
        <v>320</v>
      </c>
      <c r="E120" s="234" t="s">
        <v>55</v>
      </c>
      <c r="F120" s="235">
        <v>10000</v>
      </c>
      <c r="G120" s="235">
        <v>6649.01</v>
      </c>
      <c r="H120" s="353">
        <f t="shared" si="0"/>
        <v>66.4901</v>
      </c>
      <c r="I120" s="159">
        <v>6732.57</v>
      </c>
      <c r="J120" s="84"/>
    </row>
    <row r="121" spans="1:10" s="85" customFormat="1" ht="12.75">
      <c r="A121" s="91"/>
      <c r="B121" s="84"/>
      <c r="C121" s="232"/>
      <c r="D121" s="233">
        <v>330</v>
      </c>
      <c r="E121" s="234" t="s">
        <v>74</v>
      </c>
      <c r="F121" s="236">
        <v>20000</v>
      </c>
      <c r="G121" s="236">
        <v>13837.19</v>
      </c>
      <c r="H121" s="353">
        <f t="shared" si="0"/>
        <v>69.18595</v>
      </c>
      <c r="I121" s="159">
        <v>14890.9</v>
      </c>
      <c r="J121" s="84"/>
    </row>
    <row r="122" spans="1:10" s="85" customFormat="1" ht="12.75">
      <c r="A122" s="91"/>
      <c r="B122" s="84"/>
      <c r="C122" s="232"/>
      <c r="D122" s="233">
        <v>340</v>
      </c>
      <c r="E122" s="234" t="s">
        <v>83</v>
      </c>
      <c r="F122" s="237">
        <v>200000</v>
      </c>
      <c r="G122" s="237">
        <v>108441.77</v>
      </c>
      <c r="H122" s="353">
        <f t="shared" si="0"/>
        <v>54.220885</v>
      </c>
      <c r="I122" s="159">
        <v>140951.08</v>
      </c>
      <c r="J122" s="84"/>
    </row>
    <row r="123" spans="1:10" s="85" customFormat="1" ht="12.75">
      <c r="A123" s="91"/>
      <c r="B123" s="541"/>
      <c r="C123" s="232"/>
      <c r="D123" s="233">
        <v>500</v>
      </c>
      <c r="E123" s="234" t="s">
        <v>77</v>
      </c>
      <c r="F123" s="235">
        <v>40000</v>
      </c>
      <c r="G123" s="235">
        <v>17053</v>
      </c>
      <c r="H123" s="641">
        <f t="shared" si="0"/>
        <v>42.6325</v>
      </c>
      <c r="I123" s="159">
        <v>14005.5</v>
      </c>
      <c r="J123" s="84"/>
    </row>
    <row r="124" spans="1:10" s="85" customFormat="1" ht="25.5">
      <c r="A124" s="88"/>
      <c r="B124" s="91"/>
      <c r="C124" s="205"/>
      <c r="D124" s="206">
        <v>690</v>
      </c>
      <c r="E124" s="207" t="s">
        <v>105</v>
      </c>
      <c r="F124" s="376">
        <v>0</v>
      </c>
      <c r="G124" s="376">
        <v>167.2</v>
      </c>
      <c r="H124" s="631" t="s">
        <v>193</v>
      </c>
      <c r="I124" s="159">
        <v>0</v>
      </c>
      <c r="J124" s="84"/>
    </row>
    <row r="125" spans="1:10" s="85" customFormat="1" ht="25.5">
      <c r="A125" s="88"/>
      <c r="B125" s="91"/>
      <c r="C125" s="540"/>
      <c r="D125" s="239">
        <v>2680</v>
      </c>
      <c r="E125" s="218" t="s">
        <v>130</v>
      </c>
      <c r="F125" s="240">
        <v>180000</v>
      </c>
      <c r="G125" s="240">
        <v>90607</v>
      </c>
      <c r="H125" s="353">
        <f t="shared" si="0"/>
        <v>50.33722222222222</v>
      </c>
      <c r="I125" s="83">
        <v>0</v>
      </c>
      <c r="J125" s="84"/>
    </row>
    <row r="126" spans="1:10" s="85" customFormat="1" ht="63.75" customHeight="1">
      <c r="A126" s="91"/>
      <c r="B126" s="542"/>
      <c r="C126" s="241"/>
      <c r="D126" s="242"/>
      <c r="E126" s="243" t="s">
        <v>131</v>
      </c>
      <c r="F126" s="244"/>
      <c r="G126" s="244"/>
      <c r="H126" s="355" t="s">
        <v>94</v>
      </c>
      <c r="I126" s="120"/>
      <c r="J126" s="84"/>
    </row>
    <row r="127" spans="1:10" s="18" customFormat="1" ht="25.5">
      <c r="A127" s="33"/>
      <c r="B127" s="245">
        <v>75616</v>
      </c>
      <c r="C127" s="30"/>
      <c r="D127" s="31"/>
      <c r="E127" s="246" t="s">
        <v>132</v>
      </c>
      <c r="F127" s="226">
        <f>SUM(F132:F141)</f>
        <v>6093500</v>
      </c>
      <c r="G127" s="226">
        <f>SUM(G132:G141)</f>
        <v>3522516.3899999997</v>
      </c>
      <c r="H127" s="638">
        <f t="shared" si="0"/>
        <v>57.80776877000081</v>
      </c>
      <c r="I127" s="658">
        <f>SUM(I132:I141)</f>
        <v>3708861.6599999997</v>
      </c>
      <c r="J127" s="17"/>
    </row>
    <row r="128" spans="1:10" s="18" customFormat="1" ht="12.75">
      <c r="A128" s="33"/>
      <c r="B128" s="32"/>
      <c r="C128" s="21"/>
      <c r="D128" s="32"/>
      <c r="E128" s="247" t="s">
        <v>134</v>
      </c>
      <c r="F128" s="33"/>
      <c r="G128" s="21"/>
      <c r="H128" s="355" t="s">
        <v>94</v>
      </c>
      <c r="I128" s="228"/>
      <c r="J128" s="17"/>
    </row>
    <row r="129" spans="1:10" s="18" customFormat="1" ht="12.75">
      <c r="A129" s="33"/>
      <c r="B129" s="32"/>
      <c r="C129" s="34"/>
      <c r="D129" s="35"/>
      <c r="E129" s="248" t="s">
        <v>133</v>
      </c>
      <c r="F129" s="36"/>
      <c r="G129" s="34"/>
      <c r="H129" s="354" t="s">
        <v>94</v>
      </c>
      <c r="I129" s="211"/>
      <c r="J129" s="17"/>
    </row>
    <row r="130" spans="1:10" s="18" customFormat="1" ht="12.75">
      <c r="A130" s="21"/>
      <c r="B130" s="511"/>
      <c r="C130" s="508"/>
      <c r="D130" s="59"/>
      <c r="E130" s="509" t="s">
        <v>185</v>
      </c>
      <c r="F130" s="510">
        <f>SUM(F132:F141)</f>
        <v>6093500</v>
      </c>
      <c r="G130" s="510">
        <f>SUM(G132:G141)</f>
        <v>3522516.3899999997</v>
      </c>
      <c r="H130" s="355">
        <f t="shared" si="0"/>
        <v>57.80776877000081</v>
      </c>
      <c r="I130" s="378">
        <f>SUM(I132:I141)</f>
        <v>3708861.6599999997</v>
      </c>
      <c r="J130" s="17"/>
    </row>
    <row r="131" spans="1:10" s="18" customFormat="1" ht="12.75">
      <c r="A131" s="21"/>
      <c r="B131" s="511"/>
      <c r="C131" s="70"/>
      <c r="D131" s="35"/>
      <c r="E131" s="532" t="s">
        <v>186</v>
      </c>
      <c r="F131" s="510"/>
      <c r="G131" s="533"/>
      <c r="H131" s="353" t="s">
        <v>94</v>
      </c>
      <c r="I131" s="204"/>
      <c r="J131" s="17"/>
    </row>
    <row r="132" spans="1:10" s="85" customFormat="1" ht="12.75">
      <c r="A132" s="93"/>
      <c r="B132" s="110"/>
      <c r="C132" s="249"/>
      <c r="D132" s="201">
        <v>310</v>
      </c>
      <c r="E132" s="202" t="s">
        <v>37</v>
      </c>
      <c r="F132" s="231">
        <v>4300000</v>
      </c>
      <c r="G132" s="231">
        <v>2565883.9</v>
      </c>
      <c r="H132" s="353">
        <f t="shared" si="0"/>
        <v>59.67171860465116</v>
      </c>
      <c r="I132" s="204">
        <v>3125387.78</v>
      </c>
      <c r="J132" s="84"/>
    </row>
    <row r="133" spans="1:10" s="85" customFormat="1" ht="12.75">
      <c r="A133" s="88"/>
      <c r="B133" s="91"/>
      <c r="C133" s="250"/>
      <c r="D133" s="233">
        <v>320</v>
      </c>
      <c r="E133" s="234" t="s">
        <v>55</v>
      </c>
      <c r="F133" s="237">
        <v>400000</v>
      </c>
      <c r="G133" s="237">
        <v>244946.34</v>
      </c>
      <c r="H133" s="353">
        <f t="shared" si="0"/>
        <v>61.236585</v>
      </c>
      <c r="I133" s="159">
        <v>243772.04</v>
      </c>
      <c r="J133" s="84"/>
    </row>
    <row r="134" spans="1:10" s="85" customFormat="1" ht="12.75">
      <c r="A134" s="88"/>
      <c r="B134" s="91"/>
      <c r="C134" s="250"/>
      <c r="D134" s="233">
        <v>330</v>
      </c>
      <c r="E134" s="234" t="s">
        <v>74</v>
      </c>
      <c r="F134" s="235">
        <v>7000</v>
      </c>
      <c r="G134" s="235">
        <v>5009.9</v>
      </c>
      <c r="H134" s="353">
        <f t="shared" si="0"/>
        <v>71.57</v>
      </c>
      <c r="I134" s="159">
        <v>4626.77</v>
      </c>
      <c r="J134" s="84"/>
    </row>
    <row r="135" spans="1:10" s="85" customFormat="1" ht="12.75">
      <c r="A135" s="88"/>
      <c r="B135" s="91"/>
      <c r="C135" s="250"/>
      <c r="D135" s="233">
        <v>340</v>
      </c>
      <c r="E135" s="234" t="s">
        <v>83</v>
      </c>
      <c r="F135" s="237">
        <v>450000</v>
      </c>
      <c r="G135" s="237">
        <v>273090.71</v>
      </c>
      <c r="H135" s="353">
        <f t="shared" si="0"/>
        <v>60.686824444444454</v>
      </c>
      <c r="I135" s="159">
        <v>323523.07</v>
      </c>
      <c r="J135" s="84"/>
    </row>
    <row r="136" spans="1:10" s="85" customFormat="1" ht="12.75">
      <c r="A136" s="88"/>
      <c r="B136" s="91"/>
      <c r="C136" s="250"/>
      <c r="D136" s="233">
        <v>360</v>
      </c>
      <c r="E136" s="234" t="s">
        <v>51</v>
      </c>
      <c r="F136" s="237">
        <v>250000</v>
      </c>
      <c r="G136" s="237">
        <v>73126.31</v>
      </c>
      <c r="H136" s="353">
        <f t="shared" si="0"/>
        <v>29.250524</v>
      </c>
      <c r="I136" s="159">
        <v>10262</v>
      </c>
      <c r="J136" s="84"/>
    </row>
    <row r="137" spans="1:10" s="85" customFormat="1" ht="12.75">
      <c r="A137" s="88"/>
      <c r="B137" s="91"/>
      <c r="C137" s="250"/>
      <c r="D137" s="233">
        <v>370</v>
      </c>
      <c r="E137" s="234" t="s">
        <v>195</v>
      </c>
      <c r="F137" s="235">
        <v>40000</v>
      </c>
      <c r="G137" s="235">
        <v>45710.83</v>
      </c>
      <c r="H137" s="353">
        <f t="shared" si="0"/>
        <v>114.277075</v>
      </c>
      <c r="I137" s="159">
        <v>0</v>
      </c>
      <c r="J137" s="84"/>
    </row>
    <row r="138" spans="1:10" s="85" customFormat="1" ht="12.75">
      <c r="A138" s="88"/>
      <c r="B138" s="91"/>
      <c r="C138" s="250"/>
      <c r="D138" s="233">
        <v>430</v>
      </c>
      <c r="E138" s="234" t="s">
        <v>70</v>
      </c>
      <c r="F138" s="237">
        <v>125000</v>
      </c>
      <c r="G138" s="237">
        <v>61470</v>
      </c>
      <c r="H138" s="353">
        <f t="shared" si="0"/>
        <v>49.176</v>
      </c>
      <c r="I138" s="159">
        <v>0</v>
      </c>
      <c r="J138" s="84"/>
    </row>
    <row r="139" spans="1:10" s="85" customFormat="1" ht="12.75">
      <c r="A139" s="88"/>
      <c r="B139" s="91"/>
      <c r="C139" s="250"/>
      <c r="D139" s="233">
        <v>440</v>
      </c>
      <c r="E139" s="234" t="s">
        <v>60</v>
      </c>
      <c r="F139" s="235">
        <v>1500</v>
      </c>
      <c r="G139" s="235">
        <v>0</v>
      </c>
      <c r="H139" s="353">
        <f t="shared" si="0"/>
        <v>0</v>
      </c>
      <c r="I139" s="159">
        <v>0</v>
      </c>
      <c r="J139" s="84"/>
    </row>
    <row r="140" spans="1:10" s="85" customFormat="1" ht="12.75">
      <c r="A140" s="88"/>
      <c r="B140" s="91"/>
      <c r="C140" s="250"/>
      <c r="D140" s="233">
        <v>500</v>
      </c>
      <c r="E140" s="234" t="s">
        <v>77</v>
      </c>
      <c r="F140" s="237">
        <v>520000</v>
      </c>
      <c r="G140" s="237">
        <v>245961.9</v>
      </c>
      <c r="H140" s="641">
        <f t="shared" si="0"/>
        <v>47.30036538461538</v>
      </c>
      <c r="I140" s="159">
        <v>1290</v>
      </c>
      <c r="J140" s="84"/>
    </row>
    <row r="141" spans="1:10" s="85" customFormat="1" ht="25.5">
      <c r="A141" s="91"/>
      <c r="B141" s="157"/>
      <c r="C141" s="250"/>
      <c r="D141" s="233">
        <v>690</v>
      </c>
      <c r="E141" s="234" t="s">
        <v>106</v>
      </c>
      <c r="F141" s="235">
        <v>0</v>
      </c>
      <c r="G141" s="235">
        <v>7316.5</v>
      </c>
      <c r="H141" s="631" t="s">
        <v>193</v>
      </c>
      <c r="I141" s="159">
        <v>0</v>
      </c>
      <c r="J141" s="84"/>
    </row>
    <row r="142" spans="1:10" s="18" customFormat="1" ht="38.25">
      <c r="A142" s="33"/>
      <c r="B142" s="383">
        <v>75618</v>
      </c>
      <c r="C142" s="42"/>
      <c r="D142" s="43"/>
      <c r="E142" s="209" t="s">
        <v>135</v>
      </c>
      <c r="F142" s="251">
        <f>SUM(F145:F150)</f>
        <v>1733205</v>
      </c>
      <c r="G142" s="251">
        <f>SUM(G145:G150)</f>
        <v>951491.27</v>
      </c>
      <c r="H142" s="638">
        <f t="shared" si="0"/>
        <v>54.89779166342123</v>
      </c>
      <c r="I142" s="652">
        <f>SUM(I145:I150)</f>
        <v>749.2</v>
      </c>
      <c r="J142" s="17"/>
    </row>
    <row r="143" spans="1:10" s="18" customFormat="1" ht="12.75">
      <c r="A143" s="21"/>
      <c r="B143" s="511"/>
      <c r="C143" s="508"/>
      <c r="D143" s="59"/>
      <c r="E143" s="509" t="s">
        <v>185</v>
      </c>
      <c r="F143" s="510">
        <f>SUM(F145:F150)</f>
        <v>1733205</v>
      </c>
      <c r="G143" s="510">
        <f>SUM(G145:G150)</f>
        <v>951491.27</v>
      </c>
      <c r="H143" s="353">
        <f t="shared" si="0"/>
        <v>54.89779166342123</v>
      </c>
      <c r="I143" s="378">
        <f>SUM(I145:I147)</f>
        <v>749.2</v>
      </c>
      <c r="J143" s="17"/>
    </row>
    <row r="144" spans="1:10" s="18" customFormat="1" ht="12.75">
      <c r="A144" s="21"/>
      <c r="B144" s="511"/>
      <c r="C144" s="70"/>
      <c r="D144" s="35"/>
      <c r="E144" s="532" t="s">
        <v>186</v>
      </c>
      <c r="F144" s="510"/>
      <c r="G144" s="533"/>
      <c r="H144" s="353" t="s">
        <v>94</v>
      </c>
      <c r="I144" s="204"/>
      <c r="J144" s="17"/>
    </row>
    <row r="145" spans="1:10" s="85" customFormat="1" ht="12.75">
      <c r="A145" s="384"/>
      <c r="B145" s="72"/>
      <c r="C145" s="253"/>
      <c r="D145" s="233">
        <v>410</v>
      </c>
      <c r="E145" s="234" t="s">
        <v>47</v>
      </c>
      <c r="F145" s="237">
        <v>780000</v>
      </c>
      <c r="G145" s="254">
        <v>271286.82</v>
      </c>
      <c r="H145" s="353">
        <f t="shared" si="0"/>
        <v>34.78036153846154</v>
      </c>
      <c r="I145" s="159">
        <v>749.2</v>
      </c>
      <c r="J145" s="84"/>
    </row>
    <row r="146" spans="1:10" s="85" customFormat="1" ht="12.75">
      <c r="A146" s="258"/>
      <c r="B146" s="543"/>
      <c r="C146" s="232"/>
      <c r="D146" s="233">
        <v>460</v>
      </c>
      <c r="E146" s="234" t="s">
        <v>61</v>
      </c>
      <c r="F146" s="237">
        <v>6000</v>
      </c>
      <c r="G146" s="254">
        <v>5266.08</v>
      </c>
      <c r="H146" s="353">
        <f t="shared" si="0"/>
        <v>87.768</v>
      </c>
      <c r="I146" s="165">
        <v>0</v>
      </c>
      <c r="J146" s="84"/>
    </row>
    <row r="147" spans="1:10" s="85" customFormat="1" ht="12.75">
      <c r="A147" s="88"/>
      <c r="B147" s="91"/>
      <c r="C147" s="205"/>
      <c r="D147" s="206">
        <v>480</v>
      </c>
      <c r="E147" s="207" t="s">
        <v>69</v>
      </c>
      <c r="F147" s="272">
        <v>450000</v>
      </c>
      <c r="G147" s="272">
        <v>386812.52</v>
      </c>
      <c r="H147" s="353">
        <f t="shared" si="0"/>
        <v>85.95833777777777</v>
      </c>
      <c r="I147" s="159">
        <v>0</v>
      </c>
      <c r="J147" s="84"/>
    </row>
    <row r="148" spans="1:10" s="85" customFormat="1" ht="25.5">
      <c r="A148" s="88"/>
      <c r="B148" s="91"/>
      <c r="C148" s="540"/>
      <c r="D148" s="217">
        <v>490</v>
      </c>
      <c r="E148" s="218" t="s">
        <v>138</v>
      </c>
      <c r="F148" s="240">
        <v>497205</v>
      </c>
      <c r="G148" s="257">
        <v>286437.77</v>
      </c>
      <c r="H148" s="353">
        <f t="shared" si="0"/>
        <v>57.60959161713981</v>
      </c>
      <c r="I148" s="83">
        <v>0</v>
      </c>
      <c r="J148" s="84"/>
    </row>
    <row r="149" spans="1:10" s="85" customFormat="1" ht="66" customHeight="1">
      <c r="A149" s="459"/>
      <c r="B149" s="544"/>
      <c r="C149" s="220"/>
      <c r="D149" s="221"/>
      <c r="E149" s="478" t="s">
        <v>194</v>
      </c>
      <c r="F149" s="223"/>
      <c r="G149" s="223"/>
      <c r="H149" s="354" t="s">
        <v>94</v>
      </c>
      <c r="I149" s="120"/>
      <c r="J149" s="84"/>
    </row>
    <row r="150" spans="1:10" s="85" customFormat="1" ht="25.5">
      <c r="A150" s="91"/>
      <c r="B150" s="259"/>
      <c r="C150" s="232"/>
      <c r="D150" s="233">
        <v>690</v>
      </c>
      <c r="E150" s="234" t="s">
        <v>107</v>
      </c>
      <c r="F150" s="235">
        <v>0</v>
      </c>
      <c r="G150" s="235">
        <v>1688.08</v>
      </c>
      <c r="H150" s="631" t="s">
        <v>193</v>
      </c>
      <c r="I150" s="165">
        <v>0</v>
      </c>
      <c r="J150" s="84"/>
    </row>
    <row r="151" spans="1:10" s="18" customFormat="1" ht="25.5">
      <c r="A151" s="44"/>
      <c r="B151" s="418">
        <v>75621</v>
      </c>
      <c r="C151" s="42"/>
      <c r="D151" s="43"/>
      <c r="E151" s="209" t="s">
        <v>137</v>
      </c>
      <c r="F151" s="251">
        <f>SUM(F154:F155)</f>
        <v>14297778</v>
      </c>
      <c r="G151" s="251">
        <f>SUM(G154:G155)</f>
        <v>5864927.97</v>
      </c>
      <c r="H151" s="638">
        <f t="shared" si="0"/>
        <v>41.019856162265214</v>
      </c>
      <c r="I151" s="651">
        <f>SUM(I154:I155)</f>
        <v>750.94</v>
      </c>
      <c r="J151" s="17"/>
    </row>
    <row r="152" spans="1:10" s="18" customFormat="1" ht="12.75">
      <c r="A152" s="21"/>
      <c r="B152" s="511"/>
      <c r="C152" s="508"/>
      <c r="D152" s="59"/>
      <c r="E152" s="509" t="s">
        <v>185</v>
      </c>
      <c r="F152" s="510">
        <f>SUM(F154:F155)</f>
        <v>14297778</v>
      </c>
      <c r="G152" s="510">
        <f>SUM(G154:G156)</f>
        <v>5914564.899999999</v>
      </c>
      <c r="H152" s="353">
        <f t="shared" si="0"/>
        <v>41.36702150501987</v>
      </c>
      <c r="I152" s="159">
        <f>SUM(I154:I155)</f>
        <v>750.94</v>
      </c>
      <c r="J152" s="17"/>
    </row>
    <row r="153" spans="1:10" s="18" customFormat="1" ht="12.75">
      <c r="A153" s="21"/>
      <c r="B153" s="511"/>
      <c r="C153" s="70"/>
      <c r="D153" s="35"/>
      <c r="E153" s="532" t="s">
        <v>186</v>
      </c>
      <c r="F153" s="510"/>
      <c r="G153" s="533"/>
      <c r="H153" s="353" t="s">
        <v>94</v>
      </c>
      <c r="I153" s="204"/>
      <c r="J153" s="17"/>
    </row>
    <row r="154" spans="1:10" s="85" customFormat="1" ht="12.75">
      <c r="A154" s="252"/>
      <c r="B154" s="72"/>
      <c r="C154" s="253"/>
      <c r="D154" s="233">
        <v>10</v>
      </c>
      <c r="E154" s="234" t="s">
        <v>44</v>
      </c>
      <c r="F154" s="261">
        <v>13797778</v>
      </c>
      <c r="G154" s="261">
        <v>5567100</v>
      </c>
      <c r="H154" s="353">
        <f aca="true" t="shared" si="1" ref="H154:H213">SUM(G154*100/F154)</f>
        <v>40.34780092852632</v>
      </c>
      <c r="I154" s="204">
        <v>0</v>
      </c>
      <c r="J154" s="84"/>
    </row>
    <row r="155" spans="1:10" s="85" customFormat="1" ht="12.75">
      <c r="A155" s="255"/>
      <c r="B155" s="256"/>
      <c r="C155" s="232"/>
      <c r="D155" s="233">
        <v>20</v>
      </c>
      <c r="E155" s="234" t="s">
        <v>43</v>
      </c>
      <c r="F155" s="237">
        <v>500000</v>
      </c>
      <c r="G155" s="237">
        <v>297827.97</v>
      </c>
      <c r="H155" s="353">
        <f t="shared" si="1"/>
        <v>59.56559399999999</v>
      </c>
      <c r="I155" s="199">
        <v>750.94</v>
      </c>
      <c r="J155" s="84"/>
    </row>
    <row r="156" spans="1:10" s="18" customFormat="1" ht="25.5">
      <c r="A156" s="41"/>
      <c r="B156" s="260">
        <v>75647</v>
      </c>
      <c r="C156" s="42"/>
      <c r="D156" s="43"/>
      <c r="E156" s="209" t="s">
        <v>139</v>
      </c>
      <c r="F156" s="262">
        <f>SUM(F159)</f>
        <v>100000</v>
      </c>
      <c r="G156" s="262">
        <f>SUM(G159)</f>
        <v>49636.93</v>
      </c>
      <c r="H156" s="353">
        <f t="shared" si="1"/>
        <v>49.63693</v>
      </c>
      <c r="I156" s="633">
        <f>SUM(I159)</f>
        <v>215701</v>
      </c>
      <c r="J156" s="17"/>
    </row>
    <row r="157" spans="1:10" s="18" customFormat="1" ht="12.75">
      <c r="A157" s="21"/>
      <c r="B157" s="511"/>
      <c r="C157" s="508"/>
      <c r="D157" s="59"/>
      <c r="E157" s="509" t="s">
        <v>185</v>
      </c>
      <c r="F157" s="510">
        <f>SUM(F159)</f>
        <v>100000</v>
      </c>
      <c r="G157" s="510">
        <f>SUM(G159:G164)</f>
        <v>18014526.72</v>
      </c>
      <c r="H157" s="353">
        <f t="shared" si="1"/>
        <v>18014.52672</v>
      </c>
      <c r="I157" s="378">
        <f>SUM(I159:I164)</f>
        <v>215701</v>
      </c>
      <c r="J157" s="17"/>
    </row>
    <row r="158" spans="1:10" s="18" customFormat="1" ht="12.75">
      <c r="A158" s="21"/>
      <c r="B158" s="511"/>
      <c r="C158" s="70"/>
      <c r="D158" s="35"/>
      <c r="E158" s="532" t="s">
        <v>186</v>
      </c>
      <c r="F158" s="510"/>
      <c r="G158" s="533"/>
      <c r="H158" s="353" t="s">
        <v>94</v>
      </c>
      <c r="I158" s="204"/>
      <c r="J158" s="17"/>
    </row>
    <row r="159" spans="1:10" s="85" customFormat="1" ht="25.5">
      <c r="A159" s="614"/>
      <c r="B159" s="615"/>
      <c r="C159" s="270"/>
      <c r="D159" s="206">
        <v>910</v>
      </c>
      <c r="E159" s="207" t="s">
        <v>52</v>
      </c>
      <c r="F159" s="272">
        <v>100000</v>
      </c>
      <c r="G159" s="272">
        <v>49636.93</v>
      </c>
      <c r="H159" s="641">
        <f t="shared" si="1"/>
        <v>49.63693</v>
      </c>
      <c r="I159" s="204">
        <v>215701</v>
      </c>
      <c r="J159" s="84"/>
    </row>
    <row r="160" spans="1:9" s="1" customFormat="1" ht="12.75">
      <c r="A160" s="7" t="s">
        <v>87</v>
      </c>
      <c r="B160" s="6">
        <v>3</v>
      </c>
      <c r="C160" s="2"/>
      <c r="D160" s="2"/>
      <c r="E160" s="14"/>
      <c r="F160" s="2"/>
      <c r="G160" s="11"/>
      <c r="H160" s="628" t="s">
        <v>94</v>
      </c>
      <c r="I160" s="53"/>
    </row>
    <row r="161" spans="1:9" s="1" customFormat="1" ht="13.5" thickBot="1">
      <c r="A161" s="60"/>
      <c r="B161" s="61"/>
      <c r="C161" s="4"/>
      <c r="D161" s="2"/>
      <c r="E161" s="62"/>
      <c r="F161" s="63"/>
      <c r="G161" s="63"/>
      <c r="H161" s="629" t="s">
        <v>94</v>
      </c>
      <c r="I161" s="64"/>
    </row>
    <row r="162" spans="1:10" s="3" customFormat="1" ht="11.25" customHeight="1" thickBot="1">
      <c r="A162" s="367" t="s">
        <v>54</v>
      </c>
      <c r="B162" s="545" t="s">
        <v>84</v>
      </c>
      <c r="C162" s="701" t="s">
        <v>66</v>
      </c>
      <c r="D162" s="695"/>
      <c r="E162" s="370" t="s">
        <v>53</v>
      </c>
      <c r="F162" s="369" t="s">
        <v>91</v>
      </c>
      <c r="G162" s="424" t="s">
        <v>92</v>
      </c>
      <c r="H162" s="425" t="s">
        <v>93</v>
      </c>
      <c r="I162" s="426" t="s">
        <v>99</v>
      </c>
      <c r="J162" s="9"/>
    </row>
    <row r="163" spans="1:10" s="74" customFormat="1" ht="12.75">
      <c r="A163" s="460">
        <v>758</v>
      </c>
      <c r="B163" s="461"/>
      <c r="C163" s="461"/>
      <c r="D163" s="462"/>
      <c r="E163" s="463" t="s">
        <v>59</v>
      </c>
      <c r="F163" s="464">
        <f>SUM(F172,F168,F164)</f>
        <v>14605390</v>
      </c>
      <c r="G163" s="464">
        <f>SUM(G172,G168,G164)</f>
        <v>9036111.79</v>
      </c>
      <c r="H163" s="636">
        <f t="shared" si="1"/>
        <v>61.86833621012516</v>
      </c>
      <c r="I163" s="660">
        <f>SUM(I172,I168,I164)</f>
        <v>0</v>
      </c>
      <c r="J163" s="73"/>
    </row>
    <row r="164" spans="1:10" s="18" customFormat="1" ht="25.5">
      <c r="A164" s="38"/>
      <c r="B164" s="260">
        <v>75801</v>
      </c>
      <c r="C164" s="42"/>
      <c r="D164" s="43"/>
      <c r="E164" s="209" t="s">
        <v>136</v>
      </c>
      <c r="F164" s="264">
        <f>SUM(F167)</f>
        <v>14383079</v>
      </c>
      <c r="G164" s="264">
        <f>SUM(G167)</f>
        <v>8928778</v>
      </c>
      <c r="H164" s="638">
        <f t="shared" si="1"/>
        <v>62.07834914902435</v>
      </c>
      <c r="I164" s="659">
        <f>SUM(I167)</f>
        <v>0</v>
      </c>
      <c r="J164" s="17"/>
    </row>
    <row r="165" spans="1:10" s="18" customFormat="1" ht="12.75">
      <c r="A165" s="21"/>
      <c r="B165" s="511"/>
      <c r="C165" s="508"/>
      <c r="D165" s="59"/>
      <c r="E165" s="509" t="s">
        <v>185</v>
      </c>
      <c r="F165" s="510">
        <f>SUM(F167)</f>
        <v>14383079</v>
      </c>
      <c r="G165" s="510">
        <f>SUM(G167)</f>
        <v>8928778</v>
      </c>
      <c r="H165" s="353">
        <f t="shared" si="1"/>
        <v>62.07834914902435</v>
      </c>
      <c r="I165" s="378">
        <f>SUM(I167:I169)</f>
        <v>0</v>
      </c>
      <c r="J165" s="17"/>
    </row>
    <row r="166" spans="1:10" s="18" customFormat="1" ht="12.75">
      <c r="A166" s="21"/>
      <c r="B166" s="511"/>
      <c r="C166" s="70"/>
      <c r="D166" s="35"/>
      <c r="E166" s="532" t="s">
        <v>186</v>
      </c>
      <c r="F166" s="510"/>
      <c r="G166" s="533"/>
      <c r="H166" s="353" t="s">
        <v>94</v>
      </c>
      <c r="I166" s="204"/>
      <c r="J166" s="17"/>
    </row>
    <row r="167" spans="1:10" s="85" customFormat="1" ht="12.75">
      <c r="A167" s="371"/>
      <c r="B167" s="602"/>
      <c r="C167" s="253"/>
      <c r="D167" s="265">
        <v>2920</v>
      </c>
      <c r="E167" s="234" t="s">
        <v>86</v>
      </c>
      <c r="F167" s="266">
        <v>14383079</v>
      </c>
      <c r="G167" s="266">
        <v>8928778</v>
      </c>
      <c r="H167" s="353">
        <f t="shared" si="1"/>
        <v>62.07834914902435</v>
      </c>
      <c r="I167" s="204">
        <v>0</v>
      </c>
      <c r="J167" s="84"/>
    </row>
    <row r="168" spans="1:10" s="18" customFormat="1" ht="12.75">
      <c r="A168" s="33"/>
      <c r="B168" s="398">
        <v>75814</v>
      </c>
      <c r="C168" s="39"/>
      <c r="D168" s="40"/>
      <c r="E168" s="268" t="s">
        <v>162</v>
      </c>
      <c r="F168" s="269">
        <f>SUM(F171)</f>
        <v>10000</v>
      </c>
      <c r="G168" s="269">
        <f>SUM(G171)</f>
        <v>1175.79</v>
      </c>
      <c r="H168" s="353">
        <f t="shared" si="1"/>
        <v>11.7579</v>
      </c>
      <c r="I168" s="324">
        <f>SUM(I171)</f>
        <v>0</v>
      </c>
      <c r="J168" s="17"/>
    </row>
    <row r="169" spans="1:10" s="18" customFormat="1" ht="12.75">
      <c r="A169" s="21"/>
      <c r="B169" s="511"/>
      <c r="C169" s="508"/>
      <c r="D169" s="59"/>
      <c r="E169" s="509" t="s">
        <v>185</v>
      </c>
      <c r="F169" s="510">
        <f>SUM(F171)</f>
        <v>10000</v>
      </c>
      <c r="G169" s="510">
        <f>SUM(G171)</f>
        <v>1175.79</v>
      </c>
      <c r="H169" s="353">
        <f t="shared" si="1"/>
        <v>11.7579</v>
      </c>
      <c r="I169" s="378">
        <f>SUM(I171:I173)</f>
        <v>0</v>
      </c>
      <c r="J169" s="17"/>
    </row>
    <row r="170" spans="1:10" s="18" customFormat="1" ht="12.75">
      <c r="A170" s="21"/>
      <c r="B170" s="511"/>
      <c r="C170" s="70"/>
      <c r="D170" s="35"/>
      <c r="E170" s="532" t="s">
        <v>186</v>
      </c>
      <c r="F170" s="510"/>
      <c r="G170" s="533"/>
      <c r="H170" s="353" t="s">
        <v>94</v>
      </c>
      <c r="I170" s="204"/>
      <c r="J170" s="17"/>
    </row>
    <row r="171" spans="1:10" s="386" customFormat="1" ht="38.25">
      <c r="A171" s="389"/>
      <c r="B171" s="399"/>
      <c r="C171" s="400"/>
      <c r="D171" s="271">
        <v>8120</v>
      </c>
      <c r="E171" s="207" t="s">
        <v>163</v>
      </c>
      <c r="F171" s="272">
        <v>10000</v>
      </c>
      <c r="G171" s="272">
        <v>1175.79</v>
      </c>
      <c r="H171" s="353">
        <f t="shared" si="1"/>
        <v>11.7579</v>
      </c>
      <c r="I171" s="159">
        <v>0</v>
      </c>
      <c r="J171" s="385"/>
    </row>
    <row r="172" spans="1:10" s="18" customFormat="1" ht="12.75">
      <c r="A172" s="38"/>
      <c r="B172" s="267">
        <v>75831</v>
      </c>
      <c r="C172" s="39"/>
      <c r="D172" s="40"/>
      <c r="E172" s="268" t="s">
        <v>68</v>
      </c>
      <c r="F172" s="269">
        <f>SUM(F175)</f>
        <v>212311</v>
      </c>
      <c r="G172" s="269">
        <f>SUM(G175)</f>
        <v>106158</v>
      </c>
      <c r="H172" s="353">
        <f t="shared" si="1"/>
        <v>50.0011775178865</v>
      </c>
      <c r="I172" s="324">
        <f>SUM(I175)</f>
        <v>0</v>
      </c>
      <c r="J172" s="17"/>
    </row>
    <row r="173" spans="1:10" s="18" customFormat="1" ht="12.75">
      <c r="A173" s="21"/>
      <c r="B173" s="511"/>
      <c r="C173" s="508"/>
      <c r="D173" s="59"/>
      <c r="E173" s="509" t="s">
        <v>185</v>
      </c>
      <c r="F173" s="510">
        <f>SUM(F175)</f>
        <v>212311</v>
      </c>
      <c r="G173" s="510">
        <f>SUM(G175)</f>
        <v>106158</v>
      </c>
      <c r="H173" s="353">
        <f t="shared" si="1"/>
        <v>50.0011775178865</v>
      </c>
      <c r="I173" s="378">
        <f>SUM(I175:I175)</f>
        <v>0</v>
      </c>
      <c r="J173" s="17"/>
    </row>
    <row r="174" spans="1:10" s="18" customFormat="1" ht="12.75">
      <c r="A174" s="21"/>
      <c r="B174" s="511"/>
      <c r="C174" s="70"/>
      <c r="D174" s="35"/>
      <c r="E174" s="532" t="s">
        <v>186</v>
      </c>
      <c r="F174" s="510"/>
      <c r="G174" s="533"/>
      <c r="H174" s="353" t="s">
        <v>94</v>
      </c>
      <c r="I174" s="204"/>
      <c r="J174" s="17"/>
    </row>
    <row r="175" spans="1:10" s="85" customFormat="1" ht="13.5" thickBot="1">
      <c r="A175" s="661"/>
      <c r="B175" s="662"/>
      <c r="C175" s="663"/>
      <c r="D175" s="664">
        <v>2920</v>
      </c>
      <c r="E175" s="648" t="s">
        <v>86</v>
      </c>
      <c r="F175" s="665">
        <v>212311</v>
      </c>
      <c r="G175" s="665">
        <v>106158</v>
      </c>
      <c r="H175" s="650">
        <f t="shared" si="1"/>
        <v>50.0011775178865</v>
      </c>
      <c r="I175" s="609">
        <v>0</v>
      </c>
      <c r="J175" s="84"/>
    </row>
    <row r="176" spans="1:10" s="74" customFormat="1" ht="12.75">
      <c r="A176" s="465">
        <v>801</v>
      </c>
      <c r="B176" s="444"/>
      <c r="C176" s="444"/>
      <c r="D176" s="445"/>
      <c r="E176" s="440" t="s">
        <v>36</v>
      </c>
      <c r="F176" s="446">
        <f>SUM(F217,F213,F209,F198,F187,F177)</f>
        <v>1036217</v>
      </c>
      <c r="G176" s="446">
        <f>SUM(G217,G213,G209,G198,G187,G177)</f>
        <v>625661.3999999999</v>
      </c>
      <c r="H176" s="692">
        <f t="shared" si="1"/>
        <v>60.379379994730826</v>
      </c>
      <c r="I176" s="518">
        <f>SUM(I217,I213,I198,I187,I177)</f>
        <v>2038.48</v>
      </c>
      <c r="J176" s="73"/>
    </row>
    <row r="177" spans="1:10" s="18" customFormat="1" ht="12.75">
      <c r="A177" s="55"/>
      <c r="B177" s="145">
        <v>80101</v>
      </c>
      <c r="C177" s="16"/>
      <c r="D177" s="37"/>
      <c r="E177" s="75" t="s">
        <v>64</v>
      </c>
      <c r="F177" s="146">
        <f>SUM(F180:F186)</f>
        <v>27590</v>
      </c>
      <c r="G177" s="146">
        <f>SUM(G180:G186)</f>
        <v>21053.440000000002</v>
      </c>
      <c r="H177" s="638">
        <f t="shared" si="1"/>
        <v>76.30822761870243</v>
      </c>
      <c r="I177" s="324">
        <f>SUM(I180:I186)</f>
        <v>1278.48</v>
      </c>
      <c r="J177" s="17"/>
    </row>
    <row r="178" spans="1:10" s="18" customFormat="1" ht="12.75">
      <c r="A178" s="21"/>
      <c r="B178" s="511"/>
      <c r="C178" s="508"/>
      <c r="D178" s="59"/>
      <c r="E178" s="509" t="s">
        <v>185</v>
      </c>
      <c r="F178" s="510">
        <f>SUM(F180:F186)</f>
        <v>27590</v>
      </c>
      <c r="G178" s="510">
        <f>SUM(G180:G186)</f>
        <v>21053.440000000002</v>
      </c>
      <c r="H178" s="353">
        <f t="shared" si="1"/>
        <v>76.30822761870243</v>
      </c>
      <c r="I178" s="378">
        <f>SUM(I180:I182)</f>
        <v>1259.98</v>
      </c>
      <c r="J178" s="17"/>
    </row>
    <row r="179" spans="1:10" s="18" customFormat="1" ht="12.75">
      <c r="A179" s="21"/>
      <c r="B179" s="511"/>
      <c r="C179" s="70"/>
      <c r="D179" s="35"/>
      <c r="E179" s="532" t="s">
        <v>186</v>
      </c>
      <c r="F179" s="510"/>
      <c r="G179" s="533"/>
      <c r="H179" s="353" t="s">
        <v>94</v>
      </c>
      <c r="I179" s="204"/>
      <c r="J179" s="17"/>
    </row>
    <row r="180" spans="1:10" s="85" customFormat="1" ht="13.5" customHeight="1">
      <c r="A180" s="110"/>
      <c r="B180" s="147"/>
      <c r="C180" s="111"/>
      <c r="D180" s="102">
        <v>750</v>
      </c>
      <c r="E180" s="80" t="s">
        <v>58</v>
      </c>
      <c r="F180" s="133">
        <v>16710</v>
      </c>
      <c r="G180" s="134">
        <v>12451.4</v>
      </c>
      <c r="H180" s="353">
        <f t="shared" si="1"/>
        <v>74.5146618791143</v>
      </c>
      <c r="I180" s="83">
        <v>1259.98</v>
      </c>
      <c r="J180" s="84"/>
    </row>
    <row r="181" spans="1:10" s="85" customFormat="1" ht="12.75">
      <c r="A181" s="91"/>
      <c r="B181" s="89"/>
      <c r="C181" s="126"/>
      <c r="D181" s="126"/>
      <c r="E181" s="90" t="s">
        <v>140</v>
      </c>
      <c r="F181" s="126"/>
      <c r="G181" s="88"/>
      <c r="H181" s="355" t="s">
        <v>94</v>
      </c>
      <c r="I181" s="115"/>
      <c r="J181" s="84"/>
    </row>
    <row r="182" spans="1:10" s="85" customFormat="1" ht="12.75">
      <c r="A182" s="91"/>
      <c r="B182" s="89"/>
      <c r="C182" s="126"/>
      <c r="D182" s="126"/>
      <c r="E182" s="90" t="s">
        <v>35</v>
      </c>
      <c r="F182" s="126"/>
      <c r="G182" s="88"/>
      <c r="H182" s="355" t="s">
        <v>94</v>
      </c>
      <c r="I182" s="115"/>
      <c r="J182" s="84"/>
    </row>
    <row r="183" spans="1:10" s="85" customFormat="1" ht="38.25" customHeight="1">
      <c r="A183" s="91"/>
      <c r="B183" s="89"/>
      <c r="C183" s="116"/>
      <c r="D183" s="116"/>
      <c r="E183" s="213" t="s">
        <v>108</v>
      </c>
      <c r="F183" s="116"/>
      <c r="G183" s="105"/>
      <c r="H183" s="354" t="s">
        <v>94</v>
      </c>
      <c r="I183" s="120"/>
      <c r="J183" s="84"/>
    </row>
    <row r="184" spans="1:10" s="85" customFormat="1" ht="25.5" customHeight="1">
      <c r="A184" s="91"/>
      <c r="B184" s="89"/>
      <c r="C184" s="250"/>
      <c r="D184" s="233">
        <v>920</v>
      </c>
      <c r="E184" s="234" t="s">
        <v>109</v>
      </c>
      <c r="F184" s="235">
        <v>6100</v>
      </c>
      <c r="G184" s="274">
        <v>3348.64</v>
      </c>
      <c r="H184" s="353">
        <f t="shared" si="1"/>
        <v>54.895737704918034</v>
      </c>
      <c r="I184" s="159">
        <v>18.5</v>
      </c>
      <c r="J184" s="84"/>
    </row>
    <row r="185" spans="1:10" s="85" customFormat="1" ht="65.25" customHeight="1">
      <c r="A185" s="91"/>
      <c r="B185" s="89"/>
      <c r="C185" s="250"/>
      <c r="D185" s="233">
        <v>960</v>
      </c>
      <c r="E185" s="234" t="s">
        <v>20</v>
      </c>
      <c r="F185" s="236">
        <v>3000</v>
      </c>
      <c r="G185" s="275">
        <v>3000</v>
      </c>
      <c r="H185" s="353">
        <f t="shared" si="1"/>
        <v>100</v>
      </c>
      <c r="I185" s="159">
        <v>0</v>
      </c>
      <c r="J185" s="84"/>
    </row>
    <row r="186" spans="1:10" s="85" customFormat="1" ht="51">
      <c r="A186" s="91"/>
      <c r="B186" s="177"/>
      <c r="C186" s="250"/>
      <c r="D186" s="233">
        <v>970</v>
      </c>
      <c r="E186" s="234" t="s">
        <v>21</v>
      </c>
      <c r="F186" s="236">
        <v>1780</v>
      </c>
      <c r="G186" s="275">
        <v>2253.4</v>
      </c>
      <c r="H186" s="353">
        <f t="shared" si="1"/>
        <v>126.59550561797752</v>
      </c>
      <c r="I186" s="159">
        <v>0</v>
      </c>
      <c r="J186" s="84"/>
    </row>
    <row r="187" spans="1:10" s="18" customFormat="1" ht="12.75">
      <c r="A187" s="33"/>
      <c r="B187" s="195">
        <v>80104</v>
      </c>
      <c r="C187" s="16"/>
      <c r="D187" s="37"/>
      <c r="E187" s="75" t="s">
        <v>85</v>
      </c>
      <c r="F187" s="146">
        <f>SUM(F190:F197)</f>
        <v>645420</v>
      </c>
      <c r="G187" s="146">
        <f>SUM(G190:G197)</f>
        <v>433342.7</v>
      </c>
      <c r="H187" s="638">
        <f t="shared" si="1"/>
        <v>67.14119488085278</v>
      </c>
      <c r="I187" s="324">
        <f>SUM(I190:I197)</f>
        <v>0</v>
      </c>
      <c r="J187" s="17"/>
    </row>
    <row r="188" spans="1:10" s="18" customFormat="1" ht="12.75">
      <c r="A188" s="21"/>
      <c r="B188" s="511"/>
      <c r="C188" s="508"/>
      <c r="D188" s="59"/>
      <c r="E188" s="509" t="s">
        <v>185</v>
      </c>
      <c r="F188" s="510">
        <f>SUM(F195:F197,F190:F194)</f>
        <v>645420</v>
      </c>
      <c r="G188" s="510">
        <f>SUM(G190:G197)</f>
        <v>433342.7</v>
      </c>
      <c r="H188" s="353">
        <f t="shared" si="1"/>
        <v>67.14119488085278</v>
      </c>
      <c r="I188" s="378">
        <f>SUM(I190:I192)</f>
        <v>0</v>
      </c>
      <c r="J188" s="17"/>
    </row>
    <row r="189" spans="1:10" s="18" customFormat="1" ht="12.75">
      <c r="A189" s="21"/>
      <c r="B189" s="511"/>
      <c r="C189" s="70"/>
      <c r="D189" s="35"/>
      <c r="E189" s="532" t="s">
        <v>186</v>
      </c>
      <c r="F189" s="510"/>
      <c r="G189" s="533"/>
      <c r="H189" s="353" t="s">
        <v>94</v>
      </c>
      <c r="I189" s="204"/>
      <c r="J189" s="17"/>
    </row>
    <row r="190" spans="1:10" s="85" customFormat="1" ht="14.25" customHeight="1">
      <c r="A190" s="93"/>
      <c r="B190" s="110"/>
      <c r="C190" s="111"/>
      <c r="D190" s="102">
        <v>750</v>
      </c>
      <c r="E190" s="80" t="s">
        <v>58</v>
      </c>
      <c r="F190" s="212">
        <v>2100</v>
      </c>
      <c r="G190" s="125">
        <v>2231.08</v>
      </c>
      <c r="H190" s="353">
        <f t="shared" si="1"/>
        <v>106.24190476190476</v>
      </c>
      <c r="I190" s="83">
        <v>0</v>
      </c>
      <c r="J190" s="84"/>
    </row>
    <row r="191" spans="1:10" s="85" customFormat="1" ht="12.75">
      <c r="A191" s="88"/>
      <c r="B191" s="91"/>
      <c r="C191" s="126"/>
      <c r="D191" s="126"/>
      <c r="E191" s="90" t="s">
        <v>119</v>
      </c>
      <c r="F191" s="126"/>
      <c r="G191" s="88"/>
      <c r="H191" s="355" t="s">
        <v>94</v>
      </c>
      <c r="I191" s="115"/>
      <c r="J191" s="84"/>
    </row>
    <row r="192" spans="1:10" s="85" customFormat="1" ht="12.75">
      <c r="A192" s="88"/>
      <c r="B192" s="91"/>
      <c r="C192" s="126"/>
      <c r="D192" s="126"/>
      <c r="E192" s="90" t="s">
        <v>35</v>
      </c>
      <c r="F192" s="126"/>
      <c r="G192" s="88"/>
      <c r="H192" s="355" t="s">
        <v>94</v>
      </c>
      <c r="I192" s="115"/>
      <c r="J192" s="84"/>
    </row>
    <row r="193" spans="1:10" s="85" customFormat="1" ht="39" customHeight="1">
      <c r="A193" s="88"/>
      <c r="B193" s="91"/>
      <c r="C193" s="116"/>
      <c r="D193" s="116"/>
      <c r="E193" s="213" t="s">
        <v>110</v>
      </c>
      <c r="F193" s="116"/>
      <c r="G193" s="105"/>
      <c r="H193" s="354" t="s">
        <v>94</v>
      </c>
      <c r="I193" s="120"/>
      <c r="J193" s="84"/>
    </row>
    <row r="194" spans="1:10" s="85" customFormat="1" ht="25.5">
      <c r="A194" s="91"/>
      <c r="B194" s="89"/>
      <c r="C194" s="200"/>
      <c r="D194" s="201">
        <v>830</v>
      </c>
      <c r="E194" s="202" t="s">
        <v>111</v>
      </c>
      <c r="F194" s="276">
        <v>642820</v>
      </c>
      <c r="G194" s="277">
        <v>425548.2</v>
      </c>
      <c r="H194" s="355">
        <f t="shared" si="1"/>
        <v>66.20021156777948</v>
      </c>
      <c r="I194" s="204">
        <v>0</v>
      </c>
      <c r="J194" s="84"/>
    </row>
    <row r="195" spans="1:10" s="85" customFormat="1" ht="38.25">
      <c r="A195" s="91"/>
      <c r="B195" s="89"/>
      <c r="C195" s="250"/>
      <c r="D195" s="233">
        <v>920</v>
      </c>
      <c r="E195" s="234" t="s">
        <v>143</v>
      </c>
      <c r="F195" s="238">
        <v>500</v>
      </c>
      <c r="G195" s="278">
        <v>1382.77</v>
      </c>
      <c r="H195" s="353">
        <f t="shared" si="1"/>
        <v>276.554</v>
      </c>
      <c r="I195" s="159">
        <v>0</v>
      </c>
      <c r="J195" s="84"/>
    </row>
    <row r="196" spans="1:10" s="85" customFormat="1" ht="27.75" customHeight="1">
      <c r="A196" s="387"/>
      <c r="B196" s="389"/>
      <c r="C196" s="547"/>
      <c r="D196" s="548">
        <v>970</v>
      </c>
      <c r="E196" s="549" t="s">
        <v>0</v>
      </c>
      <c r="F196" s="550">
        <v>0</v>
      </c>
      <c r="G196" s="551">
        <v>139.35</v>
      </c>
      <c r="H196" s="666" t="s">
        <v>193</v>
      </c>
      <c r="I196" s="159">
        <v>0</v>
      </c>
      <c r="J196" s="84"/>
    </row>
    <row r="197" spans="1:10" s="85" customFormat="1" ht="75.75" customHeight="1">
      <c r="A197" s="387"/>
      <c r="B197" s="401"/>
      <c r="C197" s="547"/>
      <c r="D197" s="548">
        <v>2310</v>
      </c>
      <c r="E197" s="549" t="s">
        <v>191</v>
      </c>
      <c r="F197" s="550">
        <v>0</v>
      </c>
      <c r="G197" s="551">
        <v>4041.3</v>
      </c>
      <c r="H197" s="631" t="s">
        <v>193</v>
      </c>
      <c r="I197" s="159">
        <v>0</v>
      </c>
      <c r="J197" s="84"/>
    </row>
    <row r="198" spans="1:10" s="18" customFormat="1" ht="12.75">
      <c r="A198" s="33"/>
      <c r="B198" s="195">
        <v>80110</v>
      </c>
      <c r="C198" s="16"/>
      <c r="D198" s="37"/>
      <c r="E198" s="75" t="s">
        <v>73</v>
      </c>
      <c r="F198" s="280">
        <f>SUM(F201:F208)</f>
        <v>13050</v>
      </c>
      <c r="G198" s="280">
        <f>SUM(G201:G208)</f>
        <v>13857.53</v>
      </c>
      <c r="H198" s="638">
        <f t="shared" si="1"/>
        <v>106.18796934865901</v>
      </c>
      <c r="I198" s="477">
        <f>SUM(I201:I208)</f>
        <v>760</v>
      </c>
      <c r="J198" s="17"/>
    </row>
    <row r="199" spans="1:10" s="18" customFormat="1" ht="12.75">
      <c r="A199" s="21"/>
      <c r="B199" s="511"/>
      <c r="C199" s="508"/>
      <c r="D199" s="59"/>
      <c r="E199" s="509" t="s">
        <v>185</v>
      </c>
      <c r="F199" s="510">
        <f>SUM(F201:F208)</f>
        <v>13050</v>
      </c>
      <c r="G199" s="510">
        <f>SUM(G201:G205)</f>
        <v>13857.53</v>
      </c>
      <c r="H199" s="353">
        <f t="shared" si="1"/>
        <v>106.18796934865901</v>
      </c>
      <c r="I199" s="378">
        <f>SUM(I201:I203)</f>
        <v>760</v>
      </c>
      <c r="J199" s="17"/>
    </row>
    <row r="200" spans="1:10" s="18" customFormat="1" ht="12.75">
      <c r="A200" s="21"/>
      <c r="B200" s="511"/>
      <c r="C200" s="70"/>
      <c r="D200" s="35"/>
      <c r="E200" s="532" t="s">
        <v>186</v>
      </c>
      <c r="F200" s="510"/>
      <c r="G200" s="533"/>
      <c r="H200" s="353" t="s">
        <v>94</v>
      </c>
      <c r="I200" s="204"/>
      <c r="J200" s="17"/>
    </row>
    <row r="201" spans="1:10" s="85" customFormat="1" ht="12.75" customHeight="1">
      <c r="A201" s="281"/>
      <c r="B201" s="110"/>
      <c r="C201" s="111"/>
      <c r="D201" s="102">
        <v>750</v>
      </c>
      <c r="E201" s="80" t="s">
        <v>58</v>
      </c>
      <c r="F201" s="212">
        <v>10000</v>
      </c>
      <c r="G201" s="125">
        <v>12431.6</v>
      </c>
      <c r="H201" s="353">
        <f t="shared" si="1"/>
        <v>124.316</v>
      </c>
      <c r="I201" s="83">
        <v>760</v>
      </c>
      <c r="J201" s="84"/>
    </row>
    <row r="202" spans="1:10" s="85" customFormat="1" ht="12.75">
      <c r="A202" s="121"/>
      <c r="B202" s="91"/>
      <c r="C202" s="126"/>
      <c r="D202" s="126"/>
      <c r="E202" s="90" t="s">
        <v>119</v>
      </c>
      <c r="F202" s="126"/>
      <c r="G202" s="88"/>
      <c r="H202" s="355" t="s">
        <v>94</v>
      </c>
      <c r="I202" s="115"/>
      <c r="J202" s="84"/>
    </row>
    <row r="203" spans="1:10" s="85" customFormat="1" ht="12.75">
      <c r="A203" s="121"/>
      <c r="B203" s="91"/>
      <c r="C203" s="126"/>
      <c r="D203" s="126"/>
      <c r="E203" s="90" t="s">
        <v>35</v>
      </c>
      <c r="F203" s="126"/>
      <c r="G203" s="88"/>
      <c r="H203" s="355" t="s">
        <v>94</v>
      </c>
      <c r="I203" s="115"/>
      <c r="J203" s="84"/>
    </row>
    <row r="204" spans="1:10" s="85" customFormat="1" ht="39" customHeight="1">
      <c r="A204" s="121"/>
      <c r="B204" s="91"/>
      <c r="C204" s="116"/>
      <c r="D204" s="116"/>
      <c r="E204" s="213" t="s">
        <v>112</v>
      </c>
      <c r="F204" s="116"/>
      <c r="G204" s="105"/>
      <c r="H204" s="354" t="s">
        <v>94</v>
      </c>
      <c r="I204" s="120"/>
      <c r="J204" s="84"/>
    </row>
    <row r="205" spans="1:10" s="85" customFormat="1" ht="38.25">
      <c r="A205" s="105"/>
      <c r="B205" s="177"/>
      <c r="C205" s="250"/>
      <c r="D205" s="233">
        <v>920</v>
      </c>
      <c r="E205" s="234" t="s">
        <v>142</v>
      </c>
      <c r="F205" s="235">
        <v>3050</v>
      </c>
      <c r="G205" s="235">
        <v>1425.93</v>
      </c>
      <c r="H205" s="354">
        <f t="shared" si="1"/>
        <v>46.75180327868853</v>
      </c>
      <c r="I205" s="159">
        <v>0</v>
      </c>
      <c r="J205" s="84"/>
    </row>
    <row r="206" spans="1:9" s="186" customFormat="1" ht="12.75">
      <c r="A206" s="180" t="s">
        <v>87</v>
      </c>
      <c r="B206" s="181">
        <v>4</v>
      </c>
      <c r="C206" s="182"/>
      <c r="D206" s="182"/>
      <c r="E206" s="183"/>
      <c r="F206" s="182"/>
      <c r="G206" s="184"/>
      <c r="H206" s="628" t="s">
        <v>94</v>
      </c>
      <c r="I206" s="185"/>
    </row>
    <row r="207" spans="1:9" s="1" customFormat="1" ht="13.5" thickBot="1">
      <c r="A207" s="60"/>
      <c r="B207" s="61"/>
      <c r="C207" s="4"/>
      <c r="D207" s="2"/>
      <c r="E207" s="62"/>
      <c r="F207" s="63"/>
      <c r="G207" s="63"/>
      <c r="H207" s="629" t="s">
        <v>94</v>
      </c>
      <c r="I207" s="64"/>
    </row>
    <row r="208" spans="1:10" s="3" customFormat="1" ht="11.25" customHeight="1" thickBot="1">
      <c r="A208" s="367" t="s">
        <v>54</v>
      </c>
      <c r="B208" s="368" t="s">
        <v>84</v>
      </c>
      <c r="C208" s="701" t="s">
        <v>66</v>
      </c>
      <c r="D208" s="695"/>
      <c r="E208" s="370" t="s">
        <v>53</v>
      </c>
      <c r="F208" s="369" t="s">
        <v>91</v>
      </c>
      <c r="G208" s="424" t="s">
        <v>92</v>
      </c>
      <c r="H208" s="425" t="s">
        <v>93</v>
      </c>
      <c r="I208" s="426" t="s">
        <v>99</v>
      </c>
      <c r="J208" s="9"/>
    </row>
    <row r="209" spans="1:10" s="18" customFormat="1" ht="12.75">
      <c r="A209" s="33"/>
      <c r="B209" s="195">
        <v>80113</v>
      </c>
      <c r="C209" s="16"/>
      <c r="D209" s="37"/>
      <c r="E209" s="75" t="s">
        <v>192</v>
      </c>
      <c r="F209" s="280">
        <f>SUM(F212:F212)</f>
        <v>0</v>
      </c>
      <c r="G209" s="280">
        <f>SUM(G212:G212)</f>
        <v>614</v>
      </c>
      <c r="H209" s="640" t="s">
        <v>193</v>
      </c>
      <c r="I209" s="667">
        <f>SUM(I212:I212)</f>
        <v>0</v>
      </c>
      <c r="J209" s="17"/>
    </row>
    <row r="210" spans="1:10" s="18" customFormat="1" ht="12.75">
      <c r="A210" s="21"/>
      <c r="B210" s="511"/>
      <c r="C210" s="508"/>
      <c r="D210" s="59"/>
      <c r="E210" s="509" t="s">
        <v>185</v>
      </c>
      <c r="F210" s="510">
        <f>SUM(F212)</f>
        <v>0</v>
      </c>
      <c r="G210" s="510">
        <f>SUM(G212)</f>
        <v>614</v>
      </c>
      <c r="H210" s="666" t="s">
        <v>193</v>
      </c>
      <c r="I210" s="510">
        <f>SUM(I212)</f>
        <v>0</v>
      </c>
      <c r="J210" s="17"/>
    </row>
    <row r="211" spans="1:10" s="18" customFormat="1" ht="12.75">
      <c r="A211" s="21"/>
      <c r="B211" s="511"/>
      <c r="C211" s="70"/>
      <c r="D211" s="35"/>
      <c r="E211" s="532" t="s">
        <v>186</v>
      </c>
      <c r="F211" s="510"/>
      <c r="G211" s="533"/>
      <c r="H211" s="353" t="s">
        <v>94</v>
      </c>
      <c r="I211" s="204"/>
      <c r="J211" s="17"/>
    </row>
    <row r="212" spans="1:10" s="488" customFormat="1" ht="25.5">
      <c r="A212" s="489"/>
      <c r="B212" s="490"/>
      <c r="C212" s="491"/>
      <c r="D212" s="552">
        <v>970</v>
      </c>
      <c r="E212" s="553" t="s">
        <v>1</v>
      </c>
      <c r="F212" s="554">
        <v>0</v>
      </c>
      <c r="G212" s="554">
        <v>614</v>
      </c>
      <c r="H212" s="666" t="s">
        <v>193</v>
      </c>
      <c r="I212" s="159">
        <v>0</v>
      </c>
      <c r="J212" s="487"/>
    </row>
    <row r="213" spans="1:10" s="18" customFormat="1" ht="12.75">
      <c r="A213" s="33"/>
      <c r="B213" s="603">
        <v>80148</v>
      </c>
      <c r="C213" s="402"/>
      <c r="D213" s="403"/>
      <c r="E213" s="404" t="s">
        <v>164</v>
      </c>
      <c r="F213" s="405">
        <f>SUM(F216)</f>
        <v>260000</v>
      </c>
      <c r="G213" s="405">
        <f>SUM(G216)</f>
        <v>125046.5</v>
      </c>
      <c r="H213" s="638">
        <f t="shared" si="1"/>
        <v>48.09480769230769</v>
      </c>
      <c r="I213" s="477">
        <f>SUM(I216)</f>
        <v>0</v>
      </c>
      <c r="J213" s="17"/>
    </row>
    <row r="214" spans="1:10" s="18" customFormat="1" ht="12.75">
      <c r="A214" s="21"/>
      <c r="B214" s="511"/>
      <c r="C214" s="508"/>
      <c r="D214" s="59"/>
      <c r="E214" s="509" t="s">
        <v>185</v>
      </c>
      <c r="F214" s="510">
        <f>SUM(F216)</f>
        <v>260000</v>
      </c>
      <c r="G214" s="510">
        <f>SUM(G216)</f>
        <v>125046.5</v>
      </c>
      <c r="H214" s="353">
        <f>SUM(G214*100/F214)</f>
        <v>48.09480769230769</v>
      </c>
      <c r="I214" s="378">
        <f>SUM(I216:I218)</f>
        <v>0</v>
      </c>
      <c r="J214" s="17"/>
    </row>
    <row r="215" spans="1:10" s="18" customFormat="1" ht="12.75">
      <c r="A215" s="21"/>
      <c r="B215" s="511"/>
      <c r="C215" s="70"/>
      <c r="D215" s="35"/>
      <c r="E215" s="532" t="s">
        <v>186</v>
      </c>
      <c r="F215" s="510"/>
      <c r="G215" s="533"/>
      <c r="H215" s="353" t="s">
        <v>94</v>
      </c>
      <c r="I215" s="204"/>
      <c r="J215" s="17"/>
    </row>
    <row r="216" spans="1:10" s="85" customFormat="1" ht="38.25">
      <c r="A216" s="282"/>
      <c r="B216" s="177"/>
      <c r="C216" s="200"/>
      <c r="D216" s="201">
        <v>830</v>
      </c>
      <c r="E216" s="202" t="s">
        <v>113</v>
      </c>
      <c r="F216" s="283">
        <v>260000</v>
      </c>
      <c r="G216" s="283">
        <v>125046.5</v>
      </c>
      <c r="H216" s="353">
        <f>SUM(G216*100/F216)</f>
        <v>48.09480769230769</v>
      </c>
      <c r="I216" s="204">
        <v>0</v>
      </c>
      <c r="J216" s="84"/>
    </row>
    <row r="217" spans="1:10" s="18" customFormat="1" ht="12.75">
      <c r="A217" s="33"/>
      <c r="B217" s="284">
        <v>80195</v>
      </c>
      <c r="C217" s="54"/>
      <c r="D217" s="20"/>
      <c r="E217" s="285" t="s">
        <v>72</v>
      </c>
      <c r="F217" s="286">
        <f>SUM(F220:F228)</f>
        <v>90157</v>
      </c>
      <c r="G217" s="286">
        <f>SUM(G220:G228)</f>
        <v>31747.23</v>
      </c>
      <c r="H217" s="638">
        <f>SUM(G217*100/F217)</f>
        <v>35.2132724025866</v>
      </c>
      <c r="I217" s="477">
        <f>SUM(I220:I227)</f>
        <v>0</v>
      </c>
      <c r="J217" s="17"/>
    </row>
    <row r="218" spans="1:10" s="18" customFormat="1" ht="12.75">
      <c r="A218" s="21"/>
      <c r="B218" s="511"/>
      <c r="C218" s="508"/>
      <c r="D218" s="59"/>
      <c r="E218" s="509" t="s">
        <v>185</v>
      </c>
      <c r="F218" s="510">
        <f>SUM(F220:F228)</f>
        <v>90157</v>
      </c>
      <c r="G218" s="510">
        <f>SUM(G220:G228)</f>
        <v>31747.23</v>
      </c>
      <c r="H218" s="353">
        <f>SUM(G218*100/F218)</f>
        <v>35.2132724025866</v>
      </c>
      <c r="I218" s="378">
        <f>SUM(I220:I222)</f>
        <v>0</v>
      </c>
      <c r="J218" s="17"/>
    </row>
    <row r="219" spans="1:10" s="18" customFormat="1" ht="12.75">
      <c r="A219" s="21"/>
      <c r="B219" s="511"/>
      <c r="C219" s="70"/>
      <c r="D219" s="35"/>
      <c r="E219" s="532" t="s">
        <v>186</v>
      </c>
      <c r="F219" s="510"/>
      <c r="G219" s="533"/>
      <c r="H219" s="353" t="s">
        <v>94</v>
      </c>
      <c r="I219" s="204"/>
      <c r="J219" s="17"/>
    </row>
    <row r="220" spans="1:10" s="85" customFormat="1" ht="14.25" customHeight="1">
      <c r="A220" s="287"/>
      <c r="B220" s="128"/>
      <c r="C220" s="93"/>
      <c r="D220" s="288">
        <v>750</v>
      </c>
      <c r="E220" s="90" t="s">
        <v>58</v>
      </c>
      <c r="F220" s="138">
        <v>8000</v>
      </c>
      <c r="G220" s="139">
        <v>5913.69</v>
      </c>
      <c r="H220" s="353">
        <f>SUM(G220*100/F220)</f>
        <v>73.921125</v>
      </c>
      <c r="I220" s="83">
        <v>0</v>
      </c>
      <c r="J220" s="84"/>
    </row>
    <row r="221" spans="1:10" s="85" customFormat="1" ht="12.75" customHeight="1">
      <c r="A221" s="86"/>
      <c r="B221" s="87"/>
      <c r="C221" s="88"/>
      <c r="D221" s="126"/>
      <c r="E221" s="90" t="s">
        <v>144</v>
      </c>
      <c r="F221" s="126"/>
      <c r="G221" s="88"/>
      <c r="H221" s="355" t="s">
        <v>94</v>
      </c>
      <c r="I221" s="115"/>
      <c r="J221" s="84"/>
    </row>
    <row r="222" spans="1:10" s="85" customFormat="1" ht="12.75">
      <c r="A222" s="135"/>
      <c r="B222" s="136"/>
      <c r="C222" s="88"/>
      <c r="D222" s="126"/>
      <c r="E222" s="90" t="s">
        <v>35</v>
      </c>
      <c r="F222" s="126"/>
      <c r="G222" s="88"/>
      <c r="H222" s="355" t="s">
        <v>94</v>
      </c>
      <c r="I222" s="115"/>
      <c r="J222" s="84"/>
    </row>
    <row r="223" spans="1:10" s="85" customFormat="1" ht="38.25" customHeight="1">
      <c r="A223" s="88"/>
      <c r="B223" s="91"/>
      <c r="C223" s="105"/>
      <c r="D223" s="116"/>
      <c r="E223" s="213" t="s">
        <v>24</v>
      </c>
      <c r="F223" s="116"/>
      <c r="G223" s="105"/>
      <c r="H223" s="354" t="s">
        <v>94</v>
      </c>
      <c r="I223" s="120"/>
      <c r="J223" s="84"/>
    </row>
    <row r="224" spans="1:10" s="85" customFormat="1" ht="25.5">
      <c r="A224" s="91"/>
      <c r="B224" s="89"/>
      <c r="C224" s="250"/>
      <c r="D224" s="233">
        <v>920</v>
      </c>
      <c r="E224" s="234" t="s">
        <v>2</v>
      </c>
      <c r="F224" s="235">
        <v>0</v>
      </c>
      <c r="G224" s="693">
        <v>73.47</v>
      </c>
      <c r="H224" s="630" t="s">
        <v>193</v>
      </c>
      <c r="I224" s="159">
        <v>0</v>
      </c>
      <c r="J224" s="84"/>
    </row>
    <row r="225" spans="1:10" s="85" customFormat="1" ht="25.5">
      <c r="A225" s="88"/>
      <c r="B225" s="88"/>
      <c r="C225" s="407"/>
      <c r="D225" s="408">
        <v>2030</v>
      </c>
      <c r="E225" s="413" t="s">
        <v>141</v>
      </c>
      <c r="F225" s="158">
        <v>69386</v>
      </c>
      <c r="G225" s="409">
        <v>12989</v>
      </c>
      <c r="H225" s="353">
        <f>SUM(G225*100/F225)</f>
        <v>18.71991468019485</v>
      </c>
      <c r="I225" s="83">
        <v>0</v>
      </c>
      <c r="J225" s="84"/>
    </row>
    <row r="226" spans="1:10" s="74" customFormat="1" ht="51.75" customHeight="1">
      <c r="A226" s="91"/>
      <c r="B226" s="89"/>
      <c r="C226" s="116"/>
      <c r="D226" s="157"/>
      <c r="E226" s="337" t="s">
        <v>145</v>
      </c>
      <c r="F226" s="177"/>
      <c r="G226" s="116"/>
      <c r="H226" s="354" t="s">
        <v>94</v>
      </c>
      <c r="I226" s="97"/>
      <c r="J226" s="73"/>
    </row>
    <row r="227" spans="1:10" s="386" customFormat="1" ht="76.5">
      <c r="A227" s="387"/>
      <c r="B227" s="389"/>
      <c r="C227" s="492"/>
      <c r="D227" s="161">
        <v>2700</v>
      </c>
      <c r="E227" s="493" t="s">
        <v>22</v>
      </c>
      <c r="F227" s="163">
        <v>2286</v>
      </c>
      <c r="G227" s="163">
        <v>2286.07</v>
      </c>
      <c r="H227" s="355">
        <f>SUM(G227*100/F227)</f>
        <v>100.00306211723536</v>
      </c>
      <c r="I227" s="159">
        <v>0</v>
      </c>
      <c r="J227" s="385"/>
    </row>
    <row r="228" spans="1:10" s="386" customFormat="1" ht="90" customHeight="1" thickBot="1">
      <c r="A228" s="394"/>
      <c r="B228" s="406"/>
      <c r="C228" s="410"/>
      <c r="D228" s="373">
        <v>2705</v>
      </c>
      <c r="E228" s="411" t="s">
        <v>181</v>
      </c>
      <c r="F228" s="412">
        <v>10485</v>
      </c>
      <c r="G228" s="412">
        <v>10485</v>
      </c>
      <c r="H228" s="650">
        <f>SUM(G228*100/F228)</f>
        <v>100</v>
      </c>
      <c r="I228" s="609">
        <v>0</v>
      </c>
      <c r="J228" s="385"/>
    </row>
    <row r="229" spans="1:10" s="560" customFormat="1" ht="12.75">
      <c r="A229" s="569">
        <v>851</v>
      </c>
      <c r="B229" s="555"/>
      <c r="C229" s="555"/>
      <c r="D229" s="556"/>
      <c r="E229" s="557" t="s">
        <v>42</v>
      </c>
      <c r="F229" s="558">
        <f>SUM(F230)</f>
        <v>0</v>
      </c>
      <c r="G229" s="558">
        <f>SUM(G230)</f>
        <v>795.96</v>
      </c>
      <c r="H229" s="669" t="s">
        <v>193</v>
      </c>
      <c r="I229" s="672">
        <f>SUM(I230)</f>
        <v>0</v>
      </c>
      <c r="J229" s="559"/>
    </row>
    <row r="230" spans="1:10" s="18" customFormat="1" ht="12.75">
      <c r="A230" s="55"/>
      <c r="B230" s="570">
        <v>85154</v>
      </c>
      <c r="C230" s="562"/>
      <c r="D230" s="563"/>
      <c r="E230" s="564" t="s">
        <v>67</v>
      </c>
      <c r="F230" s="565">
        <f>SUM(F233)</f>
        <v>0</v>
      </c>
      <c r="G230" s="565">
        <f>SUM(G231)</f>
        <v>795.96</v>
      </c>
      <c r="H230" s="670" t="s">
        <v>193</v>
      </c>
      <c r="I230" s="671">
        <f>SUM(I233)</f>
        <v>0</v>
      </c>
      <c r="J230" s="17"/>
    </row>
    <row r="231" spans="1:10" s="18" customFormat="1" ht="12.75">
      <c r="A231" s="33"/>
      <c r="B231" s="507"/>
      <c r="C231" s="508"/>
      <c r="D231" s="59"/>
      <c r="E231" s="509" t="s">
        <v>185</v>
      </c>
      <c r="F231" s="510">
        <f>SUM(F233:F235)</f>
        <v>0</v>
      </c>
      <c r="G231" s="510">
        <f>SUM(G233:G235)</f>
        <v>795.96</v>
      </c>
      <c r="H231" s="630" t="s">
        <v>193</v>
      </c>
      <c r="I231" s="378">
        <f>SUM(I233:I235)</f>
        <v>0</v>
      </c>
      <c r="J231" s="17"/>
    </row>
    <row r="232" spans="1:10" s="18" customFormat="1" ht="12.75">
      <c r="A232" s="33"/>
      <c r="B232" s="507"/>
      <c r="C232" s="70"/>
      <c r="D232" s="35"/>
      <c r="E232" s="532" t="s">
        <v>186</v>
      </c>
      <c r="F232" s="510"/>
      <c r="G232" s="533"/>
      <c r="H232" s="353" t="s">
        <v>94</v>
      </c>
      <c r="I232" s="204"/>
      <c r="J232" s="17"/>
    </row>
    <row r="233" spans="1:10" s="85" customFormat="1" ht="40.5" customHeight="1">
      <c r="A233" s="110"/>
      <c r="B233" s="147"/>
      <c r="C233" s="249"/>
      <c r="D233" s="566">
        <v>830</v>
      </c>
      <c r="E233" s="567" t="s">
        <v>18</v>
      </c>
      <c r="F233" s="568">
        <v>0</v>
      </c>
      <c r="G233" s="568">
        <v>415.51</v>
      </c>
      <c r="H233" s="630" t="s">
        <v>193</v>
      </c>
      <c r="I233" s="204">
        <v>0</v>
      </c>
      <c r="J233" s="84"/>
    </row>
    <row r="234" spans="1:10" s="85" customFormat="1" ht="25.5">
      <c r="A234" s="91"/>
      <c r="B234" s="89"/>
      <c r="C234" s="250"/>
      <c r="D234" s="233">
        <v>920</v>
      </c>
      <c r="E234" s="549" t="s">
        <v>3</v>
      </c>
      <c r="F234" s="235">
        <v>0</v>
      </c>
      <c r="G234" s="235">
        <v>14</v>
      </c>
      <c r="H234" s="630" t="s">
        <v>193</v>
      </c>
      <c r="I234" s="159">
        <v>0</v>
      </c>
      <c r="J234" s="84"/>
    </row>
    <row r="235" spans="1:10" s="85" customFormat="1" ht="41.25" customHeight="1" thickBot="1">
      <c r="A235" s="401"/>
      <c r="B235" s="406"/>
      <c r="C235" s="604"/>
      <c r="D235" s="605">
        <v>970</v>
      </c>
      <c r="E235" s="606" t="s">
        <v>4</v>
      </c>
      <c r="F235" s="607">
        <v>0</v>
      </c>
      <c r="G235" s="608">
        <v>366.45</v>
      </c>
      <c r="H235" s="668" t="s">
        <v>193</v>
      </c>
      <c r="I235" s="609">
        <v>0</v>
      </c>
      <c r="J235" s="84"/>
    </row>
    <row r="236" spans="1:10" s="74" customFormat="1" ht="12.75">
      <c r="A236" s="466">
        <v>852</v>
      </c>
      <c r="B236" s="444"/>
      <c r="C236" s="444"/>
      <c r="D236" s="445"/>
      <c r="E236" s="440" t="s">
        <v>46</v>
      </c>
      <c r="F236" s="441">
        <f>SUM(F237,F244,F253,F264,F270,F278,F284,F292,F302)</f>
        <v>8100626</v>
      </c>
      <c r="G236" s="441">
        <f>SUM(G237,G244,G253,G264,G270,G278,G284,G292,G302)</f>
        <v>3981367.89</v>
      </c>
      <c r="H236" s="634">
        <f>SUM(G236*100/F236)</f>
        <v>49.148891579490275</v>
      </c>
      <c r="I236" s="673">
        <f>SUM(I302,I292,I278,I270,I264,I253,I244,I237)</f>
        <v>533951.61</v>
      </c>
      <c r="J236" s="73"/>
    </row>
    <row r="237" spans="1:10" s="18" customFormat="1" ht="12.75">
      <c r="A237" s="21"/>
      <c r="B237" s="571">
        <v>85202</v>
      </c>
      <c r="C237" s="26"/>
      <c r="D237" s="27"/>
      <c r="E237" s="572" t="s">
        <v>165</v>
      </c>
      <c r="F237" s="573">
        <f>SUM(F240)</f>
        <v>0</v>
      </c>
      <c r="G237" s="574">
        <f>SUM(G240)</f>
        <v>15373.04</v>
      </c>
      <c r="H237" s="640" t="s">
        <v>193</v>
      </c>
      <c r="I237" s="574">
        <f>SUM(I240)</f>
        <v>0</v>
      </c>
      <c r="J237" s="17"/>
    </row>
    <row r="238" spans="1:10" s="18" customFormat="1" ht="12.75">
      <c r="A238" s="21"/>
      <c r="B238" s="511"/>
      <c r="C238" s="508"/>
      <c r="D238" s="59"/>
      <c r="E238" s="509" t="s">
        <v>185</v>
      </c>
      <c r="F238" s="510">
        <f>SUM(F240)</f>
        <v>0</v>
      </c>
      <c r="G238" s="510">
        <f>SUM(G240:G245)</f>
        <v>436299.88</v>
      </c>
      <c r="H238" s="666" t="s">
        <v>193</v>
      </c>
      <c r="I238" s="378">
        <f>SUM(I240:I245)</f>
        <v>0</v>
      </c>
      <c r="J238" s="17"/>
    </row>
    <row r="239" spans="1:10" s="18" customFormat="1" ht="12.75">
      <c r="A239" s="21"/>
      <c r="B239" s="511"/>
      <c r="C239" s="70"/>
      <c r="D239" s="35"/>
      <c r="E239" s="532" t="s">
        <v>186</v>
      </c>
      <c r="F239" s="510"/>
      <c r="G239" s="533"/>
      <c r="H239" s="353" t="s">
        <v>94</v>
      </c>
      <c r="I239" s="204"/>
      <c r="J239" s="17"/>
    </row>
    <row r="240" spans="1:10" s="85" customFormat="1" ht="38.25">
      <c r="A240" s="214"/>
      <c r="B240" s="610"/>
      <c r="C240" s="325"/>
      <c r="D240" s="575">
        <v>830</v>
      </c>
      <c r="E240" s="576" t="s">
        <v>19</v>
      </c>
      <c r="F240" s="577">
        <v>0</v>
      </c>
      <c r="G240" s="578">
        <v>15373.04</v>
      </c>
      <c r="H240" s="666" t="s">
        <v>193</v>
      </c>
      <c r="I240" s="159">
        <v>0</v>
      </c>
      <c r="J240" s="84"/>
    </row>
    <row r="241" spans="1:9" s="186" customFormat="1" ht="12.75">
      <c r="A241" s="180" t="s">
        <v>87</v>
      </c>
      <c r="B241" s="181">
        <v>5</v>
      </c>
      <c r="C241" s="182"/>
      <c r="D241" s="182"/>
      <c r="E241" s="183"/>
      <c r="F241" s="182"/>
      <c r="G241" s="184"/>
      <c r="H241" s="628" t="s">
        <v>94</v>
      </c>
      <c r="I241" s="185"/>
    </row>
    <row r="242" spans="1:9" s="1" customFormat="1" ht="13.5" thickBot="1">
      <c r="A242" s="60"/>
      <c r="B242" s="61"/>
      <c r="C242" s="4"/>
      <c r="D242" s="2"/>
      <c r="E242" s="62"/>
      <c r="F242" s="63"/>
      <c r="G242" s="63"/>
      <c r="H242" s="629" t="s">
        <v>94</v>
      </c>
      <c r="I242" s="64"/>
    </row>
    <row r="243" spans="1:10" s="3" customFormat="1" ht="11.25" customHeight="1" thickBot="1">
      <c r="A243" s="367" t="s">
        <v>54</v>
      </c>
      <c r="B243" s="368" t="s">
        <v>84</v>
      </c>
      <c r="C243" s="701" t="s">
        <v>66</v>
      </c>
      <c r="D243" s="695"/>
      <c r="E243" s="370" t="s">
        <v>53</v>
      </c>
      <c r="F243" s="369" t="s">
        <v>91</v>
      </c>
      <c r="G243" s="424" t="s">
        <v>92</v>
      </c>
      <c r="H243" s="425" t="s">
        <v>93</v>
      </c>
      <c r="I243" s="426" t="s">
        <v>99</v>
      </c>
      <c r="J243" s="9"/>
    </row>
    <row r="244" spans="1:10" s="18" customFormat="1" ht="12.75">
      <c r="A244" s="33"/>
      <c r="B244" s="145">
        <v>85203</v>
      </c>
      <c r="C244" s="16"/>
      <c r="D244" s="37"/>
      <c r="E244" s="75" t="s">
        <v>45</v>
      </c>
      <c r="F244" s="146">
        <f>SUM(F247:F252)</f>
        <v>400115</v>
      </c>
      <c r="G244" s="146">
        <f>SUM(G247:G252)</f>
        <v>210463.42</v>
      </c>
      <c r="H244" s="638">
        <f>SUM(G244*100/F244)</f>
        <v>52.60073228946678</v>
      </c>
      <c r="I244" s="674">
        <f>SUM(I247:I252)</f>
        <v>0</v>
      </c>
      <c r="J244" s="17"/>
    </row>
    <row r="245" spans="1:10" s="18" customFormat="1" ht="12.75">
      <c r="A245" s="21"/>
      <c r="B245" s="511"/>
      <c r="C245" s="508"/>
      <c r="D245" s="59"/>
      <c r="E245" s="509" t="s">
        <v>185</v>
      </c>
      <c r="F245" s="510">
        <f>SUM(F247:F250)</f>
        <v>400115</v>
      </c>
      <c r="G245" s="510">
        <f>SUM(G247:G250)</f>
        <v>210463.42</v>
      </c>
      <c r="H245" s="353">
        <f>SUM(G245*100/F245)</f>
        <v>52.60073228946678</v>
      </c>
      <c r="I245" s="378">
        <f>SUM(I247:I249)</f>
        <v>0</v>
      </c>
      <c r="J245" s="17"/>
    </row>
    <row r="246" spans="1:10" s="18" customFormat="1" ht="12.75">
      <c r="A246" s="21"/>
      <c r="B246" s="511"/>
      <c r="C246" s="70"/>
      <c r="D246" s="35"/>
      <c r="E246" s="532" t="s">
        <v>186</v>
      </c>
      <c r="F246" s="510"/>
      <c r="G246" s="533"/>
      <c r="H246" s="353" t="s">
        <v>94</v>
      </c>
      <c r="I246" s="204"/>
      <c r="J246" s="17"/>
    </row>
    <row r="247" spans="1:10" s="85" customFormat="1" ht="25.5">
      <c r="A247" s="93"/>
      <c r="B247" s="110"/>
      <c r="C247" s="111"/>
      <c r="D247" s="193">
        <v>2010</v>
      </c>
      <c r="E247" s="80" t="s">
        <v>31</v>
      </c>
      <c r="F247" s="103">
        <v>399915</v>
      </c>
      <c r="G247" s="104">
        <v>210297</v>
      </c>
      <c r="H247" s="353">
        <f>SUM(G247*100/F247)</f>
        <v>52.58542440268557</v>
      </c>
      <c r="I247" s="83">
        <v>0</v>
      </c>
      <c r="J247" s="84"/>
    </row>
    <row r="248" spans="1:10" s="74" customFormat="1" ht="12.75">
      <c r="A248" s="88"/>
      <c r="B248" s="91"/>
      <c r="C248" s="126"/>
      <c r="D248" s="126"/>
      <c r="E248" s="90" t="s">
        <v>33</v>
      </c>
      <c r="F248" s="126"/>
      <c r="G248" s="88"/>
      <c r="H248" s="355" t="s">
        <v>94</v>
      </c>
      <c r="I248" s="92"/>
      <c r="J248" s="73"/>
    </row>
    <row r="249" spans="1:10" s="74" customFormat="1" ht="38.25">
      <c r="A249" s="93"/>
      <c r="B249" s="110"/>
      <c r="C249" s="95"/>
      <c r="D249" s="95"/>
      <c r="E249" s="213" t="s">
        <v>146</v>
      </c>
      <c r="F249" s="116"/>
      <c r="G249" s="105"/>
      <c r="H249" s="355" t="s">
        <v>94</v>
      </c>
      <c r="I249" s="97"/>
      <c r="J249" s="73"/>
    </row>
    <row r="250" spans="1:10" s="85" customFormat="1" ht="14.25" customHeight="1">
      <c r="A250" s="93"/>
      <c r="B250" s="110"/>
      <c r="C250" s="111"/>
      <c r="D250" s="193">
        <v>2360</v>
      </c>
      <c r="E250" s="80" t="s">
        <v>116</v>
      </c>
      <c r="F250" s="114">
        <v>200</v>
      </c>
      <c r="G250" s="680">
        <v>166.42</v>
      </c>
      <c r="H250" s="353">
        <f>SUM(G250*100/F250)</f>
        <v>83.21</v>
      </c>
      <c r="I250" s="115">
        <v>0</v>
      </c>
      <c r="J250" s="84"/>
    </row>
    <row r="251" spans="1:10" s="85" customFormat="1" ht="12.75">
      <c r="A251" s="88"/>
      <c r="B251" s="91"/>
      <c r="C251" s="126"/>
      <c r="D251" s="126"/>
      <c r="E251" s="90" t="s">
        <v>117</v>
      </c>
      <c r="F251" s="126"/>
      <c r="G251" s="88"/>
      <c r="H251" s="355" t="s">
        <v>94</v>
      </c>
      <c r="I251" s="115"/>
      <c r="J251" s="84"/>
    </row>
    <row r="252" spans="1:10" s="74" customFormat="1" ht="51">
      <c r="A252" s="88"/>
      <c r="B252" s="177"/>
      <c r="C252" s="116"/>
      <c r="D252" s="116"/>
      <c r="E252" s="213" t="s">
        <v>147</v>
      </c>
      <c r="F252" s="116"/>
      <c r="G252" s="105"/>
      <c r="H252" s="355" t="s">
        <v>94</v>
      </c>
      <c r="I252" s="97"/>
      <c r="J252" s="73"/>
    </row>
    <row r="253" spans="1:10" s="18" customFormat="1" ht="12" customHeight="1">
      <c r="A253" s="15"/>
      <c r="B253" s="414">
        <v>85212</v>
      </c>
      <c r="C253" s="28"/>
      <c r="D253" s="29"/>
      <c r="E253" s="302" t="s">
        <v>23</v>
      </c>
      <c r="F253" s="377">
        <f>SUM(F258:F263)</f>
        <v>6550800</v>
      </c>
      <c r="G253" s="675">
        <f>SUM(G255)</f>
        <v>3142196.64</v>
      </c>
      <c r="H253" s="638">
        <f>SUM(G253*100/F253)</f>
        <v>47.96660926909691</v>
      </c>
      <c r="I253" s="677">
        <f>SUM(I255)</f>
        <v>533175.5</v>
      </c>
      <c r="J253" s="17"/>
    </row>
    <row r="254" spans="1:10" s="18" customFormat="1" ht="14.25" customHeight="1">
      <c r="A254" s="56"/>
      <c r="B254" s="56"/>
      <c r="C254" s="494"/>
      <c r="D254" s="495"/>
      <c r="E254" s="496" t="s">
        <v>82</v>
      </c>
      <c r="F254" s="497"/>
      <c r="G254" s="676"/>
      <c r="H254" s="354" t="s">
        <v>94</v>
      </c>
      <c r="I254" s="211"/>
      <c r="J254" s="17"/>
    </row>
    <row r="255" spans="1:10" s="18" customFormat="1" ht="12.75">
      <c r="A255" s="21"/>
      <c r="B255" s="511"/>
      <c r="C255" s="508"/>
      <c r="D255" s="59"/>
      <c r="E255" s="509" t="s">
        <v>185</v>
      </c>
      <c r="F255" s="510">
        <f>SUM(F247:F262)</f>
        <v>6550800</v>
      </c>
      <c r="G255" s="510">
        <f>SUM(G257:G263)</f>
        <v>3142196.64</v>
      </c>
      <c r="H255" s="355">
        <f>SUM(G255*100/F255)</f>
        <v>0</v>
      </c>
      <c r="I255" s="378">
        <f>SUM(I257:I263)</f>
        <v>533175.5</v>
      </c>
      <c r="J255" s="17"/>
    </row>
    <row r="256" spans="1:10" s="18" customFormat="1" ht="12.75">
      <c r="A256" s="21"/>
      <c r="B256" s="511"/>
      <c r="C256" s="70"/>
      <c r="D256" s="35"/>
      <c r="E256" s="532" t="s">
        <v>186</v>
      </c>
      <c r="F256" s="510"/>
      <c r="G256" s="533"/>
      <c r="H256" s="353" t="s">
        <v>94</v>
      </c>
      <c r="I256" s="204"/>
      <c r="J256" s="17"/>
    </row>
    <row r="257" spans="1:10" s="85" customFormat="1" ht="25.5">
      <c r="A257" s="389"/>
      <c r="B257" s="388"/>
      <c r="C257" s="547"/>
      <c r="D257" s="548">
        <v>920</v>
      </c>
      <c r="E257" s="549" t="s">
        <v>6</v>
      </c>
      <c r="F257" s="550">
        <v>0</v>
      </c>
      <c r="G257" s="551">
        <v>25.72</v>
      </c>
      <c r="H257" s="679" t="s">
        <v>193</v>
      </c>
      <c r="I257" s="159">
        <v>0</v>
      </c>
      <c r="J257" s="84"/>
    </row>
    <row r="258" spans="1:10" s="85" customFormat="1" ht="25.5">
      <c r="A258" s="91"/>
      <c r="B258" s="89"/>
      <c r="C258" s="126"/>
      <c r="D258" s="379">
        <v>2010</v>
      </c>
      <c r="E258" s="90" t="s">
        <v>31</v>
      </c>
      <c r="F258" s="380">
        <v>6525800</v>
      </c>
      <c r="G258" s="381">
        <v>3119935</v>
      </c>
      <c r="H258" s="353">
        <f>SUM(G258*100/F258)</f>
        <v>47.80923411688988</v>
      </c>
      <c r="I258" s="115">
        <v>0</v>
      </c>
      <c r="J258" s="84"/>
    </row>
    <row r="259" spans="1:10" s="74" customFormat="1" ht="12.75">
      <c r="A259" s="88"/>
      <c r="B259" s="91"/>
      <c r="C259" s="126"/>
      <c r="D259" s="89"/>
      <c r="E259" s="90" t="s">
        <v>115</v>
      </c>
      <c r="F259" s="126"/>
      <c r="G259" s="88"/>
      <c r="H259" s="355" t="s">
        <v>94</v>
      </c>
      <c r="I259" s="92"/>
      <c r="J259" s="73"/>
    </row>
    <row r="260" spans="1:10" s="74" customFormat="1" ht="12.75">
      <c r="A260" s="93"/>
      <c r="B260" s="110"/>
      <c r="C260" s="95"/>
      <c r="D260" s="150"/>
      <c r="E260" s="213" t="s">
        <v>148</v>
      </c>
      <c r="F260" s="116"/>
      <c r="G260" s="105"/>
      <c r="H260" s="355" t="s">
        <v>94</v>
      </c>
      <c r="I260" s="97"/>
      <c r="J260" s="73"/>
    </row>
    <row r="261" spans="1:10" s="85" customFormat="1" ht="14.25" customHeight="1">
      <c r="A261" s="93"/>
      <c r="B261" s="110"/>
      <c r="C261" s="111"/>
      <c r="D261" s="193">
        <v>2360</v>
      </c>
      <c r="E261" s="80" t="s">
        <v>116</v>
      </c>
      <c r="F261" s="133">
        <v>25000</v>
      </c>
      <c r="G261" s="134">
        <v>22235.92</v>
      </c>
      <c r="H261" s="353">
        <f>SUM(G261*100/F261)</f>
        <v>88.94368</v>
      </c>
      <c r="I261" s="115">
        <v>533175.5</v>
      </c>
      <c r="J261" s="84"/>
    </row>
    <row r="262" spans="1:10" s="85" customFormat="1" ht="12.75">
      <c r="A262" s="88"/>
      <c r="B262" s="91"/>
      <c r="C262" s="126"/>
      <c r="D262" s="126"/>
      <c r="E262" s="90" t="s">
        <v>117</v>
      </c>
      <c r="F262" s="126"/>
      <c r="G262" s="88"/>
      <c r="H262" s="355" t="s">
        <v>94</v>
      </c>
      <c r="I262" s="115"/>
      <c r="J262" s="84"/>
    </row>
    <row r="263" spans="1:10" s="74" customFormat="1" ht="30.75" customHeight="1">
      <c r="A263" s="91"/>
      <c r="B263" s="177"/>
      <c r="C263" s="116"/>
      <c r="D263" s="116"/>
      <c r="E263" s="213" t="s">
        <v>5</v>
      </c>
      <c r="F263" s="116"/>
      <c r="G263" s="105"/>
      <c r="H263" s="355" t="s">
        <v>94</v>
      </c>
      <c r="I263" s="97"/>
      <c r="J263" s="73"/>
    </row>
    <row r="264" spans="1:10" s="18" customFormat="1" ht="25.5">
      <c r="A264" s="33"/>
      <c r="B264" s="415">
        <v>85213</v>
      </c>
      <c r="C264" s="30"/>
      <c r="D264" s="31"/>
      <c r="E264" s="225" t="s">
        <v>149</v>
      </c>
      <c r="F264" s="300">
        <f>SUM(F268)</f>
        <v>20600</v>
      </c>
      <c r="G264" s="300">
        <f>SUM(G268)</f>
        <v>10195</v>
      </c>
      <c r="H264" s="638">
        <f>SUM(G264*100/F264)</f>
        <v>49.49029126213592</v>
      </c>
      <c r="I264" s="678">
        <f>SUM(I268)</f>
        <v>0</v>
      </c>
      <c r="J264" s="17"/>
    </row>
    <row r="265" spans="1:10" s="18" customFormat="1" ht="12.75">
      <c r="A265" s="15"/>
      <c r="B265" s="36"/>
      <c r="C265" s="21"/>
      <c r="D265" s="32"/>
      <c r="E265" s="227" t="s">
        <v>150</v>
      </c>
      <c r="F265" s="21"/>
      <c r="G265" s="21"/>
      <c r="H265" s="354" t="s">
        <v>94</v>
      </c>
      <c r="I265" s="36"/>
      <c r="J265" s="17"/>
    </row>
    <row r="266" spans="1:10" s="18" customFormat="1" ht="12.75">
      <c r="A266" s="21"/>
      <c r="B266" s="511"/>
      <c r="C266" s="508"/>
      <c r="D266" s="59"/>
      <c r="E266" s="509" t="s">
        <v>185</v>
      </c>
      <c r="F266" s="510">
        <f>SUM(F268:F269)</f>
        <v>20600</v>
      </c>
      <c r="G266" s="510">
        <f>SUM(G268:G269)</f>
        <v>10195</v>
      </c>
      <c r="H266" s="355">
        <f>SUM(G266*100/F266)</f>
        <v>49.49029126213592</v>
      </c>
      <c r="I266" s="378">
        <f>SUM(I268:I269)</f>
        <v>0</v>
      </c>
      <c r="J266" s="17"/>
    </row>
    <row r="267" spans="1:10" s="18" customFormat="1" ht="12.75">
      <c r="A267" s="21"/>
      <c r="B267" s="511"/>
      <c r="C267" s="70"/>
      <c r="D267" s="35"/>
      <c r="E267" s="532" t="s">
        <v>186</v>
      </c>
      <c r="F267" s="510"/>
      <c r="G267" s="533"/>
      <c r="H267" s="353" t="s">
        <v>94</v>
      </c>
      <c r="I267" s="204"/>
      <c r="J267" s="17"/>
    </row>
    <row r="268" spans="1:10" s="85" customFormat="1" ht="25.5" customHeight="1">
      <c r="A268" s="613"/>
      <c r="B268" s="281"/>
      <c r="C268" s="78"/>
      <c r="D268" s="79">
        <v>2010</v>
      </c>
      <c r="E268" s="80" t="s">
        <v>31</v>
      </c>
      <c r="F268" s="133">
        <v>20600</v>
      </c>
      <c r="G268" s="134">
        <v>10195</v>
      </c>
      <c r="H268" s="353">
        <f>SUM(G268*100/F268)</f>
        <v>49.49029126213592</v>
      </c>
      <c r="I268" s="115">
        <v>0</v>
      </c>
      <c r="J268" s="84"/>
    </row>
    <row r="269" spans="1:10" s="74" customFormat="1" ht="25.5">
      <c r="A269" s="110"/>
      <c r="B269" s="610"/>
      <c r="C269" s="94"/>
      <c r="D269" s="150"/>
      <c r="E269" s="213" t="s">
        <v>151</v>
      </c>
      <c r="F269" s="116"/>
      <c r="G269" s="105"/>
      <c r="H269" s="354" t="s">
        <v>94</v>
      </c>
      <c r="I269" s="97"/>
      <c r="J269" s="73"/>
    </row>
    <row r="270" spans="1:10" s="18" customFormat="1" ht="25.5">
      <c r="A270" s="33"/>
      <c r="B270" s="528">
        <v>85214</v>
      </c>
      <c r="C270" s="561"/>
      <c r="D270" s="611"/>
      <c r="E270" s="248" t="s">
        <v>152</v>
      </c>
      <c r="F270" s="612">
        <f>SUM(F273:F276)</f>
        <v>303600</v>
      </c>
      <c r="G270" s="517">
        <f>SUM(G273:G276)</f>
        <v>155101</v>
      </c>
      <c r="H270" s="639">
        <f>SUM(G270*100/F270)</f>
        <v>51.0872859025033</v>
      </c>
      <c r="I270" s="324">
        <f>SUM(I273:I276)</f>
        <v>0</v>
      </c>
      <c r="J270" s="17"/>
    </row>
    <row r="271" spans="1:10" s="18" customFormat="1" ht="12.75">
      <c r="A271" s="21"/>
      <c r="B271" s="511"/>
      <c r="C271" s="508"/>
      <c r="D271" s="59"/>
      <c r="E271" s="509" t="s">
        <v>185</v>
      </c>
      <c r="F271" s="510">
        <f>SUM(F273:F276)</f>
        <v>303600</v>
      </c>
      <c r="G271" s="510">
        <f>SUM(G273:G276)</f>
        <v>155101</v>
      </c>
      <c r="H271" s="353">
        <f>SUM(G271*100/F271)</f>
        <v>51.0872859025033</v>
      </c>
      <c r="I271" s="378">
        <f>SUM(I273:I275)</f>
        <v>0</v>
      </c>
      <c r="J271" s="17"/>
    </row>
    <row r="272" spans="1:10" s="18" customFormat="1" ht="12.75">
      <c r="A272" s="21"/>
      <c r="B272" s="511"/>
      <c r="C272" s="70"/>
      <c r="D272" s="35"/>
      <c r="E272" s="532" t="s">
        <v>186</v>
      </c>
      <c r="F272" s="510"/>
      <c r="G272" s="533"/>
      <c r="H272" s="353" t="s">
        <v>94</v>
      </c>
      <c r="I272" s="204"/>
      <c r="J272" s="17"/>
    </row>
    <row r="273" spans="1:10" s="85" customFormat="1" ht="25.5">
      <c r="A273" s="301"/>
      <c r="B273" s="281"/>
      <c r="C273" s="78"/>
      <c r="D273" s="79">
        <v>2010</v>
      </c>
      <c r="E273" s="90" t="s">
        <v>31</v>
      </c>
      <c r="F273" s="103">
        <v>152500</v>
      </c>
      <c r="G273" s="104">
        <v>79551</v>
      </c>
      <c r="H273" s="353">
        <f>SUM(G273*100/F273)</f>
        <v>52.16459016393443</v>
      </c>
      <c r="I273" s="115">
        <v>0</v>
      </c>
      <c r="J273" s="84"/>
    </row>
    <row r="274" spans="1:10" s="74" customFormat="1" ht="12.75">
      <c r="A274" s="121"/>
      <c r="B274" s="121"/>
      <c r="C274" s="88"/>
      <c r="D274" s="89"/>
      <c r="E274" s="90" t="s">
        <v>115</v>
      </c>
      <c r="F274" s="126"/>
      <c r="G274" s="88"/>
      <c r="H274" s="355" t="s">
        <v>94</v>
      </c>
      <c r="I274" s="92"/>
      <c r="J274" s="73"/>
    </row>
    <row r="275" spans="1:10" s="74" customFormat="1" ht="12.75">
      <c r="A275" s="301"/>
      <c r="B275" s="301"/>
      <c r="C275" s="94"/>
      <c r="D275" s="150"/>
      <c r="E275" s="213" t="s">
        <v>148</v>
      </c>
      <c r="F275" s="116"/>
      <c r="G275" s="105"/>
      <c r="H275" s="354" t="s">
        <v>94</v>
      </c>
      <c r="I275" s="97"/>
      <c r="J275" s="73"/>
    </row>
    <row r="276" spans="1:10" s="85" customFormat="1" ht="25.5">
      <c r="A276" s="301"/>
      <c r="B276" s="301"/>
      <c r="C276" s="303"/>
      <c r="D276" s="304">
        <v>2030</v>
      </c>
      <c r="E276" s="305" t="s">
        <v>141</v>
      </c>
      <c r="F276" s="306">
        <v>151100</v>
      </c>
      <c r="G276" s="307">
        <v>75550</v>
      </c>
      <c r="H276" s="355">
        <f>SUM(G276*100/F276)</f>
        <v>50</v>
      </c>
      <c r="I276" s="115">
        <v>0</v>
      </c>
      <c r="J276" s="84"/>
    </row>
    <row r="277" spans="1:10" s="74" customFormat="1" ht="12.75">
      <c r="A277" s="282"/>
      <c r="B277" s="299"/>
      <c r="C277" s="295"/>
      <c r="D277" s="296"/>
      <c r="E277" s="297" t="s">
        <v>153</v>
      </c>
      <c r="F277" s="298"/>
      <c r="G277" s="308"/>
      <c r="H277" s="354" t="s">
        <v>94</v>
      </c>
      <c r="I277" s="97"/>
      <c r="J277" s="73"/>
    </row>
    <row r="278" spans="1:10" s="18" customFormat="1" ht="12.75">
      <c r="A278" s="33"/>
      <c r="B278" s="309">
        <v>85219</v>
      </c>
      <c r="C278" s="24"/>
      <c r="D278" s="25"/>
      <c r="E278" s="310" t="s">
        <v>50</v>
      </c>
      <c r="F278" s="311">
        <f>SUM(F281:F283)</f>
        <v>199300</v>
      </c>
      <c r="G278" s="324">
        <f>SUM(G281:G283)</f>
        <v>109049.57</v>
      </c>
      <c r="H278" s="639">
        <f aca="true" t="shared" si="2" ref="H278:H337">SUM(G278*100/F278)</f>
        <v>54.71629202207727</v>
      </c>
      <c r="I278" s="324">
        <f>SUM(I281:I283)</f>
        <v>0</v>
      </c>
      <c r="J278" s="17"/>
    </row>
    <row r="279" spans="1:10" s="18" customFormat="1" ht="12.75">
      <c r="A279" s="21"/>
      <c r="B279" s="511"/>
      <c r="C279" s="508"/>
      <c r="D279" s="59"/>
      <c r="E279" s="509" t="s">
        <v>185</v>
      </c>
      <c r="F279" s="510">
        <f>SUM(F281:F283)</f>
        <v>199300</v>
      </c>
      <c r="G279" s="510">
        <f>SUM(G281:G283)</f>
        <v>109049.57</v>
      </c>
      <c r="H279" s="353">
        <f t="shared" si="2"/>
        <v>54.71629202207727</v>
      </c>
      <c r="I279" s="378">
        <f>SUM(I281:I283)</f>
        <v>0</v>
      </c>
      <c r="J279" s="17"/>
    </row>
    <row r="280" spans="1:10" s="18" customFormat="1" ht="12.75">
      <c r="A280" s="21"/>
      <c r="B280" s="511"/>
      <c r="C280" s="70"/>
      <c r="D280" s="35"/>
      <c r="E280" s="532" t="s">
        <v>186</v>
      </c>
      <c r="F280" s="510"/>
      <c r="G280" s="533"/>
      <c r="H280" s="353" t="s">
        <v>94</v>
      </c>
      <c r="I280" s="204"/>
      <c r="J280" s="17"/>
    </row>
    <row r="281" spans="1:10" s="85" customFormat="1" ht="38.25">
      <c r="A281" s="281"/>
      <c r="B281" s="301"/>
      <c r="C281" s="312"/>
      <c r="D281" s="313">
        <v>920</v>
      </c>
      <c r="E281" s="314" t="s">
        <v>25</v>
      </c>
      <c r="F281" s="315">
        <v>15000</v>
      </c>
      <c r="G281" s="316">
        <v>9116.57</v>
      </c>
      <c r="H281" s="353">
        <f t="shared" si="2"/>
        <v>60.77713333333333</v>
      </c>
      <c r="I281" s="159">
        <v>0</v>
      </c>
      <c r="J281" s="84"/>
    </row>
    <row r="282" spans="1:10" s="85" customFormat="1" ht="25.5">
      <c r="A282" s="282"/>
      <c r="B282" s="121"/>
      <c r="C282" s="290"/>
      <c r="D282" s="291">
        <v>2030</v>
      </c>
      <c r="E282" s="305" t="s">
        <v>141</v>
      </c>
      <c r="F282" s="293">
        <v>184300</v>
      </c>
      <c r="G282" s="294">
        <v>99933</v>
      </c>
      <c r="H282" s="353">
        <f t="shared" si="2"/>
        <v>54.22300596852957</v>
      </c>
      <c r="I282" s="83">
        <v>0</v>
      </c>
      <c r="J282" s="84"/>
    </row>
    <row r="283" spans="1:10" s="74" customFormat="1" ht="38.25">
      <c r="A283" s="91"/>
      <c r="B283" s="279"/>
      <c r="C283" s="317"/>
      <c r="D283" s="318"/>
      <c r="E283" s="319" t="s">
        <v>154</v>
      </c>
      <c r="F283" s="320"/>
      <c r="G283" s="308"/>
      <c r="H283" s="354" t="s">
        <v>94</v>
      </c>
      <c r="I283" s="97"/>
      <c r="J283" s="73"/>
    </row>
    <row r="284" spans="1:10" s="18" customFormat="1" ht="27" customHeight="1">
      <c r="A284" s="33"/>
      <c r="B284" s="309">
        <v>85220</v>
      </c>
      <c r="C284" s="24"/>
      <c r="D284" s="25"/>
      <c r="E284" s="310" t="s">
        <v>182</v>
      </c>
      <c r="F284" s="311">
        <f>SUM(F287:F288)</f>
        <v>33840</v>
      </c>
      <c r="G284" s="324">
        <f>SUM(G287:G288)</f>
        <v>11280</v>
      </c>
      <c r="H284" s="639">
        <f t="shared" si="2"/>
        <v>33.333333333333336</v>
      </c>
      <c r="I284" s="324">
        <f>SUM(I287:I288)</f>
        <v>0</v>
      </c>
      <c r="J284" s="17"/>
    </row>
    <row r="285" spans="1:10" s="18" customFormat="1" ht="12.75">
      <c r="A285" s="21"/>
      <c r="B285" s="511"/>
      <c r="C285" s="508"/>
      <c r="D285" s="59"/>
      <c r="E285" s="509" t="s">
        <v>185</v>
      </c>
      <c r="F285" s="510">
        <f>SUM(F287)</f>
        <v>33840</v>
      </c>
      <c r="G285" s="510">
        <f>SUM(G287:G292)</f>
        <v>207725.24</v>
      </c>
      <c r="H285" s="353">
        <f t="shared" si="2"/>
        <v>613.8452718676123</v>
      </c>
      <c r="I285" s="378">
        <f>SUM(I287:I292)</f>
        <v>776.11</v>
      </c>
      <c r="J285" s="17"/>
    </row>
    <row r="286" spans="1:10" s="18" customFormat="1" ht="12.75">
      <c r="A286" s="21"/>
      <c r="B286" s="511"/>
      <c r="C286" s="70"/>
      <c r="D286" s="35"/>
      <c r="E286" s="532" t="s">
        <v>186</v>
      </c>
      <c r="F286" s="510"/>
      <c r="G286" s="533"/>
      <c r="H286" s="353" t="s">
        <v>94</v>
      </c>
      <c r="I286" s="204"/>
      <c r="J286" s="17"/>
    </row>
    <row r="287" spans="1:10" s="85" customFormat="1" ht="25.5">
      <c r="A287" s="282"/>
      <c r="B287" s="121"/>
      <c r="C287" s="290"/>
      <c r="D287" s="291">
        <v>2030</v>
      </c>
      <c r="E287" s="305" t="s">
        <v>141</v>
      </c>
      <c r="F287" s="293">
        <v>33840</v>
      </c>
      <c r="G287" s="294">
        <v>11280</v>
      </c>
      <c r="H287" s="353">
        <f t="shared" si="2"/>
        <v>33.333333333333336</v>
      </c>
      <c r="I287" s="83">
        <v>0</v>
      </c>
      <c r="J287" s="84"/>
    </row>
    <row r="288" spans="1:10" s="74" customFormat="1" ht="51">
      <c r="A288" s="177"/>
      <c r="B288" s="279"/>
      <c r="C288" s="317"/>
      <c r="D288" s="318"/>
      <c r="E288" s="319" t="s">
        <v>183</v>
      </c>
      <c r="F288" s="320"/>
      <c r="G288" s="308"/>
      <c r="H288" s="354" t="s">
        <v>94</v>
      </c>
      <c r="I288" s="97"/>
      <c r="J288" s="73"/>
    </row>
    <row r="289" spans="1:9" s="186" customFormat="1" ht="12.75">
      <c r="A289" s="180" t="s">
        <v>87</v>
      </c>
      <c r="B289" s="181">
        <v>6</v>
      </c>
      <c r="C289" s="182"/>
      <c r="D289" s="182"/>
      <c r="E289" s="183"/>
      <c r="F289" s="182"/>
      <c r="G289" s="184"/>
      <c r="H289" s="628" t="s">
        <v>94</v>
      </c>
      <c r="I289" s="185"/>
    </row>
    <row r="290" spans="1:9" s="1" customFormat="1" ht="13.5" thickBot="1">
      <c r="A290" s="60"/>
      <c r="B290" s="61"/>
      <c r="C290" s="4"/>
      <c r="D290" s="2"/>
      <c r="E290" s="62"/>
      <c r="F290" s="63"/>
      <c r="G290" s="63"/>
      <c r="H290" s="629" t="s">
        <v>94</v>
      </c>
      <c r="I290" s="64"/>
    </row>
    <row r="291" spans="1:10" s="3" customFormat="1" ht="11.25" customHeight="1" thickBot="1">
      <c r="A291" s="595" t="s">
        <v>54</v>
      </c>
      <c r="B291" s="596" t="s">
        <v>84</v>
      </c>
      <c r="C291" s="694" t="s">
        <v>66</v>
      </c>
      <c r="D291" s="695"/>
      <c r="E291" s="598" t="s">
        <v>53</v>
      </c>
      <c r="F291" s="597" t="s">
        <v>91</v>
      </c>
      <c r="G291" s="424" t="s">
        <v>92</v>
      </c>
      <c r="H291" s="425" t="s">
        <v>93</v>
      </c>
      <c r="I291" s="426" t="s">
        <v>99</v>
      </c>
      <c r="J291" s="9"/>
    </row>
    <row r="292" spans="1:10" s="18" customFormat="1" ht="25.5">
      <c r="A292" s="15"/>
      <c r="B292" s="321">
        <v>85228</v>
      </c>
      <c r="C292" s="26"/>
      <c r="D292" s="27"/>
      <c r="E292" s="322" t="s">
        <v>41</v>
      </c>
      <c r="F292" s="323">
        <f>SUM(F295:F301)</f>
        <v>399025</v>
      </c>
      <c r="G292" s="324">
        <f>SUM(G295:G301)</f>
        <v>196445.24</v>
      </c>
      <c r="H292" s="638">
        <f t="shared" si="2"/>
        <v>49.23131132134578</v>
      </c>
      <c r="I292" s="324">
        <f>SUM(I295:I301)</f>
        <v>776.11</v>
      </c>
      <c r="J292" s="17"/>
    </row>
    <row r="293" spans="1:10" s="18" customFormat="1" ht="12.75">
      <c r="A293" s="21"/>
      <c r="B293" s="511"/>
      <c r="C293" s="508"/>
      <c r="D293" s="59"/>
      <c r="E293" s="509" t="s">
        <v>185</v>
      </c>
      <c r="F293" s="510">
        <f>SUM(F295:F301)</f>
        <v>399025</v>
      </c>
      <c r="G293" s="510">
        <f>SUM(G295:G301)</f>
        <v>196445.24</v>
      </c>
      <c r="H293" s="353">
        <f t="shared" si="2"/>
        <v>49.23131132134578</v>
      </c>
      <c r="I293" s="378">
        <f>SUM(I295:I297)</f>
        <v>776.11</v>
      </c>
      <c r="J293" s="17"/>
    </row>
    <row r="294" spans="1:10" s="18" customFormat="1" ht="12.75">
      <c r="A294" s="21"/>
      <c r="B294" s="511"/>
      <c r="C294" s="70"/>
      <c r="D294" s="35"/>
      <c r="E294" s="532" t="s">
        <v>186</v>
      </c>
      <c r="F294" s="510"/>
      <c r="G294" s="533"/>
      <c r="H294" s="353" t="s">
        <v>94</v>
      </c>
      <c r="I294" s="204"/>
      <c r="J294" s="17"/>
    </row>
    <row r="295" spans="1:10" s="85" customFormat="1" ht="25.5">
      <c r="A295" s="301"/>
      <c r="B295" s="301"/>
      <c r="C295" s="325"/>
      <c r="D295" s="326">
        <v>830</v>
      </c>
      <c r="E295" s="327" t="s">
        <v>26</v>
      </c>
      <c r="F295" s="164">
        <v>58400</v>
      </c>
      <c r="G295" s="163">
        <v>30077.68</v>
      </c>
      <c r="H295" s="353">
        <f t="shared" si="2"/>
        <v>51.502876712328764</v>
      </c>
      <c r="I295" s="159">
        <v>776.11</v>
      </c>
      <c r="J295" s="84"/>
    </row>
    <row r="296" spans="1:10" s="85" customFormat="1" ht="25.5">
      <c r="A296" s="121"/>
      <c r="B296" s="121"/>
      <c r="C296" s="132"/>
      <c r="D296" s="79">
        <v>2010</v>
      </c>
      <c r="E296" s="90" t="s">
        <v>31</v>
      </c>
      <c r="F296" s="103">
        <v>339900</v>
      </c>
      <c r="G296" s="104">
        <v>165808</v>
      </c>
      <c r="H296" s="353">
        <f t="shared" si="2"/>
        <v>48.781406295969404</v>
      </c>
      <c r="I296" s="83">
        <v>0</v>
      </c>
      <c r="J296" s="84"/>
    </row>
    <row r="297" spans="1:10" s="85" customFormat="1" ht="12.75">
      <c r="A297" s="282"/>
      <c r="B297" s="282"/>
      <c r="C297" s="88"/>
      <c r="D297" s="89"/>
      <c r="E297" s="90" t="s">
        <v>115</v>
      </c>
      <c r="F297" s="126"/>
      <c r="G297" s="88"/>
      <c r="H297" s="355" t="s">
        <v>94</v>
      </c>
      <c r="I297" s="115"/>
      <c r="J297" s="84"/>
    </row>
    <row r="298" spans="1:10" s="85" customFormat="1" ht="12.75">
      <c r="A298" s="88"/>
      <c r="B298" s="91"/>
      <c r="C298" s="116"/>
      <c r="D298" s="157"/>
      <c r="E298" s="213" t="s">
        <v>148</v>
      </c>
      <c r="F298" s="116"/>
      <c r="G298" s="105"/>
      <c r="H298" s="355" t="s">
        <v>94</v>
      </c>
      <c r="I298" s="120"/>
      <c r="J298" s="84"/>
    </row>
    <row r="299" spans="1:10" s="85" customFormat="1" ht="14.25" customHeight="1">
      <c r="A299" s="88"/>
      <c r="B299" s="91"/>
      <c r="C299" s="122"/>
      <c r="D299" s="193">
        <v>2360</v>
      </c>
      <c r="E299" s="80" t="s">
        <v>155</v>
      </c>
      <c r="F299" s="114">
        <v>725</v>
      </c>
      <c r="G299" s="328">
        <v>559.56</v>
      </c>
      <c r="H299" s="353">
        <f t="shared" si="2"/>
        <v>77.1806896551724</v>
      </c>
      <c r="I299" s="115">
        <v>0</v>
      </c>
      <c r="J299" s="84"/>
    </row>
    <row r="300" spans="1:10" s="85" customFormat="1" ht="12.75">
      <c r="A300" s="88"/>
      <c r="B300" s="289"/>
      <c r="C300" s="88"/>
      <c r="D300" s="126"/>
      <c r="E300" s="90" t="s">
        <v>117</v>
      </c>
      <c r="F300" s="126"/>
      <c r="G300" s="88"/>
      <c r="H300" s="355" t="s">
        <v>94</v>
      </c>
      <c r="I300" s="115"/>
      <c r="J300" s="84"/>
    </row>
    <row r="301" spans="1:10" s="74" customFormat="1" ht="38.25">
      <c r="A301" s="91"/>
      <c r="B301" s="279"/>
      <c r="C301" s="105"/>
      <c r="D301" s="116"/>
      <c r="E301" s="213" t="s">
        <v>156</v>
      </c>
      <c r="F301" s="116"/>
      <c r="G301" s="105"/>
      <c r="H301" s="354" t="s">
        <v>94</v>
      </c>
      <c r="I301" s="97"/>
      <c r="J301" s="73"/>
    </row>
    <row r="302" spans="1:10" s="18" customFormat="1" ht="12.75">
      <c r="A302" s="33"/>
      <c r="B302" s="309">
        <v>85295</v>
      </c>
      <c r="C302" s="24"/>
      <c r="D302" s="25"/>
      <c r="E302" s="310" t="s">
        <v>72</v>
      </c>
      <c r="F302" s="311">
        <f>SUM(F305:F307)</f>
        <v>193346</v>
      </c>
      <c r="G302" s="616">
        <f>SUM(G305:G307)</f>
        <v>131263.98</v>
      </c>
      <c r="H302" s="639">
        <f t="shared" si="2"/>
        <v>67.89071405666526</v>
      </c>
      <c r="I302" s="324">
        <f>SUM(I305:I307)</f>
        <v>0</v>
      </c>
      <c r="J302" s="17"/>
    </row>
    <row r="303" spans="1:10" s="18" customFormat="1" ht="12.75">
      <c r="A303" s="21"/>
      <c r="B303" s="511"/>
      <c r="C303" s="508"/>
      <c r="D303" s="59"/>
      <c r="E303" s="509" t="s">
        <v>185</v>
      </c>
      <c r="F303" s="510">
        <f>SUM(F305:F307)</f>
        <v>193346</v>
      </c>
      <c r="G303" s="510">
        <f>SUM(G305:G307)</f>
        <v>131263.98</v>
      </c>
      <c r="H303" s="353">
        <f t="shared" si="2"/>
        <v>67.89071405666526</v>
      </c>
      <c r="I303" s="378">
        <f>SUM(I305:I307)</f>
        <v>0</v>
      </c>
      <c r="J303" s="17"/>
    </row>
    <row r="304" spans="1:10" s="18" customFormat="1" ht="12.75">
      <c r="A304" s="21"/>
      <c r="B304" s="511"/>
      <c r="C304" s="70"/>
      <c r="D304" s="35"/>
      <c r="E304" s="532" t="s">
        <v>186</v>
      </c>
      <c r="F304" s="510"/>
      <c r="G304" s="533"/>
      <c r="H304" s="353" t="s">
        <v>94</v>
      </c>
      <c r="I304" s="204"/>
      <c r="J304" s="17"/>
    </row>
    <row r="305" spans="1:10" s="85" customFormat="1" ht="38.25">
      <c r="A305" s="281"/>
      <c r="B305" s="301"/>
      <c r="C305" s="312"/>
      <c r="D305" s="313">
        <v>970</v>
      </c>
      <c r="E305" s="314" t="s">
        <v>7</v>
      </c>
      <c r="F305" s="329">
        <v>98880</v>
      </c>
      <c r="G305" s="273">
        <v>37763.98</v>
      </c>
      <c r="H305" s="353">
        <f t="shared" si="2"/>
        <v>38.19172734627832</v>
      </c>
      <c r="I305" s="199">
        <v>0</v>
      </c>
      <c r="J305" s="84"/>
    </row>
    <row r="306" spans="1:10" s="85" customFormat="1" ht="25.5">
      <c r="A306" s="121"/>
      <c r="B306" s="121"/>
      <c r="C306" s="290"/>
      <c r="D306" s="291">
        <v>2030</v>
      </c>
      <c r="E306" s="292" t="s">
        <v>157</v>
      </c>
      <c r="F306" s="293">
        <v>94466</v>
      </c>
      <c r="G306" s="294">
        <v>93500</v>
      </c>
      <c r="H306" s="353">
        <f t="shared" si="2"/>
        <v>98.9774098617492</v>
      </c>
      <c r="I306" s="83">
        <v>0</v>
      </c>
      <c r="J306" s="84"/>
    </row>
    <row r="307" spans="1:10" s="85" customFormat="1" ht="51.75" thickBot="1">
      <c r="A307" s="308"/>
      <c r="B307" s="308"/>
      <c r="C307" s="295"/>
      <c r="D307" s="296"/>
      <c r="E307" s="297" t="s">
        <v>158</v>
      </c>
      <c r="F307" s="298"/>
      <c r="G307" s="681"/>
      <c r="H307" s="627" t="s">
        <v>94</v>
      </c>
      <c r="I307" s="330"/>
      <c r="J307" s="84"/>
    </row>
    <row r="308" spans="1:10" s="386" customFormat="1" ht="12.75">
      <c r="A308" s="442">
        <v>853</v>
      </c>
      <c r="B308" s="498"/>
      <c r="C308" s="499"/>
      <c r="D308" s="500"/>
      <c r="E308" s="501" t="s">
        <v>184</v>
      </c>
      <c r="F308" s="502">
        <f>SUM(F309)</f>
        <v>151138</v>
      </c>
      <c r="G308" s="518">
        <f>SUM(G309)</f>
        <v>82906.55</v>
      </c>
      <c r="H308" s="634">
        <f t="shared" si="2"/>
        <v>54.854867736770366</v>
      </c>
      <c r="I308" s="518">
        <f>SUM(I309)</f>
        <v>0</v>
      </c>
      <c r="J308" s="385"/>
    </row>
    <row r="309" spans="1:10" s="18" customFormat="1" ht="12.75">
      <c r="A309" s="55"/>
      <c r="B309" s="503">
        <v>85395</v>
      </c>
      <c r="C309" s="504"/>
      <c r="D309" s="505"/>
      <c r="E309" s="247" t="s">
        <v>72</v>
      </c>
      <c r="F309" s="324">
        <f>SUM(F310)</f>
        <v>151138</v>
      </c>
      <c r="G309" s="506">
        <f>SUM(G310)</f>
        <v>82906.55</v>
      </c>
      <c r="H309" s="638">
        <f t="shared" si="2"/>
        <v>54.854867736770366</v>
      </c>
      <c r="I309" s="517">
        <f>SUM(I315,I310)</f>
        <v>0</v>
      </c>
      <c r="J309" s="17"/>
    </row>
    <row r="310" spans="1:10" s="18" customFormat="1" ht="12.75">
      <c r="A310" s="33"/>
      <c r="B310" s="507"/>
      <c r="C310" s="508"/>
      <c r="D310" s="59"/>
      <c r="E310" s="509" t="s">
        <v>185</v>
      </c>
      <c r="F310" s="510">
        <f>SUM(F312:F314)</f>
        <v>151138</v>
      </c>
      <c r="G310" s="510">
        <f>SUM(G312:G314)</f>
        <v>82906.55</v>
      </c>
      <c r="H310" s="353">
        <f t="shared" si="2"/>
        <v>54.854867736770366</v>
      </c>
      <c r="I310" s="378">
        <f>SUM(I312:I314)</f>
        <v>0</v>
      </c>
      <c r="J310" s="17"/>
    </row>
    <row r="311" spans="1:10" s="18" customFormat="1" ht="12.75">
      <c r="A311" s="21"/>
      <c r="B311" s="511"/>
      <c r="C311" s="70"/>
      <c r="D311" s="35"/>
      <c r="E311" s="512" t="s">
        <v>186</v>
      </c>
      <c r="F311" s="513"/>
      <c r="G311" s="510"/>
      <c r="H311" s="353" t="s">
        <v>94</v>
      </c>
      <c r="I311" s="204"/>
      <c r="J311" s="17"/>
    </row>
    <row r="312" spans="1:10" s="18" customFormat="1" ht="63.75">
      <c r="A312" s="21"/>
      <c r="B312" s="682"/>
      <c r="C312" s="683"/>
      <c r="D312" s="684">
        <v>920</v>
      </c>
      <c r="E312" s="530" t="s">
        <v>8</v>
      </c>
      <c r="F312" s="685">
        <v>0</v>
      </c>
      <c r="G312" s="686">
        <v>78.12</v>
      </c>
      <c r="H312" s="679" t="s">
        <v>193</v>
      </c>
      <c r="I312" s="204">
        <v>0</v>
      </c>
      <c r="J312" s="17"/>
    </row>
    <row r="313" spans="1:10" s="18" customFormat="1" ht="127.5">
      <c r="A313" s="21"/>
      <c r="B313" s="514"/>
      <c r="C313" s="508"/>
      <c r="D313" s="515">
        <v>2008</v>
      </c>
      <c r="E313" s="516" t="s">
        <v>10</v>
      </c>
      <c r="F313" s="510">
        <v>139396</v>
      </c>
      <c r="G313" s="277">
        <v>74592.44</v>
      </c>
      <c r="H313" s="353">
        <f t="shared" si="2"/>
        <v>53.511176791299604</v>
      </c>
      <c r="I313" s="204">
        <v>0</v>
      </c>
      <c r="J313" s="17"/>
    </row>
    <row r="314" spans="1:10" s="18" customFormat="1" ht="128.25" thickBot="1">
      <c r="A314" s="21"/>
      <c r="B314" s="519"/>
      <c r="C314" s="520"/>
      <c r="D314" s="521">
        <v>2009</v>
      </c>
      <c r="E314" s="522" t="s">
        <v>11</v>
      </c>
      <c r="F314" s="523">
        <v>11742</v>
      </c>
      <c r="G314" s="524">
        <v>8235.99</v>
      </c>
      <c r="H314" s="650">
        <f t="shared" si="2"/>
        <v>70.1412876852325</v>
      </c>
      <c r="I314" s="263">
        <v>0</v>
      </c>
      <c r="J314" s="17"/>
    </row>
    <row r="315" spans="1:10" s="74" customFormat="1" ht="12.75">
      <c r="A315" s="448">
        <v>854</v>
      </c>
      <c r="B315" s="467"/>
      <c r="C315" s="468"/>
      <c r="D315" s="469"/>
      <c r="E315" s="470" t="s">
        <v>49</v>
      </c>
      <c r="F315" s="471">
        <f>SUM(F316)</f>
        <v>104341</v>
      </c>
      <c r="G315" s="518">
        <f>SUM(G316)</f>
        <v>60971</v>
      </c>
      <c r="H315" s="634">
        <f t="shared" si="2"/>
        <v>58.43436424799456</v>
      </c>
      <c r="I315" s="689">
        <f>SUM(I316)</f>
        <v>0</v>
      </c>
      <c r="J315" s="73"/>
    </row>
    <row r="316" spans="1:10" s="18" customFormat="1" ht="12.75">
      <c r="A316" s="19"/>
      <c r="B316" s="321">
        <v>85415</v>
      </c>
      <c r="C316" s="22"/>
      <c r="D316" s="23"/>
      <c r="E316" s="331" t="s">
        <v>76</v>
      </c>
      <c r="F316" s="332">
        <f>SUM(F319:F319)</f>
        <v>104341</v>
      </c>
      <c r="G316" s="477">
        <f>SUM(G319:G319)</f>
        <v>60971</v>
      </c>
      <c r="H316" s="638">
        <f t="shared" si="2"/>
        <v>58.43436424799456</v>
      </c>
      <c r="I316" s="477">
        <f>SUM(I319:I319)</f>
        <v>0</v>
      </c>
      <c r="J316" s="17"/>
    </row>
    <row r="317" spans="1:10" s="18" customFormat="1" ht="12.75">
      <c r="A317" s="21"/>
      <c r="B317" s="511"/>
      <c r="C317" s="508"/>
      <c r="D317" s="59"/>
      <c r="E317" s="509" t="s">
        <v>185</v>
      </c>
      <c r="F317" s="510">
        <f>SUM(F319:F320)</f>
        <v>104341</v>
      </c>
      <c r="G317" s="510">
        <f>SUM(G319:G320)</f>
        <v>60971</v>
      </c>
      <c r="H317" s="353">
        <f t="shared" si="2"/>
        <v>58.43436424799456</v>
      </c>
      <c r="I317" s="378">
        <f>SUM(I319:I320)</f>
        <v>0</v>
      </c>
      <c r="J317" s="17"/>
    </row>
    <row r="318" spans="1:10" s="18" customFormat="1" ht="12.75">
      <c r="A318" s="21"/>
      <c r="B318" s="511"/>
      <c r="C318" s="70"/>
      <c r="D318" s="35"/>
      <c r="E318" s="532" t="s">
        <v>186</v>
      </c>
      <c r="F318" s="510"/>
      <c r="G318" s="533"/>
      <c r="H318" s="353" t="s">
        <v>94</v>
      </c>
      <c r="I318" s="204"/>
      <c r="J318" s="17"/>
    </row>
    <row r="319" spans="1:10" s="85" customFormat="1" ht="25.5">
      <c r="A319" s="301"/>
      <c r="B319" s="301"/>
      <c r="C319" s="333"/>
      <c r="D319" s="291">
        <v>2030</v>
      </c>
      <c r="E319" s="292" t="s">
        <v>141</v>
      </c>
      <c r="F319" s="334">
        <v>104341</v>
      </c>
      <c r="G319" s="688">
        <v>60971</v>
      </c>
      <c r="H319" s="353">
        <f t="shared" si="2"/>
        <v>58.43436424799456</v>
      </c>
      <c r="I319" s="83">
        <v>0</v>
      </c>
      <c r="J319" s="84"/>
    </row>
    <row r="320" spans="1:10" s="74" customFormat="1" ht="63.75">
      <c r="A320" s="308"/>
      <c r="B320" s="308"/>
      <c r="C320" s="295"/>
      <c r="D320" s="296"/>
      <c r="E320" s="297" t="s">
        <v>9</v>
      </c>
      <c r="F320" s="298"/>
      <c r="G320" s="308"/>
      <c r="H320" s="354" t="s">
        <v>94</v>
      </c>
      <c r="I320" s="97"/>
      <c r="J320" s="73"/>
    </row>
    <row r="321" spans="1:9" s="186" customFormat="1" ht="12.75">
      <c r="A321" s="180" t="s">
        <v>87</v>
      </c>
      <c r="B321" s="181">
        <v>7</v>
      </c>
      <c r="C321" s="182"/>
      <c r="D321" s="182"/>
      <c r="E321" s="183"/>
      <c r="F321" s="182"/>
      <c r="G321" s="184"/>
      <c r="H321" s="628" t="s">
        <v>94</v>
      </c>
      <c r="I321" s="185"/>
    </row>
    <row r="322" spans="1:9" s="1" customFormat="1" ht="13.5" thickBot="1">
      <c r="A322" s="60"/>
      <c r="B322" s="61"/>
      <c r="C322" s="4"/>
      <c r="D322" s="2"/>
      <c r="E322" s="62"/>
      <c r="F322" s="63"/>
      <c r="G322" s="63"/>
      <c r="H322" s="629" t="s">
        <v>94</v>
      </c>
      <c r="I322" s="64"/>
    </row>
    <row r="323" spans="1:10" s="3" customFormat="1" ht="11.25" customHeight="1" thickBot="1">
      <c r="A323" s="595" t="s">
        <v>54</v>
      </c>
      <c r="B323" s="596" t="s">
        <v>84</v>
      </c>
      <c r="C323" s="694" t="s">
        <v>66</v>
      </c>
      <c r="D323" s="695"/>
      <c r="E323" s="598" t="s">
        <v>53</v>
      </c>
      <c r="F323" s="597" t="s">
        <v>91</v>
      </c>
      <c r="G323" s="424" t="s">
        <v>92</v>
      </c>
      <c r="H323" s="687" t="s">
        <v>93</v>
      </c>
      <c r="I323" s="426" t="s">
        <v>99</v>
      </c>
      <c r="J323" s="9"/>
    </row>
    <row r="324" spans="1:10" s="74" customFormat="1" ht="12.75">
      <c r="A324" s="442">
        <v>900</v>
      </c>
      <c r="B324" s="454"/>
      <c r="C324" s="472"/>
      <c r="D324" s="473"/>
      <c r="E324" s="452" t="s">
        <v>75</v>
      </c>
      <c r="F324" s="474">
        <f>SUM(F334,F325)</f>
        <v>64532</v>
      </c>
      <c r="G324" s="480">
        <f>SUM(G334,G325)</f>
        <v>10850.49</v>
      </c>
      <c r="H324" s="636">
        <f t="shared" si="2"/>
        <v>16.81412322568648</v>
      </c>
      <c r="I324" s="480">
        <f>SUM(I334,I325)</f>
        <v>0</v>
      </c>
      <c r="J324" s="73"/>
    </row>
    <row r="325" spans="1:10" s="18" customFormat="1" ht="12.75">
      <c r="A325" s="55"/>
      <c r="B325" s="224">
        <v>90002</v>
      </c>
      <c r="C325" s="58"/>
      <c r="D325" s="59"/>
      <c r="E325" s="335" t="s">
        <v>166</v>
      </c>
      <c r="F325" s="336">
        <f>SUM(F331,F326)</f>
        <v>63532</v>
      </c>
      <c r="G325" s="336">
        <f>SUM(G331,G326)</f>
        <v>10160.49</v>
      </c>
      <c r="H325" s="638">
        <f t="shared" si="2"/>
        <v>15.99271233394195</v>
      </c>
      <c r="I325" s="336">
        <f>SUM(I331,I326)</f>
        <v>0</v>
      </c>
      <c r="J325" s="17"/>
    </row>
    <row r="326" spans="1:10" s="18" customFormat="1" ht="12.75">
      <c r="A326" s="21"/>
      <c r="B326" s="511"/>
      <c r="C326" s="508"/>
      <c r="D326" s="59"/>
      <c r="E326" s="509" t="s">
        <v>185</v>
      </c>
      <c r="F326" s="510">
        <f>SUM(F328:F330)</f>
        <v>7908</v>
      </c>
      <c r="G326" s="510">
        <f>SUM(G328:G330)</f>
        <v>10160.49</v>
      </c>
      <c r="H326" s="353">
        <f t="shared" si="2"/>
        <v>128.48368740515934</v>
      </c>
      <c r="I326" s="378">
        <f>SUM(I328:I330)</f>
        <v>0</v>
      </c>
      <c r="J326" s="17"/>
    </row>
    <row r="327" spans="1:10" s="18" customFormat="1" ht="12.75">
      <c r="A327" s="21"/>
      <c r="B327" s="511"/>
      <c r="C327" s="70"/>
      <c r="D327" s="35"/>
      <c r="E327" s="532" t="s">
        <v>186</v>
      </c>
      <c r="F327" s="510"/>
      <c r="G327" s="533"/>
      <c r="H327" s="353" t="s">
        <v>94</v>
      </c>
      <c r="I327" s="204"/>
      <c r="J327" s="17"/>
    </row>
    <row r="328" spans="1:10" s="85" customFormat="1" ht="38.25">
      <c r="A328" s="93"/>
      <c r="B328" s="110"/>
      <c r="C328" s="95"/>
      <c r="D328" s="117">
        <v>830</v>
      </c>
      <c r="E328" s="337" t="s">
        <v>167</v>
      </c>
      <c r="F328" s="178">
        <v>790</v>
      </c>
      <c r="G328" s="179">
        <v>790.16</v>
      </c>
      <c r="H328" s="353">
        <f t="shared" si="2"/>
        <v>100.02025316455696</v>
      </c>
      <c r="I328" s="120">
        <v>0</v>
      </c>
      <c r="J328" s="84"/>
    </row>
    <row r="329" spans="1:10" s="85" customFormat="1" ht="38.25">
      <c r="A329" s="281"/>
      <c r="B329" s="110"/>
      <c r="C329" s="531"/>
      <c r="D329" s="313">
        <v>920</v>
      </c>
      <c r="E329" s="314" t="s">
        <v>187</v>
      </c>
      <c r="F329" s="315">
        <v>4145</v>
      </c>
      <c r="G329" s="316">
        <v>4196.32</v>
      </c>
      <c r="H329" s="353">
        <f t="shared" si="2"/>
        <v>101.23811821471652</v>
      </c>
      <c r="I329" s="159">
        <v>0</v>
      </c>
      <c r="J329" s="84"/>
    </row>
    <row r="330" spans="1:10" s="85" customFormat="1" ht="42" customHeight="1">
      <c r="A330" s="93"/>
      <c r="B330" s="214"/>
      <c r="C330" s="338"/>
      <c r="D330" s="339">
        <v>970</v>
      </c>
      <c r="E330" s="593" t="s">
        <v>12</v>
      </c>
      <c r="F330" s="340">
        <v>2973</v>
      </c>
      <c r="G330" s="340">
        <v>5174.01</v>
      </c>
      <c r="H330" s="353">
        <f t="shared" si="2"/>
        <v>174.03329969727548</v>
      </c>
      <c r="I330" s="159">
        <v>0</v>
      </c>
      <c r="J330" s="84"/>
    </row>
    <row r="331" spans="1:10" s="18" customFormat="1" ht="12.75">
      <c r="A331" s="21"/>
      <c r="B331" s="525"/>
      <c r="C331" s="58"/>
      <c r="D331" s="59"/>
      <c r="E331" s="509" t="s">
        <v>188</v>
      </c>
      <c r="F331" s="510">
        <f>SUM(F333)</f>
        <v>55624</v>
      </c>
      <c r="G331" s="510">
        <f>SUM(G333)</f>
        <v>0</v>
      </c>
      <c r="H331" s="353">
        <f t="shared" si="2"/>
        <v>0</v>
      </c>
      <c r="I331" s="510">
        <f>SUM(I333)</f>
        <v>0</v>
      </c>
      <c r="J331" s="17"/>
    </row>
    <row r="332" spans="1:10" s="18" customFormat="1" ht="12.75">
      <c r="A332" s="21"/>
      <c r="B332" s="526"/>
      <c r="C332" s="34"/>
      <c r="D332" s="35"/>
      <c r="E332" s="512" t="s">
        <v>186</v>
      </c>
      <c r="F332" s="513"/>
      <c r="G332" s="527"/>
      <c r="H332" s="353" t="s">
        <v>94</v>
      </c>
      <c r="I332" s="204"/>
      <c r="J332" s="17"/>
    </row>
    <row r="333" spans="1:10" s="18" customFormat="1" ht="127.5">
      <c r="A333" s="33"/>
      <c r="B333" s="528"/>
      <c r="C333" s="508"/>
      <c r="D333" s="529">
        <v>6610</v>
      </c>
      <c r="E333" s="530" t="s">
        <v>189</v>
      </c>
      <c r="F333" s="510">
        <v>55624</v>
      </c>
      <c r="G333" s="277">
        <v>0</v>
      </c>
      <c r="H333" s="353">
        <f t="shared" si="2"/>
        <v>0</v>
      </c>
      <c r="I333" s="204">
        <v>0</v>
      </c>
      <c r="J333" s="17"/>
    </row>
    <row r="334" spans="1:10" s="18" customFormat="1" ht="12.75">
      <c r="A334" s="33"/>
      <c r="B334" s="419">
        <v>90003</v>
      </c>
      <c r="C334" s="58"/>
      <c r="D334" s="59"/>
      <c r="E334" s="335" t="s">
        <v>63</v>
      </c>
      <c r="F334" s="336">
        <f>SUM(F337)</f>
        <v>1000</v>
      </c>
      <c r="G334" s="336">
        <f>SUM(G337)</f>
        <v>690</v>
      </c>
      <c r="H334" s="353">
        <f t="shared" si="2"/>
        <v>69</v>
      </c>
      <c r="I334" s="336">
        <f>SUM(I337)</f>
        <v>0</v>
      </c>
      <c r="J334" s="17"/>
    </row>
    <row r="335" spans="1:10" s="18" customFormat="1" ht="12.75">
      <c r="A335" s="21"/>
      <c r="B335" s="511"/>
      <c r="C335" s="508"/>
      <c r="D335" s="59"/>
      <c r="E335" s="509" t="s">
        <v>185</v>
      </c>
      <c r="F335" s="510">
        <f>SUM(F337:F337)</f>
        <v>1000</v>
      </c>
      <c r="G335" s="510">
        <f>SUM(G337:G337)</f>
        <v>690</v>
      </c>
      <c r="H335" s="353">
        <f t="shared" si="2"/>
        <v>69</v>
      </c>
      <c r="I335" s="378">
        <f>SUM(I337:I337)</f>
        <v>0</v>
      </c>
      <c r="J335" s="17"/>
    </row>
    <row r="336" spans="1:10" s="18" customFormat="1" ht="12.75">
      <c r="A336" s="21"/>
      <c r="B336" s="511"/>
      <c r="C336" s="70"/>
      <c r="D336" s="35"/>
      <c r="E336" s="532" t="s">
        <v>186</v>
      </c>
      <c r="F336" s="510"/>
      <c r="G336" s="533"/>
      <c r="H336" s="353" t="s">
        <v>94</v>
      </c>
      <c r="I336" s="204"/>
      <c r="J336" s="17"/>
    </row>
    <row r="337" spans="1:10" s="85" customFormat="1" ht="38.25">
      <c r="A337" s="214"/>
      <c r="B337" s="95"/>
      <c r="C337" s="94"/>
      <c r="D337" s="117">
        <v>830</v>
      </c>
      <c r="E337" s="337" t="s">
        <v>27</v>
      </c>
      <c r="F337" s="178">
        <v>1000</v>
      </c>
      <c r="G337" s="179">
        <v>690</v>
      </c>
      <c r="H337" s="353">
        <f t="shared" si="2"/>
        <v>69</v>
      </c>
      <c r="I337" s="120">
        <v>0</v>
      </c>
      <c r="J337" s="84"/>
    </row>
    <row r="338" spans="1:10" s="560" customFormat="1" ht="12.75">
      <c r="A338" s="579">
        <v>921</v>
      </c>
      <c r="B338" s="580"/>
      <c r="C338" s="581"/>
      <c r="D338" s="582"/>
      <c r="E338" s="583" t="s">
        <v>39</v>
      </c>
      <c r="F338" s="584">
        <f>SUM(F339)</f>
        <v>0</v>
      </c>
      <c r="G338" s="584">
        <f>SUM(G339)</f>
        <v>6360</v>
      </c>
      <c r="H338" s="690" t="s">
        <v>193</v>
      </c>
      <c r="I338" s="584">
        <f>SUM(I339)</f>
        <v>0</v>
      </c>
      <c r="J338" s="559"/>
    </row>
    <row r="339" spans="1:10" s="18" customFormat="1" ht="12.75">
      <c r="A339" s="30"/>
      <c r="B339" s="585">
        <v>92195</v>
      </c>
      <c r="C339" s="586"/>
      <c r="D339" s="587"/>
      <c r="E339" s="588" t="s">
        <v>72</v>
      </c>
      <c r="F339" s="589">
        <f>SUM(F342:F342)</f>
        <v>0</v>
      </c>
      <c r="G339" s="590">
        <f>SUM(G342:G342)</f>
        <v>6360</v>
      </c>
      <c r="H339" s="691" t="s">
        <v>193</v>
      </c>
      <c r="I339" s="590">
        <f>SUM(I342:I342)</f>
        <v>0</v>
      </c>
      <c r="J339" s="17"/>
    </row>
    <row r="340" spans="1:10" s="18" customFormat="1" ht="12.75">
      <c r="A340" s="21"/>
      <c r="B340" s="511"/>
      <c r="C340" s="508"/>
      <c r="D340" s="59"/>
      <c r="E340" s="509" t="s">
        <v>185</v>
      </c>
      <c r="F340" s="510">
        <f>SUM(F342)</f>
        <v>0</v>
      </c>
      <c r="G340" s="510">
        <f>SUM(G342)</f>
        <v>6360</v>
      </c>
      <c r="H340" s="679" t="s">
        <v>193</v>
      </c>
      <c r="I340" s="510">
        <f>SUM(I342)</f>
        <v>0</v>
      </c>
      <c r="J340" s="17"/>
    </row>
    <row r="341" spans="1:10" s="18" customFormat="1" ht="12.75">
      <c r="A341" s="21"/>
      <c r="B341" s="511"/>
      <c r="C341" s="70"/>
      <c r="D341" s="35"/>
      <c r="E341" s="532" t="s">
        <v>186</v>
      </c>
      <c r="F341" s="510"/>
      <c r="G341" s="533"/>
      <c r="H341" s="353" t="s">
        <v>94</v>
      </c>
      <c r="I341" s="204"/>
      <c r="J341" s="17"/>
    </row>
    <row r="342" spans="1:10" s="85" customFormat="1" ht="41.25" customHeight="1" thickBot="1">
      <c r="A342" s="94"/>
      <c r="B342" s="591"/>
      <c r="C342" s="338"/>
      <c r="D342" s="592">
        <v>970</v>
      </c>
      <c r="E342" s="593" t="s">
        <v>13</v>
      </c>
      <c r="F342" s="594">
        <v>0</v>
      </c>
      <c r="G342" s="594">
        <v>6360</v>
      </c>
      <c r="H342" s="679" t="s">
        <v>193</v>
      </c>
      <c r="I342" s="159">
        <v>0</v>
      </c>
      <c r="J342" s="84"/>
    </row>
    <row r="343" spans="1:10" s="74" customFormat="1" ht="13.5" thickBot="1">
      <c r="A343" s="341"/>
      <c r="B343" s="341"/>
      <c r="C343" s="341"/>
      <c r="D343" s="341"/>
      <c r="E343" s="342" t="s">
        <v>81</v>
      </c>
      <c r="F343" s="343">
        <f>SUM(F4,F18,F37,F66,F91,F107,F163,F176,F236,F229,F308,F315,F324,F338)</f>
        <v>58690724</v>
      </c>
      <c r="G343" s="343">
        <f>SUM(G4,G18,G37,G66,G91,G107,G163,G176,G236,G229,G308,G315,G324,G338)</f>
        <v>29091795.629999995</v>
      </c>
      <c r="H343" s="343">
        <f>SUM(G343*100/F343)</f>
        <v>49.56796176172575</v>
      </c>
      <c r="I343" s="343">
        <f>SUM(I4,I18,I37,I66,I91,I107,I163,I176,I236,I229,I308,I315,I324,I338)</f>
        <v>8281206.050000001</v>
      </c>
      <c r="J343" s="73"/>
    </row>
    <row r="344" spans="5:9" s="1" customFormat="1" ht="12.75">
      <c r="E344" s="13"/>
      <c r="H344" s="358"/>
      <c r="I344" s="51"/>
    </row>
    <row r="345" ht="12.75">
      <c r="H345" s="359"/>
    </row>
    <row r="362" spans="5:9" s="186" customFormat="1" ht="12.75" customHeight="1">
      <c r="E362" s="346"/>
      <c r="F362" s="182"/>
      <c r="G362" s="184"/>
      <c r="H362" s="357" t="s">
        <v>94</v>
      </c>
      <c r="I362" s="185"/>
    </row>
    <row r="382" spans="1:2" ht="12.75">
      <c r="A382" s="344" t="s">
        <v>87</v>
      </c>
      <c r="B382" s="345">
        <v>8</v>
      </c>
    </row>
  </sheetData>
  <mergeCells count="9">
    <mergeCell ref="C291:D291"/>
    <mergeCell ref="C323:D323"/>
    <mergeCell ref="C3:D3"/>
    <mergeCell ref="A1:F1"/>
    <mergeCell ref="C162:D162"/>
    <mergeCell ref="C56:D56"/>
    <mergeCell ref="C106:D106"/>
    <mergeCell ref="C208:D208"/>
    <mergeCell ref="C243:D243"/>
  </mergeCells>
  <printOptions/>
  <pageMargins left="0.75" right="0.87" top="1" bottom="1" header="0.5" footer="0.5"/>
  <pageSetup orientation="portrait" paperSize="9" scale="68" r:id="rId1"/>
  <rowBreaks count="7" manualBreakCount="7">
    <brk id="54" max="8" man="1"/>
    <brk id="104" max="8" man="1"/>
    <brk id="160" max="8" man="1"/>
    <brk id="206" max="8" man="1"/>
    <brk id="241" max="8" man="1"/>
    <brk id="289" max="8" man="1"/>
    <brk id="3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Kępno</cp:lastModifiedBy>
  <cp:lastPrinted>2009-08-04T06:52:41Z</cp:lastPrinted>
  <dcterms:modified xsi:type="dcterms:W3CDTF">2010-07-23T09:20:26Z</dcterms:modified>
  <cp:category/>
  <cp:version/>
  <cp:contentType/>
  <cp:contentStatus/>
</cp:coreProperties>
</file>