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>
    <definedName name="_xlnm.Print_Area" localSheetId="0">'Sheet1'!$A$1:$I$575</definedName>
  </definedNames>
  <calcPr fullCalcOnLoad="1"/>
</workbook>
</file>

<file path=xl/sharedStrings.xml><?xml version="1.0" encoding="utf-8"?>
<sst xmlns="http://schemas.openxmlformats.org/spreadsheetml/2006/main" count="734" uniqueCount="248">
  <si>
    <t xml:space="preserve">stowarzyszeniom                                                                                        * KĘPIŃSKI KLUB AMAZONKI                                                                                                                                                                                               </t>
  </si>
  <si>
    <t>Pozostałe zadania w zakresie polityki społecznej</t>
  </si>
  <si>
    <t>projekt nr 1/</t>
  </si>
  <si>
    <t>projekt nr 2/</t>
  </si>
  <si>
    <t xml:space="preserve">* rekultywacja składowiska odpadów komunalnych wraz 
 z modernizacją kwatery składowania na składowisku   odpadów komunalnych w Mianowicach                                                                                                                                                      </t>
  </si>
  <si>
    <t>* budowa zakładu zagospodarowania odpadów w Olszowej – wykonanie projektu technicznego wraz ze studium, badaniami i opiniami</t>
  </si>
  <si>
    <t xml:space="preserve">* budowa szaletów miejskich przy ul. Rzeźnickiej w Kępnie                                                                                                                                                </t>
  </si>
  <si>
    <t xml:space="preserve">* dotacja dla KST "DOM" </t>
  </si>
  <si>
    <t xml:space="preserve">* dotacja dla COR UNUM      </t>
  </si>
  <si>
    <t xml:space="preserve">* dotacja dla SIS NA KĘPIE    </t>
  </si>
  <si>
    <t xml:space="preserve">* dotacja dla TOWARZYSTWA POMOCY ŚW. BRATA ALBERTA      </t>
  </si>
  <si>
    <t xml:space="preserve">* dotacja dla ZHP    </t>
  </si>
  <si>
    <t xml:space="preserve">* dotacja dla Kępińskiego Klubu Tenisowego </t>
  </si>
  <si>
    <r>
      <t>Wydatki inwestycyjne jednostek budżetowych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przebudowa ulic: Słonecznej, Ks. P. Wawrzyniaka
 i Powstańców Wielkopolskich – oświetlenie uliczne
</t>
    </r>
  </si>
  <si>
    <t xml:space="preserve">* budowa monitoringu miasta Kępna </t>
  </si>
  <si>
    <t xml:space="preserve">* budowa wybiegu dla psów  </t>
  </si>
  <si>
    <t xml:space="preserve">* zakup i montaż ogródków jordanowskich w Kępnie przy 
 ul. Zacisze 1a i we wsi Domanin oraz budowa ogrodzeń 
 istniejących ogródków jordanowskich
  </t>
  </si>
  <si>
    <t xml:space="preserve">stowarzyszeniom:  </t>
  </si>
  <si>
    <t>* dotacja dla TMZK</t>
  </si>
  <si>
    <t>* dotacja dla COR UNUM</t>
  </si>
  <si>
    <t>* dotacja dla ZHP</t>
  </si>
  <si>
    <t>* dotacja dla BRACTWA ŚW. IDZIEGO</t>
  </si>
  <si>
    <t>* dotacja dla Kępińskiego Klubu Wsparcia "JULIA"</t>
  </si>
  <si>
    <t>Domy i ośrodki kultury, świetlice i kluby</t>
  </si>
  <si>
    <r>
      <t xml:space="preserve">kultury        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dotacja dla Kępińskiego Ośrodka Kultury w </t>
    </r>
    <r>
      <rPr>
        <i/>
        <sz val="10"/>
        <rFont val="Arial CE"/>
        <family val="0"/>
      </rPr>
      <t xml:space="preserve">Kępnie,  </t>
    </r>
  </si>
  <si>
    <t xml:space="preserve">* remont i termomodernizacja budynku Kępińskiego Ośrodka Kultury przy ul. Gen. W. Sikorskiego 3 w Kępnie
</t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</si>
  <si>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utrzymaniem i funkcjonowaniem Środowiskowego Domu Samopomocy w Kępnie</t>
    </r>
  </si>
  <si>
    <r>
      <t xml:space="preserve">Wydatki bieżące,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na utrzymanie i funkcjonowanie MGOPS </t>
    </r>
    <r>
      <rPr>
        <sz val="10"/>
        <color indexed="8"/>
        <rFont val="Arial CE"/>
        <family val="0"/>
      </rPr>
      <t xml:space="preserve">                                                                         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</si>
  <si>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dokształcaniem nauczycieli świetlic szkolnych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</si>
  <si>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eksploatacją i rekultywacją składowiska odpadów</t>
    </r>
  </si>
  <si>
    <r>
      <t xml:space="preserve">Wydatki bieżące,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 dotacji Wojewody Wielkopolskiego na dofinansowanie wydatków bieżących Gminnego Ośrodka Wsparcia Rodzin w Kryzysie w Mianowicach    </t>
    </r>
    <r>
      <rPr>
        <sz val="10"/>
        <color indexed="8"/>
        <rFont val="Arial CE"/>
        <family val="0"/>
      </rPr>
      <t xml:space="preserve">                                                                           </t>
    </r>
  </si>
  <si>
    <r>
      <t xml:space="preserve">Wydatki bieżące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na bieżące ręczne i mechaniczne oczyszczanie miasta oraz utrzymanie szaletów miejskich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</si>
  <si>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związanez utrzymaniem zieleni miejskiej</t>
    </r>
  </si>
  <si>
    <r>
      <t xml:space="preserve">Wydatki bieżące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na bieżące utrzymanie oświetlenia ulicznego oraz koszty zużytej energii elektrycznej na oświetlenie ulic       </t>
    </r>
  </si>
  <si>
    <r>
      <t>Wydatki bieżące  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koszty konserwacji rowów, składki na rzecz spółek wodnych,                                                                                                                                                 * opłata za korzystanie z kanalizacji deszczowej                                                                                                                                                                                                                                                               * opłaty za wyłapywanie i hotelowanie bezdomnych zwierząt  </t>
    </r>
  </si>
  <si>
    <r>
      <t xml:space="preserve">kultury        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dotacja dla Samorządowej Biblioteki Publicznej w </t>
    </r>
    <r>
      <rPr>
        <i/>
        <sz val="10"/>
        <rFont val="Arial CE"/>
        <family val="0"/>
      </rPr>
      <t xml:space="preserve">Kępnie,  </t>
    </r>
  </si>
  <si>
    <r>
      <t xml:space="preserve">kultury            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dotacja dla Muzeum Ziemi Kępińskiej </t>
    </r>
    <r>
      <rPr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</si>
  <si>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*  </t>
    </r>
    <r>
      <rPr>
        <i/>
        <sz val="10"/>
        <color indexed="8"/>
        <rFont val="Arial CE"/>
        <family val="0"/>
      </rPr>
      <t xml:space="preserve">wydatki na bieżącą działalność kulturalną realizowaną przez UMiG </t>
    </r>
  </si>
  <si>
    <r>
      <t xml:space="preserve">Dotacja przedmiotowa z budżetu dla zakładu budżetowego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dotacja dla Kępińskiego Ośrodka Sportu i Rekreacji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</si>
  <si>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* dotacje na zadania z zakresu sportu i rekreacji,</t>
    </r>
  </si>
  <si>
    <r>
      <t xml:space="preserve">Wydatki bieżące                                                                                                                                                                                                  *  </t>
    </r>
    <r>
      <rPr>
        <i/>
        <sz val="10"/>
        <color indexed="8"/>
        <rFont val="Arial CE"/>
        <family val="0"/>
      </rPr>
      <t xml:space="preserve">wydatki na bieżącą działalność sportowo-rekreacyjną realizowaną przez UMIG, </t>
    </r>
  </si>
  <si>
    <t>Urzędy naczelnych organów władzy państwowej, kontroli i ochrony prawa</t>
  </si>
  <si>
    <t>oraz sądownictwa</t>
  </si>
  <si>
    <t>Urzędu naczelnych organów władzy państwowej, kontroli i ochrony prawa</t>
  </si>
  <si>
    <t>(zadania zlecone)</t>
  </si>
  <si>
    <t>Pobór podatków, opłat i niepodatkowych należności budżetowych</t>
  </si>
  <si>
    <t>* termomodernizacja obiektów oświatowych</t>
  </si>
  <si>
    <r>
      <t xml:space="preserve">Wydatki na zakupy inwestycyjne jednostek budżetowych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zakup oprogramowania komputerowego VULCAN dla oświaty</t>
    </r>
  </si>
  <si>
    <t>Doatcje celowe z budżetu na finansowanie lub dofinansowanie kosztów realizacji inwestycji i zakupów inwestycyjnych innych jednostek sektora finan śów publicznych</t>
  </si>
  <si>
    <t xml:space="preserve">* dotacja dla Szpitala w Kępnie na zakup aparatury medycznej </t>
  </si>
  <si>
    <r>
      <t xml:space="preserve">Wydatki na zakupy inwestycyjne jednostek budżetowych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zakup trzech kamer do monitoringu wizyjnego</t>
    </r>
  </si>
  <si>
    <t>* dotacja dla OSP Olszowa</t>
  </si>
  <si>
    <t>Jednostki specjalistycznego poradnictwa, mieszkania cgronione i ośrodki interwencji kryzysowej</t>
  </si>
  <si>
    <t>Obsługa papierów wartościowych, kredytów i pożyczekjednostek samorządu terytorialnego</t>
  </si>
  <si>
    <t>Odsetki i dyskonto od krajowych skarbowych papierów wartościowych oraz od krajowych pożyczek i kredytów</t>
  </si>
  <si>
    <r>
      <t xml:space="preserve">systemu oświaty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dotacja dla niepublicznego przedszkola prowadzonego przez Zgromadzenie Sióstr Miłosierdzia Św. Karola Boromeusza w Kępnie</t>
    </r>
  </si>
  <si>
    <t>Świadczenia rodzinne oraz składki na ubezpieczenia emerytalne i rentowe</t>
  </si>
  <si>
    <t>z ubezpieczenia społecznego (zadania zlecone)</t>
  </si>
  <si>
    <t xml:space="preserve">Składki na ubezpieczenie zdrowotne opłacane </t>
  </si>
  <si>
    <t xml:space="preserve">Zasiłki i pomoc w naturze oraz składki na </t>
  </si>
  <si>
    <t>ubezpieczenia społeczne                                                                                                                             (zadania zlecone i własne)</t>
  </si>
  <si>
    <t>Usługi opiekuńcze i specjalistyczne usługi opiekuńcze (zadania zlecone i własne)</t>
  </si>
  <si>
    <r>
      <t xml:space="preserve">Wydatki bieżące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utrzymaniem i funkcjonowaniem świetlic szkolnych</t>
    </r>
  </si>
  <si>
    <t>* remont budynku po Kępińskim Domu Kultury</t>
  </si>
  <si>
    <t>Wydatki na zakup i objęcie akcji oraz wniesienie wkładów do spółek prawa handlowego</t>
  </si>
  <si>
    <r>
      <t xml:space="preserve">Wydatki bieżące (zadania własne)                                                      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organizacją gminnego Dnia Matki oraz z kosztami stałymi zużycia energii elektrycznej w domach ludowych</t>
    </r>
  </si>
  <si>
    <r>
      <t xml:space="preserve">Wydatki bieżące    (zadania zlecone)                                                      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 dotacji Wojewody Wielkopolskiego związane ze zwrotem podatku akcyzowego zawartego w cenie oleju napędowego wykorzystywanego do   produkcji rolnej przez producentów rolnych z Gminy Kępno oraz pokryciem kosztów postępowania w sprawie jego zwrotu poniesionych przez naszą Gminę
</t>
    </r>
  </si>
  <si>
    <r>
      <t>Wydatki bieżące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remonty wiat autobusowych</t>
    </r>
  </si>
  <si>
    <t>Stołówki szkolne</t>
  </si>
  <si>
    <t>Domy pomocy społecznej</t>
  </si>
  <si>
    <t xml:space="preserve">Wpłaty gmin na rzecz izb  rolniczych  w wysokości  </t>
  </si>
  <si>
    <t>2% uzyskanych wpływów z podatku rolnego</t>
  </si>
  <si>
    <r>
      <t xml:space="preserve">Wydatki bieżące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bieżące utrzymanie dróg gminnych, w tym: remonty cząstkowe nawierzchni, remonty oznakowania poziomego i pionowego dróg, prowadzenie akcji "zima", regulacja drzewostanu wzdłuż dróg gminnych, wykaszanie poboczy,                                                                                                        * koszty administrowania strefą płatnego parkowania,                                                                                                                                                * koszty energii elektrycznej zasilającej sygnalizację świetlną na skrzyżowaniu ulic Broniewskiego i Alei Marcinkowskiego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</si>
  <si>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wydatki związane z bieżącym funkcjonowaniem i remontami gimnazjów   </t>
    </r>
    <r>
      <rPr>
        <i/>
        <sz val="10"/>
        <color indexed="53"/>
        <rFont val="Arial CE"/>
        <family val="0"/>
      </rPr>
      <t xml:space="preserve"> </t>
    </r>
  </si>
  <si>
    <t>Wydatki na pomoc finansową udzielaną między jednostkami samorządu terytorialnego na dofinansowanie własnych zadań inwestycyjnych i zakupów inwestycyjnych</t>
  </si>
  <si>
    <t xml:space="preserve">* Stypendia socjalne dla uczniów - wydatki z dotacji z budżetu państwa                                                                       </t>
  </si>
  <si>
    <t>* wykup udziałów w spółce  "Oświetlenie uliczne i drogowe" sp. z o.o.</t>
  </si>
  <si>
    <t>* adaptacja budynku byłego USC na biobliotekę</t>
  </si>
  <si>
    <r>
      <t xml:space="preserve">Wydatki bieżące                                                                                                                                                                                                  * </t>
    </r>
    <r>
      <rPr>
        <sz val="10"/>
        <color indexed="53"/>
        <rFont val="Arial CE"/>
        <family val="0"/>
      </rPr>
      <t xml:space="preserve"> </t>
    </r>
    <r>
      <rPr>
        <i/>
        <sz val="10"/>
        <rFont val="Arial CE"/>
        <family val="0"/>
      </rPr>
      <t xml:space="preserve">wydatki na prace konserwatorskie w Szkole Podstawowej Nr 1 w Kępnie      </t>
    </r>
    <r>
      <rPr>
        <i/>
        <sz val="10"/>
        <color indexed="53"/>
        <rFont val="Arial CE"/>
        <family val="0"/>
      </rPr>
      <t xml:space="preserve">                                   </t>
    </r>
  </si>
  <si>
    <t>* przebudowa Domów Ludowych w Świbie i Mechnicach</t>
  </si>
  <si>
    <t>* termomodernizacja domów ludowych i świetlic wiejskich</t>
  </si>
  <si>
    <t>* pomoc finansowa dla Powiatu Kępińskiego na budowę ciągu piewszo-rowerowego Krążkowy-Mikorzyn</t>
  </si>
  <si>
    <t xml:space="preserve">* przebudowa nawierzchni centrum Miasta Kępna - Rynek, ulica Ratuszowa, Rzeźnicka oraz Polna </t>
  </si>
  <si>
    <t xml:space="preserve">* realizacja trasy śródmiejskiej w Kępnie I etap - przebudowa ulicy Słonecznej, II etap - Przebudowa ulic: Powstańców Wlkp i Ks. P. Wawrzyniaka </t>
  </si>
  <si>
    <t xml:space="preserve">* budowa ul. Bohaterów Września w Kępnie </t>
  </si>
  <si>
    <t xml:space="preserve">* budowa ul. Targowej w Kępnie </t>
  </si>
  <si>
    <t xml:space="preserve">* budowa ul. Pogodnej w Kępnie </t>
  </si>
  <si>
    <t xml:space="preserve">* budowa drogi we wsi Osiny </t>
  </si>
  <si>
    <t xml:space="preserve">* budowa drogi we wsi Zosin </t>
  </si>
  <si>
    <t xml:space="preserve">* budowa drogi we wsi Mechnice </t>
  </si>
  <si>
    <t xml:space="preserve">* budowa drogi we wsi Myjomice </t>
  </si>
  <si>
    <t xml:space="preserve">* budowa drogi we wsi Rzetnia </t>
  </si>
  <si>
    <t xml:space="preserve">* budowa drogi we wsi Przybyszów </t>
  </si>
  <si>
    <t xml:space="preserve">* budowa drogi we wsi Mikorzyn </t>
  </si>
  <si>
    <t xml:space="preserve">* budowa drogi we wsi Świba-Wierzbięcin </t>
  </si>
  <si>
    <t xml:space="preserve">* budowa drogi z tłucznia - Pustkowie Kierzeńskie </t>
  </si>
  <si>
    <t xml:space="preserve">* wykonanie ciągu pieszo-rowerowego Hanulin-Przybyszów - I etap do cmentarza w Hanulinie </t>
  </si>
  <si>
    <t>* budowa wiaty autobusowej przy ul. Zachodniej w Kępnie</t>
  </si>
  <si>
    <t>Plany zagospodarowania przestrzennego</t>
  </si>
  <si>
    <r>
      <t>Wydatki bieżące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zmiana studium uwarunkowań i kierunków zagospodarowania przestrzennego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</si>
  <si>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z funkcjonowaniem Rady Miejskiej i jej Komisji,                                                                                                                                 </t>
    </r>
  </si>
  <si>
    <t>Wybory do Parlamentu Europejskiego</t>
  </si>
  <si>
    <r>
      <t xml:space="preserve">Wydatki bieżące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przeprowadzeniem wyborów do Parlamentu Europejskiego</t>
    </r>
  </si>
  <si>
    <t>Komendy powiatowe Policji</t>
  </si>
  <si>
    <t xml:space="preserve">Wydatki majątkowe                                                                                                                                                                                                    </t>
  </si>
  <si>
    <t xml:space="preserve">* zakup laptopa dla Komendy powiatowej Policji w Kępnie                                          </t>
  </si>
  <si>
    <t>Wpłaty jednostek na fundusz celowy na finansowanie lub dofinansowanie zadań inwestycyjnych</t>
  </si>
  <si>
    <t>* dofinansowanie zakupu samochodu służbowego dla Komendy powiatowej Policji w Kępnie</t>
  </si>
  <si>
    <t>* budowa wiaty autobusowej we wsi Mikorzyn</t>
  </si>
  <si>
    <t xml:space="preserve">* budowa mieszkań socjalnych we wsi Zosin                               </t>
  </si>
  <si>
    <t>* zakup kserokopiarki do Urzędu</t>
  </si>
  <si>
    <t xml:space="preserve">* zakup sprzętu komputerowego z oprogramowaniem do Urzędu                                                                                </t>
  </si>
  <si>
    <t xml:space="preserve">* zakup sprzętu i wyposażenia dla OSP                                         </t>
  </si>
  <si>
    <t>prawnej oraz wydatki związane z ich poborem</t>
  </si>
  <si>
    <t>Dochody od osób prawnych, od osób fizycznych                                                                                                                                                        i od innych jednostek nieposiadających osobowości</t>
  </si>
  <si>
    <t>* rezerwa ogólna</t>
  </si>
  <si>
    <t xml:space="preserve">Rezerwy                                                                                                                                                                                                                 </t>
  </si>
  <si>
    <t xml:space="preserve">* rezerwy celowe:                                                                                                                                                                                                          1/ rezerwa na ekwiwalenty za utracone wynagrodzenia poborowych                                                                          2/ rezerwa na realizację zadań własnych z zakresu zarządzania kryzysowego             </t>
  </si>
  <si>
    <t>* budowa Sali gimnastycznej i utworzenie sali matematyczno-przyrodniczej w Krażkowach</t>
  </si>
  <si>
    <t xml:space="preserve">* modernizacja elewacji budynku Szkoły Podstawowej w Krażkowach                                           </t>
  </si>
  <si>
    <t>* zakup karuzeli na plac zabaw dla Przedszkola Samorządowego Nr 5 w Kępnie</t>
  </si>
  <si>
    <t>* budowa Przedszkola Samorządowego Nr 4 w Kępnie wraz z lokalami mieszkalnymi</t>
  </si>
  <si>
    <t xml:space="preserve">* zakup komputera dla Przedszkola Samorządowego Nr 2 w Hanulinie                                                                                                                                                            </t>
  </si>
  <si>
    <t>* zakup szatkownicy dla warzyw dla Przedszkola Samorządowego Nr 5 w Kępnie</t>
  </si>
  <si>
    <t>* zakup 2 szt. komputerów dla Przedszkola Samorządowego Nr 5 w Kępnie</t>
  </si>
  <si>
    <t>* adaptacja budynku Gimnazjum w Krążkowach pod potrzeby osób niepełnosprawnych - modernizacja łazienek, wykonanie podjazdów</t>
  </si>
  <si>
    <t xml:space="preserve">* przebudowa łączników w Gimnazjum Nr 1 w Kępnie </t>
  </si>
  <si>
    <t>* wymiana instalacji CO w Gimnazjum Nr 1 w Kępnie</t>
  </si>
  <si>
    <r>
      <t xml:space="preserve">Wydatki na zakupy inwestycyjne jednostek budżetowych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zakup minibusu do dowozu osób niepełnosprawnych do szkół i przedszkoli</t>
    </r>
  </si>
  <si>
    <t>za osoby pobierające niektóre świadczenia z pomocy społecznej oraz niektóre świadczenia rodzinne (zadania zlecone i własne)</t>
  </si>
  <si>
    <r>
      <t xml:space="preserve">Wydatki bieżące, w tym: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wydatki z dotacji na zadania zlecone - 9.784,74 zł,   </t>
    </r>
    <r>
      <rPr>
        <sz val="10"/>
        <color indexed="8"/>
        <rFont val="Arial CE"/>
        <family val="0"/>
      </rPr>
      <t xml:space="preserve">   </t>
    </r>
  </si>
  <si>
    <r>
      <t xml:space="preserve">Wydatki bieżące, w tym: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</t>
    </r>
    <r>
      <rPr>
        <i/>
        <sz val="10"/>
        <rFont val="Arial CE"/>
        <family val="0"/>
      </rPr>
      <t xml:space="preserve">ydatki na utrzymanie i funkcjonowanie Klubu Seniora  - 97.652,13 zł, </t>
    </r>
    <r>
      <rPr>
        <sz val="10"/>
        <color indexed="53"/>
        <rFont val="Arial CE"/>
        <family val="0"/>
      </rPr>
      <t xml:space="preserve"> </t>
    </r>
    <r>
      <rPr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 dotacji na realizację Rządowego Programu "Posiłek dla potrzebujących" - 38.970,63</t>
    </r>
    <r>
      <rPr>
        <i/>
        <sz val="10"/>
        <rFont val="Arial CE"/>
        <family val="0"/>
      </rPr>
      <t>zł.</t>
    </r>
  </si>
  <si>
    <r>
      <t>Wydatki bieżące na obsługę projektów:                                                                                                                                                                         1/ "Skuteczne wsparcie"realizowanego przez MGOPS w ramach Programu   Operacyjnego Kapitał Ludzki, w tym:                                                     *</t>
    </r>
    <r>
      <rPr>
        <i/>
        <sz val="10"/>
        <rFont val="Arial CE"/>
        <family val="0"/>
      </rPr>
      <t xml:space="preserve"> wydatki ze środków unijnych - 28.893,98</t>
    </r>
    <r>
      <rPr>
        <i/>
        <sz val="10"/>
        <rFont val="Arial CE"/>
        <family val="0"/>
      </rPr>
      <t xml:space="preserve">zł </t>
    </r>
    <r>
      <rPr>
        <i/>
        <sz val="10"/>
        <rFont val="Arial CE"/>
        <family val="0"/>
      </rPr>
      <t xml:space="preserve">                                                              * wydatki ze środków krajowych - 1.529,60</t>
    </r>
    <r>
      <rPr>
        <i/>
        <sz val="10"/>
        <rFont val="Arial CE"/>
        <family val="0"/>
      </rPr>
      <t xml:space="preserve"> zł</t>
    </r>
    <r>
      <rPr>
        <i/>
        <sz val="10"/>
        <color indexed="53"/>
        <rFont val="Arial CE"/>
        <family val="0"/>
      </rPr>
      <t xml:space="preserve"> </t>
    </r>
    <r>
      <rPr>
        <i/>
        <sz val="10"/>
        <rFont val="Arial CE"/>
        <family val="0"/>
      </rPr>
      <t xml:space="preserve">                                                         2/ "Aktywna wieś w mieście" realizowanego przez Urząd Miasta i Gminy, w tym:                                                                                                             * wydatki ze środków unijnych - </t>
    </r>
    <r>
      <rPr>
        <i/>
        <sz val="10"/>
        <rFont val="Arial CE"/>
        <family val="0"/>
      </rPr>
      <t xml:space="preserve">34.703,87 zł    </t>
    </r>
    <r>
      <rPr>
        <i/>
        <sz val="10"/>
        <rFont val="Arial CE"/>
        <family val="0"/>
      </rPr>
      <t xml:space="preserve">                                                          * wydatki ze środków krajowych - 6.124,63 zł      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</t>
    </r>
  </si>
  <si>
    <r>
      <t xml:space="preserve">Wydatki bieżące, w tym: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wydatki z dotacji na zadania zlecone - 160.680,00 zł,                                                                                                                                                   </t>
    </r>
  </si>
  <si>
    <r>
      <t xml:space="preserve">stowarzyszeniom  </t>
    </r>
    <r>
      <rPr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</t>
    </r>
    <r>
      <rPr>
        <i/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</t>
    </r>
  </si>
  <si>
    <r>
      <t>Wydatki bieżące 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związane z bieżącym utrzymaniem i remontami w Klubie Nauczyciela,                                                                                                             *  finansowanie przygotowania zawodowego młodocianych pracowników,                                                                                                                   *  finansowanie prac komisji ds awansu zawodowego nauczycieli                                                                                                                                                                                                           </t>
    </r>
  </si>
  <si>
    <r>
      <t>Wydatki bieżące 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związane z realizacją przez Szkołę Podstawową w Hanulinie projektu w ramach programu English Teaching                                                                                                                                                                                 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</si>
  <si>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*  </t>
    </r>
    <r>
      <rPr>
        <i/>
        <sz val="10"/>
        <color indexed="8"/>
        <rFont val="Arial CE"/>
        <family val="0"/>
      </rPr>
      <t>wydatki związane z procesem komunalizacji mienia oraz z przygotowaniem mienia komunalnego do sprzedaży, w tym: koszty wycen, ogłoszeń w prasie, usług geodezyjnych, aktów notarialnych                                                                                                                                                                                                                        * odszkodowania za przejęte grunty pod drogami</t>
    </r>
  </si>
  <si>
    <r>
      <t>Wydatki bieżące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związane z kosztami administrowania budynkami komunalnymi Gminy, remontami budynków komunalnych, kosztami zarządu, utrzymania i eksploatacji zasobów Gminy we wspólnotach mieszkaniowych oraz z wynagrodzeniem wynikającym z umowy-zlecenia z przedstawicielem Gminy we wspólnotach mieszkaniowych</t>
    </r>
  </si>
  <si>
    <r>
      <t>Wydatki bieżące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utrzymanie grobów wojennych i miejsc pamięci narodowej</t>
    </r>
  </si>
  <si>
    <r>
      <t>Wydatki bieżące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związane z funkcjonowaniem USC, ELUD i Ewidencji Działalności Gospodarczej </t>
    </r>
  </si>
  <si>
    <t>Informacja z realizacji budżetu Gminy Kępno za I półrocze 2009 rok    -</t>
  </si>
  <si>
    <t xml:space="preserve">Wynagrodzenia bezosobowe </t>
  </si>
  <si>
    <t>Oświata i wychowanie</t>
  </si>
  <si>
    <t>Gospodarka gruntami i nieruchomościami</t>
  </si>
  <si>
    <t>Wydatki majątkowe</t>
  </si>
  <si>
    <t>Kultura fizyczna i sport</t>
  </si>
  <si>
    <t>Kultura i ochrona dziedzictwa narodowego</t>
  </si>
  <si>
    <t>Rady gmin (miast i miast na prawach powiatu)</t>
  </si>
  <si>
    <t>Pozostałe zadania w zakresie kultury</t>
  </si>
  <si>
    <t>Ochrona zdrowia</t>
  </si>
  <si>
    <t>Rezerwy ogólne i celowe</t>
  </si>
  <si>
    <t>Wynagrodzenia osobowe pracowników</t>
  </si>
  <si>
    <t>Działalność usługowa</t>
  </si>
  <si>
    <t>Instytucje kultury fizycznej</t>
  </si>
  <si>
    <t>Pomoc społeczna</t>
  </si>
  <si>
    <t>Oddziały przedszkolne w szkołach podstawowych</t>
  </si>
  <si>
    <t>Urzędy gmin (miast i miast na prawach powiatu)</t>
  </si>
  <si>
    <t>Transport i łączność</t>
  </si>
  <si>
    <t>Edukacyjna opieka wychowawcza</t>
  </si>
  <si>
    <t>Ośrodki pomocy społecznej</t>
  </si>
  <si>
    <t>dofinansowanie zadań zleconych do realizacji</t>
  </si>
  <si>
    <t>Treść</t>
  </si>
  <si>
    <t>Dział</t>
  </si>
  <si>
    <t>Oświetlenie ulic, placów i dróg</t>
  </si>
  <si>
    <t>Utrzymanie zieleni w miastach i gminach</t>
  </si>
  <si>
    <t>Ochotnicze straże pożarne</t>
  </si>
  <si>
    <t>Składki na Fundusz Pracy</t>
  </si>
  <si>
    <t>Drogi publiczne gminne</t>
  </si>
  <si>
    <t>Różne rozliczenia</t>
  </si>
  <si>
    <t>Oczyszczanie miast i wsi</t>
  </si>
  <si>
    <t>Dotacja celowa z budżetu na finansowanie lub</t>
  </si>
  <si>
    <t>Dokształcanie i doskonalenie nauczycieli</t>
  </si>
  <si>
    <t>Szkoły podstawowe</t>
  </si>
  <si>
    <t>Wynagrodzenia agencyjno-prowizyjne</t>
  </si>
  <si>
    <t>Promocja jednostek samorządu terytorialnego</t>
  </si>
  <si>
    <t>Paragraf</t>
  </si>
  <si>
    <t>Przeciwdziałanie alkoholizmowi</t>
  </si>
  <si>
    <t>Wynagrodzenia bezosobowe</t>
  </si>
  <si>
    <t>Muzea</t>
  </si>
  <si>
    <t>Dotacja podmiotowa z budżetu dla samorządowej instytucji</t>
  </si>
  <si>
    <t>Gospodarka odpadami</t>
  </si>
  <si>
    <t>Ochrona zabytków i opieka nad zabytkami</t>
  </si>
  <si>
    <t>Obsługa długu publicznego</t>
  </si>
  <si>
    <t>Cmentarze</t>
  </si>
  <si>
    <t>Gospodarka mieszkaniowa</t>
  </si>
  <si>
    <t>Pozostała działalność</t>
  </si>
  <si>
    <t>Dodatki mieszkaniowe</t>
  </si>
  <si>
    <t>Dowożenie uczniów do szkół</t>
  </si>
  <si>
    <t>Gimnazja</t>
  </si>
  <si>
    <t>Dotacja podmiotowa z budżetu dla niepublicznej jednostki</t>
  </si>
  <si>
    <t>Zadania w zakresie kultury fizycznej i sportu</t>
  </si>
  <si>
    <t>Gospodarka komunalna i ochrona środowiska</t>
  </si>
  <si>
    <t>Pomoc materialna dla uczniów</t>
  </si>
  <si>
    <t>Dodatkowe wynagrodzenie roczne</t>
  </si>
  <si>
    <t>Administracja publiczna</t>
  </si>
  <si>
    <t>Wydatki inwestycyjne jednostek budżetowych</t>
  </si>
  <si>
    <t>Rolnictwo i łowiectwo</t>
  </si>
  <si>
    <t>Razem</t>
  </si>
  <si>
    <t>Świetlice szkolne</t>
  </si>
  <si>
    <t>Wydatki na zakupy inwestycyjne jednostek budżetowych</t>
  </si>
  <si>
    <t>Rozdział</t>
  </si>
  <si>
    <t>Biblioteki</t>
  </si>
  <si>
    <t>Szpitale ogólne</t>
  </si>
  <si>
    <t>Przedszkola</t>
  </si>
  <si>
    <t>Składki na ubezpieczenia społeczne</t>
  </si>
  <si>
    <t>Bezpieczeństwo publiczne i ochrona przeciwpożarowa</t>
  </si>
  <si>
    <t>Strona:</t>
  </si>
  <si>
    <t>Wydatki bieżące</t>
  </si>
  <si>
    <t>Izby rolnicze</t>
  </si>
  <si>
    <t xml:space="preserve"> </t>
  </si>
  <si>
    <t>Plan</t>
  </si>
  <si>
    <t>Wykonanie</t>
  </si>
  <si>
    <t>%</t>
  </si>
  <si>
    <t>w tym:</t>
  </si>
  <si>
    <t>* wykup nieruchomości i gruntów</t>
  </si>
  <si>
    <t>Urzędy wojewódzkie (zadania zlecone)</t>
  </si>
  <si>
    <t>WYDATKI</t>
  </si>
  <si>
    <t>Tabela nr 2</t>
  </si>
  <si>
    <t>Zobowiązania</t>
  </si>
  <si>
    <t>Ośrodki wsparcia (zadania zlecone)</t>
  </si>
  <si>
    <r>
      <t xml:space="preserve">Wydatki bieżące, w tym: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 dotacji na zadania zlecone - 78.899,75</t>
    </r>
    <r>
      <rPr>
        <i/>
        <sz val="10"/>
        <rFont val="Arial CE"/>
        <family val="0"/>
      </rPr>
      <t xml:space="preserve">zł,  </t>
    </r>
    <r>
      <rPr>
        <i/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</t>
    </r>
  </si>
  <si>
    <r>
      <t xml:space="preserve">Dotacja celowa z budżetu dla zakładu budżetowego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dotacja dla Kępińskiego Ośrodka Sportu i Rekreacji na dofinansowanie kosztów zakupu inwestycyjnego                                                                              - zakup osprzętu do ciągnika będącego na wyposażeniu KOSiR 
 w Kępnie – kabiny, rozdzielacza hydraulicznego, podnośnika przedniego,, lemiesza do śniegu oraz przyczepy jednoosiowej o ładowności 1500 kg,
 - zakup zmywarki do konserwacji nawierzchni płyty głównej 
 hali sportowej KOSiR w Kępnie
- modernizacja sanitariatów na basenie w Kępnie
</t>
    </r>
  </si>
  <si>
    <t>* dotacja dla ZG LZS</t>
  </si>
  <si>
    <t>* dotacje dla KKS "POLONIA"</t>
  </si>
  <si>
    <t>* dotacje dla MUKS "MARCINKI"</t>
  </si>
  <si>
    <t>* dotacje dla PZW</t>
  </si>
  <si>
    <t>* dotacja dla TKKF  "PRZEMYSŁAW"</t>
  </si>
  <si>
    <t xml:space="preserve">* dotacja dla ZHP </t>
  </si>
  <si>
    <r>
      <t xml:space="preserve">stowarzyszeniom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</si>
  <si>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* dotacja dla KĘPIŃSKIEGO KLUBU TENISOWEGO </t>
  </si>
  <si>
    <t>* dotacja dla OSP Kępno</t>
  </si>
  <si>
    <t xml:space="preserve">* wykup udziałów w spółce  "Park Wodny" sp. z o.o.                                                                         </t>
  </si>
  <si>
    <t>* stworzenie kompleksu rekreacyjno-sportowo-turystycznego na bazie istniejącej infrastruktury sportowej w Kępnie – etap I</t>
  </si>
  <si>
    <t xml:space="preserve">* budowa oświetlenia boiska sportowego z trawy syntetycznej do piłki nożnej na terenie KOSiR Kępno </t>
  </si>
  <si>
    <t xml:space="preserve">* wykup udziałów w spółkach:  "Wodociągi Kępińskie" sp. z o.o. oraz "Inwestor- Kępno" sp. z o.o.                                                                                </t>
  </si>
  <si>
    <r>
      <t>Wydatki bieżące 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koszty funkcjonowania Urzędu, koszty bieżącego utrzymania i remontów budynków administracyjnych,                                                                                                      * koszty funkcjonowania Komisji Profilaktyki i Rozwiązywania Problemów Alkoholowych                                                                                                 * koszty podróży służbowych i szkoleń pracowników Urzędu,                                                                                                                                                        * składki członkowskie na rzecz WOKISS i ZMP,                                                                                                                                                        * koszty ubezpieczenia mienia Gminy,                                                                                                                                                                    * odpis na ZFŚS, podatek VAT, składki na PFRON,                                                                                                                                           * wynagrodzenia i pochodne wynikające z umów o pracę oraz umów-zleceń,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</si>
  <si>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* wynagrodzenia i pochodne wynikające z umów o pracę oraz umów-zleceń,    </t>
  </si>
  <si>
    <r>
      <t xml:space="preserve">Wydatki bieżące                                                                                                                                                                                                      * wydatki na </t>
    </r>
    <r>
      <rPr>
        <i/>
        <sz val="10"/>
        <color indexed="8"/>
        <rFont val="Arial CE"/>
        <family val="0"/>
      </rPr>
      <t>zakupy, publikacje i inne usługi związane z promocją Gminy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</si>
  <si>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funkcjonowaniem sołectw, diety sołtysów,                                                                                                                                           * wydatki związane z funkcjonowaniem Straży Miejskiej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</si>
  <si>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prowadzeniem i aktualizacją stałego rejestru wyborców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</si>
  <si>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wydatki związanez bieżącym funkcjonowaniem OSP</t>
    </r>
  </si>
  <si>
    <r>
      <t>Wydatki bieżące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związane z przygotowaniem i dostarczeniem do podatników decyzji podatkowych, koszty związane z postępowaniami egzekucyjnymi w zakresie podatków i opłat lokalnych, wynagrodzenia prowizyjne za inkaso podatków i opłat lokalnych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</si>
  <si>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odsetki od zaciągniętych przez Gminę kredytów i pożyczek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</si>
  <si>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z bieżącym funkcjonowaniem i remontami szkół podstawowych                                                                                                                                                                                                                  </t>
    </r>
  </si>
  <si>
    <r>
      <t>Wydatki bieżące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związane z bieżącym funkcjonowaniem oddziałów przedszkolnych przy szkołach podstawowych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</si>
  <si>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bieżącym funkcjonowaniem i remontami przedszkoli</t>
    </r>
  </si>
  <si>
    <r>
      <t xml:space="preserve">stowarzyszeniom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</si>
</sst>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,???,??0.00"/>
    <numFmt numFmtId="174" formatCode="00000"/>
    <numFmt numFmtId="175" formatCode="????"/>
    <numFmt numFmtId="176" formatCode="?,???,??0.00"/>
    <numFmt numFmtId="177" formatCode="?,??0.00"/>
    <numFmt numFmtId="178" formatCode="??,??0.00"/>
    <numFmt numFmtId="179" formatCode="??0.00"/>
    <numFmt numFmtId="180" formatCode="???"/>
    <numFmt numFmtId="181" formatCode="?????"/>
    <numFmt numFmtId="182" formatCode="???,??0.00"/>
    <numFmt numFmtId="183" formatCode="?"/>
    <numFmt numFmtId="184" formatCode="?0.00"/>
    <numFmt numFmtId="185" formatCode="??"/>
    <numFmt numFmtId="186" formatCode="&quot;Tak&quot;;&quot;Tak&quot;;&quot;Nie&quot;"/>
    <numFmt numFmtId="187" formatCode="&quot;Prawda&quot;;&quot;Prawda&quot;;&quot;Fałsz&quot;"/>
    <numFmt numFmtId="188" formatCode="&quot;Włączone&quot;;&quot;Włączone&quot;;&quot;Wyłączone&quot;"/>
    <numFmt numFmtId="189" formatCode="[$€-2]\ #,##0.00_);[Red]\([$€-2]\ #,##0.00\)"/>
  </numFmts>
  <fonts count="17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2"/>
    </font>
    <font>
      <b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sz val="10"/>
      <color indexed="8"/>
      <name val="Arial CE"/>
      <family val="0"/>
    </font>
    <font>
      <i/>
      <sz val="10"/>
      <name val="Arial"/>
      <family val="0"/>
    </font>
    <font>
      <i/>
      <sz val="10"/>
      <color indexed="8"/>
      <name val="Arial CE"/>
      <family val="0"/>
    </font>
    <font>
      <i/>
      <sz val="10"/>
      <name val="Arial CE"/>
      <family val="0"/>
    </font>
    <font>
      <sz val="10"/>
      <name val="Arial CE"/>
      <family val="0"/>
    </font>
    <font>
      <sz val="10"/>
      <color indexed="53"/>
      <name val="Arial CE"/>
      <family val="0"/>
    </font>
    <font>
      <sz val="10"/>
      <color indexed="53"/>
      <name val="Arial"/>
      <family val="0"/>
    </font>
    <font>
      <i/>
      <sz val="10"/>
      <color indexed="53"/>
      <name val="Arial CE"/>
      <family val="0"/>
    </font>
    <font>
      <b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72">
    <border>
      <left/>
      <right/>
      <top/>
      <bottom/>
      <diagonal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/>
      <right>
        <color indexed="8"/>
      </right>
      <top style="thin"/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8"/>
      </right>
      <top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8"/>
      </top>
      <bottom style="thin"/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8"/>
      </right>
      <top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/>
    </border>
    <border>
      <left style="thin">
        <color indexed="8"/>
      </left>
      <right>
        <color indexed="8"/>
      </right>
      <top>
        <color indexed="8"/>
      </top>
      <bottom style="medium"/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medium"/>
    </border>
    <border>
      <left>
        <color indexed="63"/>
      </left>
      <right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/>
      <right style="thin"/>
      <top>
        <color indexed="8"/>
      </top>
      <bottom>
        <color indexed="63"/>
      </bottom>
    </border>
    <border>
      <left style="thin"/>
      <right>
        <color indexed="8"/>
      </right>
      <top>
        <color indexed="63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8"/>
      </right>
      <top>
        <color indexed="8"/>
      </top>
      <bottom style="medium"/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8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>
        <color indexed="63"/>
      </right>
      <top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63"/>
      </right>
      <top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medium"/>
      <bottom style="thin"/>
    </border>
    <border>
      <left>
        <color indexed="8"/>
      </left>
      <right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8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 style="medium"/>
    </border>
    <border>
      <left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8"/>
      </top>
      <bottom style="medium"/>
    </border>
    <border>
      <left>
        <color indexed="8"/>
      </left>
      <right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8"/>
      </left>
      <right style="thin"/>
      <top>
        <color indexed="8"/>
      </top>
      <bottom style="medium"/>
    </border>
    <border>
      <left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8"/>
      </right>
      <top style="medium"/>
      <bottom style="thin"/>
    </border>
    <border>
      <left>
        <color indexed="8"/>
      </left>
      <right style="thin"/>
      <top style="medium"/>
      <bottom style="thin"/>
    </border>
    <border>
      <left>
        <color indexed="63"/>
      </left>
      <right>
        <color indexed="8"/>
      </right>
      <top style="thin"/>
      <bottom style="medium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/>
    </xf>
    <xf numFmtId="183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183" fontId="1" fillId="0" borderId="0" xfId="0" applyNumberFormat="1" applyFont="1" applyFill="1" applyBorder="1" applyAlignment="1">
      <alignment horizontal="left" vertical="top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top"/>
    </xf>
    <xf numFmtId="4" fontId="4" fillId="0" borderId="20" xfId="0" applyNumberFormat="1" applyFont="1" applyFill="1" applyBorder="1" applyAlignment="1">
      <alignment horizontal="center" vertical="top"/>
    </xf>
    <xf numFmtId="174" fontId="7" fillId="0" borderId="16" xfId="0" applyNumberFormat="1" applyFont="1" applyFill="1" applyBorder="1" applyAlignment="1">
      <alignment horizontal="left" vertical="top"/>
    </xf>
    <xf numFmtId="0" fontId="7" fillId="0" borderId="21" xfId="0" applyFont="1" applyFill="1" applyBorder="1" applyAlignment="1">
      <alignment horizontal="left" vertical="top" wrapText="1"/>
    </xf>
    <xf numFmtId="4" fontId="3" fillId="0" borderId="20" xfId="0" applyNumberFormat="1" applyFont="1" applyFill="1" applyBorder="1" applyAlignment="1">
      <alignment horizontal="center" vertical="top"/>
    </xf>
    <xf numFmtId="4" fontId="3" fillId="0" borderId="22" xfId="0" applyNumberFormat="1" applyFont="1" applyFill="1" applyBorder="1" applyAlignment="1">
      <alignment vertical="top"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8" fillId="0" borderId="21" xfId="0" applyFont="1" applyFill="1" applyBorder="1" applyAlignment="1">
      <alignment horizontal="left" vertical="top" wrapText="1"/>
    </xf>
    <xf numFmtId="173" fontId="8" fillId="0" borderId="9" xfId="0" applyNumberFormat="1" applyFont="1" applyFill="1" applyBorder="1" applyAlignment="1">
      <alignment horizontal="right" vertical="top"/>
    </xf>
    <xf numFmtId="4" fontId="0" fillId="0" borderId="20" xfId="0" applyNumberFormat="1" applyFont="1" applyFill="1" applyBorder="1" applyAlignment="1">
      <alignment horizontal="center" vertical="top"/>
    </xf>
    <xf numFmtId="4" fontId="0" fillId="0" borderId="22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8" fillId="0" borderId="25" xfId="0" applyFont="1" applyFill="1" applyBorder="1" applyAlignment="1">
      <alignment horizontal="left" vertical="top" wrapText="1"/>
    </xf>
    <xf numFmtId="173" fontId="8" fillId="0" borderId="26" xfId="0" applyNumberFormat="1" applyFont="1" applyFill="1" applyBorder="1" applyAlignment="1">
      <alignment horizontal="right" vertical="top"/>
    </xf>
    <xf numFmtId="0" fontId="0" fillId="0" borderId="5" xfId="0" applyFont="1" applyFill="1" applyBorder="1" applyAlignment="1">
      <alignment/>
    </xf>
    <xf numFmtId="175" fontId="8" fillId="0" borderId="6" xfId="0" applyNumberFormat="1" applyFont="1" applyFill="1" applyBorder="1" applyAlignment="1">
      <alignment horizontal="left" vertical="top"/>
    </xf>
    <xf numFmtId="0" fontId="8" fillId="0" borderId="27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21" xfId="0" applyFont="1" applyFill="1" applyBorder="1" applyAlignment="1">
      <alignment horizontal="left" vertical="top" wrapText="1"/>
    </xf>
    <xf numFmtId="4" fontId="9" fillId="0" borderId="22" xfId="0" applyNumberFormat="1" applyFont="1" applyFill="1" applyBorder="1" applyAlignment="1">
      <alignment vertical="top"/>
    </xf>
    <xf numFmtId="177" fontId="7" fillId="0" borderId="28" xfId="0" applyNumberFormat="1" applyFont="1" applyFill="1" applyBorder="1" applyAlignment="1">
      <alignment horizontal="right" vertical="top"/>
    </xf>
    <xf numFmtId="177" fontId="8" fillId="0" borderId="9" xfId="0" applyNumberFormat="1" applyFont="1" applyFill="1" applyBorder="1" applyAlignment="1">
      <alignment horizontal="right" vertical="top"/>
    </xf>
    <xf numFmtId="4" fontId="0" fillId="0" borderId="14" xfId="0" applyNumberFormat="1" applyFont="1" applyFill="1" applyBorder="1" applyAlignment="1">
      <alignment vertical="top"/>
    </xf>
    <xf numFmtId="4" fontId="0" fillId="0" borderId="13" xfId="0" applyNumberFormat="1" applyFont="1" applyFill="1" applyBorder="1" applyAlignment="1">
      <alignment horizontal="center" vertical="top"/>
    </xf>
    <xf numFmtId="177" fontId="8" fillId="0" borderId="29" xfId="0" applyNumberFormat="1" applyFont="1" applyFill="1" applyBorder="1" applyAlignment="1">
      <alignment horizontal="right" vertical="top"/>
    </xf>
    <xf numFmtId="4" fontId="0" fillId="0" borderId="30" xfId="0" applyNumberFormat="1" applyFont="1" applyFill="1" applyBorder="1" applyAlignment="1">
      <alignment vertical="top"/>
    </xf>
    <xf numFmtId="4" fontId="0" fillId="0" borderId="14" xfId="0" applyNumberFormat="1" applyFont="1" applyFill="1" applyBorder="1" applyAlignment="1">
      <alignment horizontal="center" vertical="top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8" fillId="0" borderId="31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/>
    </xf>
    <xf numFmtId="4" fontId="0" fillId="0" borderId="32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33" xfId="0" applyNumberFormat="1" applyFont="1" applyFill="1" applyBorder="1" applyAlignment="1">
      <alignment horizontal="left" vertical="top"/>
    </xf>
    <xf numFmtId="178" fontId="7" fillId="0" borderId="28" xfId="0" applyNumberFormat="1" applyFont="1" applyFill="1" applyBorder="1" applyAlignment="1">
      <alignment horizontal="right" vertical="top"/>
    </xf>
    <xf numFmtId="4" fontId="3" fillId="0" borderId="20" xfId="0" applyNumberFormat="1" applyFont="1" applyFill="1" applyBorder="1" applyAlignment="1">
      <alignment vertical="top"/>
    </xf>
    <xf numFmtId="0" fontId="0" fillId="0" borderId="3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8" fontId="8" fillId="0" borderId="9" xfId="0" applyNumberFormat="1" applyFont="1" applyFill="1" applyBorder="1" applyAlignment="1">
      <alignment horizontal="right" vertical="top"/>
    </xf>
    <xf numFmtId="0" fontId="0" fillId="0" borderId="3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4" fontId="0" fillId="0" borderId="22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8" fillId="0" borderId="35" xfId="0" applyFont="1" applyFill="1" applyBorder="1" applyAlignment="1">
      <alignment horizontal="left" vertical="top" wrapText="1"/>
    </xf>
    <xf numFmtId="4" fontId="0" fillId="0" borderId="20" xfId="0" applyNumberFormat="1" applyFont="1" applyFill="1" applyBorder="1" applyAlignment="1">
      <alignment vertical="top"/>
    </xf>
    <xf numFmtId="4" fontId="0" fillId="0" borderId="20" xfId="0" applyNumberFormat="1" applyFont="1" applyFill="1" applyBorder="1" applyAlignment="1">
      <alignment horizontal="center" vertical="top"/>
    </xf>
    <xf numFmtId="0" fontId="0" fillId="0" borderId="36" xfId="0" applyFont="1" applyFill="1" applyBorder="1" applyAlignment="1">
      <alignment/>
    </xf>
    <xf numFmtId="175" fontId="8" fillId="0" borderId="37" xfId="0" applyNumberFormat="1" applyFont="1" applyFill="1" applyBorder="1" applyAlignment="1">
      <alignment horizontal="left" vertical="top"/>
    </xf>
    <xf numFmtId="0" fontId="8" fillId="0" borderId="38" xfId="0" applyFont="1" applyFill="1" applyBorder="1" applyAlignment="1">
      <alignment horizontal="left" vertical="top" wrapText="1"/>
    </xf>
    <xf numFmtId="175" fontId="8" fillId="0" borderId="3" xfId="0" applyNumberFormat="1" applyFont="1" applyFill="1" applyBorder="1" applyAlignment="1">
      <alignment horizontal="left" vertical="top"/>
    </xf>
    <xf numFmtId="177" fontId="8" fillId="0" borderId="28" xfId="0" applyNumberFormat="1" applyFont="1" applyFill="1" applyBorder="1" applyAlignment="1">
      <alignment horizontal="right" vertical="top"/>
    </xf>
    <xf numFmtId="0" fontId="0" fillId="0" borderId="3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79" fontId="8" fillId="0" borderId="28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horizontal="center" vertical="top"/>
    </xf>
    <xf numFmtId="0" fontId="0" fillId="0" borderId="33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181" fontId="7" fillId="0" borderId="44" xfId="0" applyNumberFormat="1" applyFont="1" applyFill="1" applyBorder="1" applyAlignment="1">
      <alignment horizontal="left" vertical="top"/>
    </xf>
    <xf numFmtId="176" fontId="7" fillId="0" borderId="28" xfId="0" applyNumberFormat="1" applyFont="1" applyFill="1" applyBorder="1" applyAlignment="1">
      <alignment horizontal="right" vertical="top"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176" fontId="8" fillId="0" borderId="9" xfId="0" applyNumberFormat="1" applyFont="1" applyFill="1" applyBorder="1" applyAlignment="1">
      <alignment horizontal="right" vertical="top"/>
    </xf>
    <xf numFmtId="0" fontId="0" fillId="0" borderId="45" xfId="0" applyFont="1" applyFill="1" applyBorder="1" applyAlignment="1">
      <alignment/>
    </xf>
    <xf numFmtId="182" fontId="8" fillId="0" borderId="29" xfId="0" applyNumberFormat="1" applyFont="1" applyFill="1" applyBorder="1" applyAlignment="1">
      <alignment horizontal="right" vertical="top"/>
    </xf>
    <xf numFmtId="182" fontId="10" fillId="0" borderId="28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/>
    </xf>
    <xf numFmtId="0" fontId="9" fillId="0" borderId="47" xfId="0" applyFont="1" applyFill="1" applyBorder="1" applyAlignment="1">
      <alignment/>
    </xf>
    <xf numFmtId="0" fontId="9" fillId="0" borderId="48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181" fontId="7" fillId="0" borderId="46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vertical="top"/>
    </xf>
    <xf numFmtId="181" fontId="7" fillId="0" borderId="49" xfId="0" applyNumberFormat="1" applyFont="1" applyFill="1" applyBorder="1" applyAlignment="1">
      <alignment horizontal="left" vertical="top"/>
    </xf>
    <xf numFmtId="182" fontId="7" fillId="0" borderId="28" xfId="0" applyNumberFormat="1" applyFont="1" applyFill="1" applyBorder="1" applyAlignment="1">
      <alignment horizontal="right" vertical="top"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182" fontId="8" fillId="0" borderId="9" xfId="0" applyNumberFormat="1" applyFont="1" applyFill="1" applyBorder="1" applyAlignment="1">
      <alignment horizontal="right" vertical="top"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178" fontId="8" fillId="0" borderId="29" xfId="0" applyNumberFormat="1" applyFont="1" applyFill="1" applyBorder="1" applyAlignment="1">
      <alignment horizontal="right" vertical="top"/>
    </xf>
    <xf numFmtId="181" fontId="7" fillId="0" borderId="54" xfId="0" applyNumberFormat="1" applyFont="1" applyFill="1" applyBorder="1" applyAlignment="1">
      <alignment horizontal="left" vertical="top"/>
    </xf>
    <xf numFmtId="0" fontId="7" fillId="0" borderId="55" xfId="0" applyFont="1" applyFill="1" applyBorder="1" applyAlignment="1">
      <alignment horizontal="left" vertical="top" wrapText="1"/>
    </xf>
    <xf numFmtId="177" fontId="7" fillId="0" borderId="56" xfId="0" applyNumberFormat="1" applyFont="1" applyFill="1" applyBorder="1" applyAlignment="1">
      <alignment horizontal="right" vertical="top"/>
    </xf>
    <xf numFmtId="0" fontId="0" fillId="0" borderId="57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4" fontId="0" fillId="0" borderId="22" xfId="0" applyNumberFormat="1" applyFont="1" applyFill="1" applyBorder="1" applyAlignment="1">
      <alignment horizontal="center" vertical="top"/>
    </xf>
    <xf numFmtId="181" fontId="7" fillId="0" borderId="16" xfId="0" applyNumberFormat="1" applyFont="1" applyFill="1" applyBorder="1" applyAlignment="1">
      <alignment horizontal="left" vertical="top"/>
    </xf>
    <xf numFmtId="182" fontId="8" fillId="0" borderId="58" xfId="0" applyNumberFormat="1" applyFont="1" applyFill="1" applyBorder="1" applyAlignment="1">
      <alignment horizontal="right" vertical="top"/>
    </xf>
    <xf numFmtId="0" fontId="0" fillId="0" borderId="59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173" fontId="8" fillId="0" borderId="60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/>
    </xf>
    <xf numFmtId="182" fontId="8" fillId="0" borderId="28" xfId="0" applyNumberFormat="1" applyFont="1" applyFill="1" applyBorder="1" applyAlignment="1">
      <alignment horizontal="right" vertical="top"/>
    </xf>
    <xf numFmtId="175" fontId="8" fillId="0" borderId="24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/>
    </xf>
    <xf numFmtId="4" fontId="0" fillId="0" borderId="61" xfId="0" applyNumberFormat="1" applyFont="1" applyFill="1" applyBorder="1" applyAlignment="1">
      <alignment horizontal="center" vertical="top"/>
    </xf>
    <xf numFmtId="0" fontId="0" fillId="0" borderId="17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76" fontId="8" fillId="0" borderId="28" xfId="0" applyNumberFormat="1" applyFont="1" applyFill="1" applyBorder="1" applyAlignment="1">
      <alignment horizontal="right" vertical="top"/>
    </xf>
    <xf numFmtId="0" fontId="0" fillId="0" borderId="62" xfId="0" applyFont="1" applyFill="1" applyBorder="1" applyAlignment="1">
      <alignment/>
    </xf>
    <xf numFmtId="178" fontId="8" fillId="0" borderId="28" xfId="0" applyNumberFormat="1" applyFont="1" applyFill="1" applyBorder="1" applyAlignment="1">
      <alignment horizontal="right" vertical="top"/>
    </xf>
    <xf numFmtId="0" fontId="0" fillId="0" borderId="63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175" fontId="8" fillId="0" borderId="64" xfId="0" applyNumberFormat="1" applyFont="1" applyFill="1" applyBorder="1" applyAlignment="1">
      <alignment horizontal="left" vertical="top"/>
    </xf>
    <xf numFmtId="0" fontId="9" fillId="0" borderId="65" xfId="0" applyFont="1" applyFill="1" applyBorder="1" applyAlignment="1">
      <alignment/>
    </xf>
    <xf numFmtId="181" fontId="7" fillId="0" borderId="2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/>
    </xf>
    <xf numFmtId="4" fontId="0" fillId="0" borderId="22" xfId="0" applyNumberFormat="1" applyFont="1" applyFill="1" applyBorder="1" applyAlignment="1">
      <alignment vertical="top"/>
    </xf>
    <xf numFmtId="0" fontId="0" fillId="0" borderId="66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175" fontId="8" fillId="0" borderId="68" xfId="0" applyNumberFormat="1" applyFont="1" applyFill="1" applyBorder="1" applyAlignment="1">
      <alignment horizontal="left" vertical="top"/>
    </xf>
    <xf numFmtId="0" fontId="8" fillId="0" borderId="69" xfId="0" applyFont="1" applyFill="1" applyBorder="1" applyAlignment="1">
      <alignment horizontal="left" vertical="top" wrapText="1"/>
    </xf>
    <xf numFmtId="177" fontId="8" fillId="0" borderId="70" xfId="0" applyNumberFormat="1" applyFont="1" applyFill="1" applyBorder="1" applyAlignment="1">
      <alignment horizontal="right" vertical="top"/>
    </xf>
    <xf numFmtId="4" fontId="0" fillId="0" borderId="71" xfId="0" applyNumberFormat="1" applyFont="1" applyFill="1" applyBorder="1" applyAlignment="1">
      <alignment vertical="top"/>
    </xf>
    <xf numFmtId="4" fontId="0" fillId="0" borderId="71" xfId="0" applyNumberFormat="1" applyFont="1" applyFill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center" vertical="top"/>
    </xf>
    <xf numFmtId="4" fontId="0" fillId="0" borderId="72" xfId="0" applyNumberFormat="1" applyFont="1" applyFill="1" applyBorder="1" applyAlignment="1">
      <alignment vertical="top"/>
    </xf>
    <xf numFmtId="181" fontId="7" fillId="0" borderId="5" xfId="0" applyNumberFormat="1" applyFont="1" applyFill="1" applyBorder="1" applyAlignment="1">
      <alignment horizontal="left" vertical="top"/>
    </xf>
    <xf numFmtId="0" fontId="7" fillId="0" borderId="27" xfId="0" applyFont="1" applyFill="1" applyBorder="1" applyAlignment="1">
      <alignment horizontal="left" vertical="top" wrapText="1"/>
    </xf>
    <xf numFmtId="177" fontId="7" fillId="0" borderId="29" xfId="0" applyNumberFormat="1" applyFont="1" applyFill="1" applyBorder="1" applyAlignment="1">
      <alignment horizontal="right" vertical="top"/>
    </xf>
    <xf numFmtId="4" fontId="3" fillId="0" borderId="14" xfId="0" applyNumberFormat="1" applyFont="1" applyFill="1" applyBorder="1" applyAlignment="1">
      <alignment horizontal="center" vertical="top"/>
    </xf>
    <xf numFmtId="4" fontId="3" fillId="0" borderId="40" xfId="0" applyNumberFormat="1" applyFont="1" applyFill="1" applyBorder="1" applyAlignment="1">
      <alignment vertical="top"/>
    </xf>
    <xf numFmtId="0" fontId="7" fillId="0" borderId="31" xfId="0" applyFont="1" applyFill="1" applyBorder="1" applyAlignment="1">
      <alignment horizontal="left" vertical="top" wrapText="1"/>
    </xf>
    <xf numFmtId="4" fontId="3" fillId="0" borderId="32" xfId="0" applyNumberFormat="1" applyFont="1" applyFill="1" applyBorder="1" applyAlignment="1">
      <alignment vertical="top"/>
    </xf>
    <xf numFmtId="4" fontId="3" fillId="0" borderId="72" xfId="0" applyNumberFormat="1" applyFont="1" applyFill="1" applyBorder="1" applyAlignment="1">
      <alignment vertical="top"/>
    </xf>
    <xf numFmtId="184" fontId="8" fillId="0" borderId="28" xfId="0" applyNumberFormat="1" applyFont="1" applyFill="1" applyBorder="1" applyAlignment="1">
      <alignment horizontal="right" vertical="top"/>
    </xf>
    <xf numFmtId="0" fontId="0" fillId="0" borderId="73" xfId="0" applyFont="1" applyFill="1" applyBorder="1" applyAlignment="1">
      <alignment/>
    </xf>
    <xf numFmtId="0" fontId="0" fillId="0" borderId="74" xfId="0" applyFont="1" applyFill="1" applyBorder="1" applyAlignment="1">
      <alignment/>
    </xf>
    <xf numFmtId="4" fontId="0" fillId="0" borderId="40" xfId="0" applyNumberFormat="1" applyFont="1" applyFill="1" applyBorder="1" applyAlignment="1">
      <alignment vertical="top"/>
    </xf>
    <xf numFmtId="181" fontId="7" fillId="0" borderId="4" xfId="0" applyNumberFormat="1" applyFont="1" applyFill="1" applyBorder="1" applyAlignment="1">
      <alignment horizontal="left" vertical="top"/>
    </xf>
    <xf numFmtId="0" fontId="7" fillId="0" borderId="75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/>
    </xf>
    <xf numFmtId="0" fontId="0" fillId="0" borderId="76" xfId="0" applyFont="1" applyFill="1" applyBorder="1" applyAlignment="1">
      <alignment/>
    </xf>
    <xf numFmtId="0" fontId="0" fillId="0" borderId="77" xfId="0" applyFont="1" applyFill="1" applyBorder="1" applyAlignment="1">
      <alignment/>
    </xf>
    <xf numFmtId="4" fontId="0" fillId="0" borderId="78" xfId="0" applyNumberFormat="1" applyFont="1" applyFill="1" applyBorder="1" applyAlignment="1">
      <alignment horizontal="center" vertical="top"/>
    </xf>
    <xf numFmtId="182" fontId="7" fillId="0" borderId="29" xfId="0" applyNumberFormat="1" applyFont="1" applyFill="1" applyBorder="1" applyAlignment="1">
      <alignment horizontal="right" vertical="top"/>
    </xf>
    <xf numFmtId="4" fontId="3" fillId="0" borderId="79" xfId="0" applyNumberFormat="1" applyFont="1" applyFill="1" applyBorder="1" applyAlignment="1">
      <alignment vertical="top"/>
    </xf>
    <xf numFmtId="4" fontId="4" fillId="0" borderId="32" xfId="0" applyNumberFormat="1" applyFont="1" applyFill="1" applyBorder="1" applyAlignment="1">
      <alignment horizontal="center" vertical="top"/>
    </xf>
    <xf numFmtId="4" fontId="0" fillId="0" borderId="80" xfId="0" applyNumberFormat="1" applyFont="1" applyFill="1" applyBorder="1" applyAlignment="1">
      <alignment vertical="top"/>
    </xf>
    <xf numFmtId="4" fontId="0" fillId="0" borderId="39" xfId="0" applyNumberFormat="1" applyFont="1" applyFill="1" applyBorder="1" applyAlignment="1">
      <alignment vertical="top"/>
    </xf>
    <xf numFmtId="176" fontId="12" fillId="0" borderId="9" xfId="0" applyNumberFormat="1" applyFont="1" applyFill="1" applyBorder="1" applyAlignment="1">
      <alignment horizontal="right" vertical="top"/>
    </xf>
    <xf numFmtId="4" fontId="0" fillId="0" borderId="22" xfId="0" applyNumberFormat="1" applyFont="1" applyFill="1" applyBorder="1" applyAlignment="1">
      <alignment vertical="top"/>
    </xf>
    <xf numFmtId="4" fontId="0" fillId="0" borderId="2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3" fontId="13" fillId="0" borderId="26" xfId="0" applyNumberFormat="1" applyFont="1" applyFill="1" applyBorder="1" applyAlignment="1">
      <alignment horizontal="right" vertical="top"/>
    </xf>
    <xf numFmtId="4" fontId="14" fillId="0" borderId="22" xfId="0" applyNumberFormat="1" applyFont="1" applyFill="1" applyBorder="1" applyAlignment="1">
      <alignment vertical="top"/>
    </xf>
    <xf numFmtId="4" fontId="14" fillId="0" borderId="2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176" fontId="12" fillId="0" borderId="28" xfId="0" applyNumberFormat="1" applyFont="1" applyFill="1" applyBorder="1" applyAlignment="1">
      <alignment horizontal="right" vertical="top"/>
    </xf>
    <xf numFmtId="0" fontId="0" fillId="0" borderId="3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82" fontId="12" fillId="0" borderId="28" xfId="0" applyNumberFormat="1" applyFont="1" applyFill="1" applyBorder="1" applyAlignment="1">
      <alignment horizontal="right" vertical="top"/>
    </xf>
    <xf numFmtId="4" fontId="0" fillId="0" borderId="20" xfId="0" applyNumberFormat="1" applyFont="1" applyFill="1" applyBorder="1" applyAlignment="1">
      <alignment vertical="top"/>
    </xf>
    <xf numFmtId="0" fontId="0" fillId="0" borderId="3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182" fontId="12" fillId="0" borderId="9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73" fontId="12" fillId="0" borderId="26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/>
    </xf>
    <xf numFmtId="178" fontId="12" fillId="0" borderId="28" xfId="0" applyNumberFormat="1" applyFont="1" applyFill="1" applyBorder="1" applyAlignment="1">
      <alignment horizontal="right" vertical="top"/>
    </xf>
    <xf numFmtId="0" fontId="0" fillId="0" borderId="81" xfId="0" applyFont="1" applyFill="1" applyBorder="1" applyAlignment="1">
      <alignment/>
    </xf>
    <xf numFmtId="177" fontId="12" fillId="0" borderId="28" xfId="0" applyNumberFormat="1" applyFont="1" applyFill="1" applyBorder="1" applyAlignment="1">
      <alignment horizontal="right" vertical="top"/>
    </xf>
    <xf numFmtId="4" fontId="0" fillId="0" borderId="22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wrapText="1"/>
    </xf>
    <xf numFmtId="4" fontId="0" fillId="0" borderId="14" xfId="0" applyNumberFormat="1" applyFont="1" applyFill="1" applyBorder="1" applyAlignment="1">
      <alignment horizontal="center" vertical="top"/>
    </xf>
    <xf numFmtId="4" fontId="0" fillId="0" borderId="72" xfId="0" applyNumberFormat="1" applyFont="1" applyFill="1" applyBorder="1" applyAlignment="1">
      <alignment vertical="top"/>
    </xf>
    <xf numFmtId="0" fontId="0" fillId="0" borderId="82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4" fontId="0" fillId="0" borderId="14" xfId="0" applyNumberFormat="1" applyFont="1" applyFill="1" applyBorder="1" applyAlignment="1">
      <alignment vertical="top"/>
    </xf>
    <xf numFmtId="0" fontId="0" fillId="0" borderId="62" xfId="0" applyFont="1" applyFill="1" applyBorder="1" applyAlignment="1">
      <alignment/>
    </xf>
    <xf numFmtId="0" fontId="0" fillId="0" borderId="8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78" fontId="12" fillId="0" borderId="56" xfId="0" applyNumberFormat="1" applyFont="1" applyFill="1" applyBorder="1" applyAlignment="1">
      <alignment horizontal="right" vertical="top"/>
    </xf>
    <xf numFmtId="177" fontId="8" fillId="0" borderId="56" xfId="0" applyNumberFormat="1" applyFont="1" applyFill="1" applyBorder="1" applyAlignment="1">
      <alignment horizontal="right" vertical="top"/>
    </xf>
    <xf numFmtId="0" fontId="9" fillId="0" borderId="72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4" fontId="0" fillId="0" borderId="14" xfId="0" applyNumberFormat="1" applyFont="1" applyFill="1" applyBorder="1" applyAlignment="1">
      <alignment vertical="top"/>
    </xf>
    <xf numFmtId="4" fontId="0" fillId="0" borderId="20" xfId="0" applyNumberFormat="1" applyFont="1" applyFill="1" applyBorder="1" applyAlignment="1">
      <alignment horizontal="center" vertical="top"/>
    </xf>
    <xf numFmtId="4" fontId="0" fillId="0" borderId="22" xfId="0" applyNumberFormat="1" applyFont="1" applyFill="1" applyBorder="1" applyAlignment="1">
      <alignment vertical="top"/>
    </xf>
    <xf numFmtId="4" fontId="0" fillId="0" borderId="14" xfId="0" applyNumberFormat="1" applyFont="1" applyFill="1" applyBorder="1" applyAlignment="1">
      <alignment vertical="top"/>
    </xf>
    <xf numFmtId="0" fontId="0" fillId="0" borderId="84" xfId="0" applyFont="1" applyFill="1" applyBorder="1" applyAlignment="1">
      <alignment/>
    </xf>
    <xf numFmtId="0" fontId="0" fillId="0" borderId="85" xfId="0" applyFont="1" applyFill="1" applyBorder="1" applyAlignment="1">
      <alignment/>
    </xf>
    <xf numFmtId="175" fontId="8" fillId="0" borderId="85" xfId="0" applyNumberFormat="1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left" vertical="top" wrapText="1"/>
    </xf>
    <xf numFmtId="178" fontId="8" fillId="0" borderId="85" xfId="0" applyNumberFormat="1" applyFont="1" applyFill="1" applyBorder="1" applyAlignment="1">
      <alignment horizontal="right" vertical="top"/>
    </xf>
    <xf numFmtId="0" fontId="0" fillId="0" borderId="8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left" vertical="top" wrapText="1"/>
    </xf>
    <xf numFmtId="4" fontId="0" fillId="0" borderId="34" xfId="0" applyNumberFormat="1" applyFont="1" applyFill="1" applyBorder="1" applyAlignment="1">
      <alignment vertical="top"/>
    </xf>
    <xf numFmtId="4" fontId="0" fillId="0" borderId="40" xfId="0" applyNumberFormat="1" applyFont="1" applyFill="1" applyBorder="1" applyAlignment="1">
      <alignment vertical="top"/>
    </xf>
    <xf numFmtId="0" fontId="0" fillId="0" borderId="61" xfId="0" applyFont="1" applyFill="1" applyBorder="1" applyAlignment="1">
      <alignment/>
    </xf>
    <xf numFmtId="0" fontId="0" fillId="0" borderId="86" xfId="0" applyFont="1" applyFill="1" applyBorder="1" applyAlignment="1">
      <alignment/>
    </xf>
    <xf numFmtId="181" fontId="7" fillId="0" borderId="87" xfId="0" applyNumberFormat="1" applyFont="1" applyFill="1" applyBorder="1" applyAlignment="1">
      <alignment horizontal="left" vertical="top"/>
    </xf>
    <xf numFmtId="4" fontId="9" fillId="0" borderId="20" xfId="0" applyNumberFormat="1" applyFont="1" applyFill="1" applyBorder="1" applyAlignment="1">
      <alignment vertical="top"/>
    </xf>
    <xf numFmtId="4" fontId="3" fillId="0" borderId="13" xfId="0" applyNumberFormat="1" applyFont="1" applyFill="1" applyBorder="1" applyAlignment="1">
      <alignment horizontal="center" vertical="top"/>
    </xf>
    <xf numFmtId="0" fontId="0" fillId="0" borderId="24" xfId="0" applyFont="1" applyFill="1" applyBorder="1" applyAlignment="1">
      <alignment/>
    </xf>
    <xf numFmtId="182" fontId="8" fillId="0" borderId="88" xfId="0" applyNumberFormat="1" applyFont="1" applyFill="1" applyBorder="1" applyAlignment="1">
      <alignment horizontal="right" vertical="top"/>
    </xf>
    <xf numFmtId="4" fontId="0" fillId="0" borderId="89" xfId="0" applyNumberFormat="1" applyFont="1" applyFill="1" applyBorder="1" applyAlignment="1">
      <alignment vertical="top"/>
    </xf>
    <xf numFmtId="0" fontId="0" fillId="0" borderId="85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175" fontId="8" fillId="0" borderId="11" xfId="0" applyNumberFormat="1" applyFont="1" applyFill="1" applyBorder="1" applyAlignment="1">
      <alignment horizontal="left" vertical="top"/>
    </xf>
    <xf numFmtId="0" fontId="8" fillId="0" borderId="55" xfId="0" applyFont="1" applyFill="1" applyBorder="1" applyAlignment="1">
      <alignment horizontal="left" vertical="top" wrapText="1"/>
    </xf>
    <xf numFmtId="0" fontId="0" fillId="0" borderId="3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90" xfId="0" applyFont="1" applyFill="1" applyBorder="1" applyAlignment="1">
      <alignment/>
    </xf>
    <xf numFmtId="178" fontId="12" fillId="0" borderId="91" xfId="0" applyNumberFormat="1" applyFont="1" applyFill="1" applyBorder="1" applyAlignment="1">
      <alignment horizontal="right" vertical="top"/>
    </xf>
    <xf numFmtId="0" fontId="0" fillId="0" borderId="42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177" fontId="12" fillId="0" borderId="92" xfId="0" applyNumberFormat="1" applyFont="1" applyFill="1" applyBorder="1" applyAlignment="1">
      <alignment horizontal="right" vertical="top"/>
    </xf>
    <xf numFmtId="176" fontId="7" fillId="0" borderId="29" xfId="0" applyNumberFormat="1" applyFont="1" applyFill="1" applyBorder="1" applyAlignment="1">
      <alignment horizontal="right" vertical="top"/>
    </xf>
    <xf numFmtId="4" fontId="3" fillId="0" borderId="13" xfId="0" applyNumberFormat="1" applyFont="1" applyFill="1" applyBorder="1" applyAlignment="1">
      <alignment vertical="top"/>
    </xf>
    <xf numFmtId="0" fontId="0" fillId="0" borderId="63" xfId="0" applyFont="1" applyFill="1" applyBorder="1" applyAlignment="1">
      <alignment/>
    </xf>
    <xf numFmtId="178" fontId="7" fillId="0" borderId="29" xfId="0" applyNumberFormat="1" applyFont="1" applyFill="1" applyBorder="1" applyAlignment="1">
      <alignment horizontal="right" vertical="top"/>
    </xf>
    <xf numFmtId="4" fontId="3" fillId="0" borderId="39" xfId="0" applyNumberFormat="1" applyFont="1" applyFill="1" applyBorder="1" applyAlignment="1">
      <alignment vertical="top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72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12" fillId="0" borderId="21" xfId="0" applyFont="1" applyFill="1" applyBorder="1" applyAlignment="1">
      <alignment horizontal="left" vertical="top" wrapText="1"/>
    </xf>
    <xf numFmtId="177" fontId="12" fillId="0" borderId="91" xfId="0" applyNumberFormat="1" applyFont="1" applyFill="1" applyBorder="1" applyAlignment="1">
      <alignment horizontal="right" vertical="top"/>
    </xf>
    <xf numFmtId="4" fontId="0" fillId="0" borderId="14" xfId="0" applyNumberFormat="1" applyFont="1" applyFill="1" applyBorder="1" applyAlignment="1">
      <alignment horizontal="center" vertical="top"/>
    </xf>
    <xf numFmtId="0" fontId="9" fillId="0" borderId="63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177" fontId="12" fillId="0" borderId="93" xfId="0" applyNumberFormat="1" applyFont="1" applyFill="1" applyBorder="1" applyAlignment="1">
      <alignment horizontal="right" vertical="top"/>
    </xf>
    <xf numFmtId="178" fontId="8" fillId="0" borderId="60" xfId="0" applyNumberFormat="1" applyFont="1" applyFill="1" applyBorder="1" applyAlignment="1">
      <alignment horizontal="right" vertical="top"/>
    </xf>
    <xf numFmtId="0" fontId="0" fillId="0" borderId="5" xfId="0" applyFont="1" applyFill="1" applyBorder="1" applyAlignment="1">
      <alignment/>
    </xf>
    <xf numFmtId="177" fontId="8" fillId="0" borderId="92" xfId="0" applyNumberFormat="1" applyFont="1" applyFill="1" applyBorder="1" applyAlignment="1">
      <alignment horizontal="right" vertical="top"/>
    </xf>
    <xf numFmtId="177" fontId="8" fillId="0" borderId="76" xfId="0" applyNumberFormat="1" applyFont="1" applyFill="1" applyBorder="1" applyAlignment="1">
      <alignment horizontal="right" vertical="top"/>
    </xf>
    <xf numFmtId="0" fontId="8" fillId="0" borderId="91" xfId="0" applyFont="1" applyFill="1" applyBorder="1" applyAlignment="1">
      <alignment horizontal="left" vertical="top" wrapText="1"/>
    </xf>
    <xf numFmtId="173" fontId="8" fillId="0" borderId="22" xfId="0" applyNumberFormat="1" applyFont="1" applyFill="1" applyBorder="1" applyAlignment="1">
      <alignment horizontal="right" vertical="top"/>
    </xf>
    <xf numFmtId="177" fontId="8" fillId="0" borderId="85" xfId="0" applyNumberFormat="1" applyFont="1" applyFill="1" applyBorder="1" applyAlignment="1">
      <alignment horizontal="right" vertical="top"/>
    </xf>
    <xf numFmtId="0" fontId="0" fillId="0" borderId="9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2" fontId="7" fillId="0" borderId="56" xfId="0" applyNumberFormat="1" applyFont="1" applyFill="1" applyBorder="1" applyAlignment="1">
      <alignment horizontal="right" vertical="top"/>
    </xf>
    <xf numFmtId="4" fontId="0" fillId="0" borderId="30" xfId="0" applyNumberFormat="1" applyFont="1" applyFill="1" applyBorder="1" applyAlignment="1">
      <alignment horizontal="center" vertical="top"/>
    </xf>
    <xf numFmtId="4" fontId="0" fillId="0" borderId="20" xfId="0" applyNumberFormat="1" applyFont="1" applyFill="1" applyBorder="1" applyAlignment="1">
      <alignment vertical="top"/>
    </xf>
    <xf numFmtId="0" fontId="0" fillId="0" borderId="95" xfId="0" applyFont="1" applyFill="1" applyBorder="1" applyAlignment="1">
      <alignment/>
    </xf>
    <xf numFmtId="4" fontId="0" fillId="0" borderId="96" xfId="0" applyNumberFormat="1" applyFont="1" applyFill="1" applyBorder="1" applyAlignment="1">
      <alignment vertical="top"/>
    </xf>
    <xf numFmtId="182" fontId="8" fillId="0" borderId="56" xfId="0" applyNumberFormat="1" applyFont="1" applyFill="1" applyBorder="1" applyAlignment="1">
      <alignment horizontal="right" vertical="top"/>
    </xf>
    <xf numFmtId="0" fontId="0" fillId="0" borderId="76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182" fontId="8" fillId="0" borderId="92" xfId="0" applyNumberFormat="1" applyFont="1" applyFill="1" applyBorder="1" applyAlignment="1">
      <alignment horizontal="right" vertical="top"/>
    </xf>
    <xf numFmtId="182" fontId="7" fillId="0" borderId="91" xfId="0" applyNumberFormat="1" applyFont="1" applyFill="1" applyBorder="1" applyAlignment="1">
      <alignment horizontal="right" vertical="top"/>
    </xf>
    <xf numFmtId="182" fontId="8" fillId="0" borderId="22" xfId="0" applyNumberFormat="1" applyFont="1" applyFill="1" applyBorder="1" applyAlignment="1">
      <alignment horizontal="right" vertical="top"/>
    </xf>
    <xf numFmtId="0" fontId="8" fillId="0" borderId="30" xfId="0" applyFont="1" applyFill="1" applyBorder="1" applyAlignment="1">
      <alignment horizontal="left" vertical="top" wrapText="1"/>
    </xf>
    <xf numFmtId="182" fontId="8" fillId="0" borderId="30" xfId="0" applyNumberFormat="1" applyFont="1" applyFill="1" applyBorder="1" applyAlignment="1">
      <alignment horizontal="right" vertical="top"/>
    </xf>
    <xf numFmtId="0" fontId="8" fillId="0" borderId="34" xfId="0" applyFont="1" applyFill="1" applyBorder="1" applyAlignment="1">
      <alignment horizontal="left" vertical="top" wrapText="1"/>
    </xf>
    <xf numFmtId="4" fontId="4" fillId="0" borderId="34" xfId="0" applyNumberFormat="1" applyFont="1" applyFill="1" applyBorder="1" applyAlignment="1">
      <alignment horizontal="center" vertical="top"/>
    </xf>
    <xf numFmtId="4" fontId="0" fillId="0" borderId="13" xfId="0" applyNumberFormat="1" applyFont="1" applyFill="1" applyBorder="1" applyAlignment="1">
      <alignment vertical="top"/>
    </xf>
    <xf numFmtId="178" fontId="7" fillId="0" borderId="56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0" fillId="0" borderId="0" xfId="0" applyNumberFormat="1" applyFont="1" applyFill="1" applyAlignment="1">
      <alignment vertical="top"/>
    </xf>
    <xf numFmtId="4" fontId="0" fillId="0" borderId="0" xfId="0" applyNumberFormat="1" applyFont="1" applyFill="1" applyAlignment="1">
      <alignment horizontal="center" vertical="top"/>
    </xf>
    <xf numFmtId="4" fontId="4" fillId="0" borderId="97" xfId="0" applyNumberFormat="1" applyFont="1" applyFill="1" applyBorder="1" applyAlignment="1">
      <alignment horizontal="center" vertical="top"/>
    </xf>
    <xf numFmtId="0" fontId="0" fillId="0" borderId="22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3" fillId="0" borderId="98" xfId="0" applyFont="1" applyFill="1" applyBorder="1" applyAlignment="1">
      <alignment/>
    </xf>
    <xf numFmtId="0" fontId="3" fillId="0" borderId="99" xfId="0" applyFont="1" applyFill="1" applyBorder="1" applyAlignment="1">
      <alignment/>
    </xf>
    <xf numFmtId="0" fontId="7" fillId="0" borderId="100" xfId="0" applyFont="1" applyFill="1" applyBorder="1" applyAlignment="1">
      <alignment horizontal="left" vertical="top" wrapText="1"/>
    </xf>
    <xf numFmtId="182" fontId="7" fillId="0" borderId="49" xfId="0" applyNumberFormat="1" applyFont="1" applyFill="1" applyBorder="1" applyAlignment="1">
      <alignment horizontal="right" vertical="top"/>
    </xf>
    <xf numFmtId="173" fontId="8" fillId="0" borderId="52" xfId="0" applyNumberFormat="1" applyFont="1" applyFill="1" applyBorder="1" applyAlignment="1">
      <alignment horizontal="right" vertical="top"/>
    </xf>
    <xf numFmtId="179" fontId="8" fillId="0" borderId="51" xfId="0" applyNumberFormat="1" applyFont="1" applyFill="1" applyBorder="1" applyAlignment="1">
      <alignment horizontal="right" vertical="top"/>
    </xf>
    <xf numFmtId="178" fontId="8" fillId="0" borderId="51" xfId="0" applyNumberFormat="1" applyFont="1" applyFill="1" applyBorder="1" applyAlignment="1">
      <alignment horizontal="right" vertical="top"/>
    </xf>
    <xf numFmtId="0" fontId="0" fillId="0" borderId="38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181" fontId="7" fillId="0" borderId="101" xfId="0" applyNumberFormat="1" applyFont="1" applyFill="1" applyBorder="1" applyAlignment="1">
      <alignment horizontal="left" vertical="top"/>
    </xf>
    <xf numFmtId="182" fontId="7" fillId="0" borderId="102" xfId="0" applyNumberFormat="1" applyFont="1" applyFill="1" applyBorder="1" applyAlignment="1">
      <alignment horizontal="right" vertical="top"/>
    </xf>
    <xf numFmtId="182" fontId="7" fillId="0" borderId="103" xfId="0" applyNumberFormat="1" applyFont="1" applyFill="1" applyBorder="1" applyAlignment="1">
      <alignment horizontal="right" vertical="top"/>
    </xf>
    <xf numFmtId="4" fontId="3" fillId="0" borderId="22" xfId="0" applyNumberFormat="1" applyFont="1" applyFill="1" applyBorder="1" applyAlignment="1">
      <alignment horizontal="center" vertical="top"/>
    </xf>
    <xf numFmtId="4" fontId="3" fillId="0" borderId="89" xfId="0" applyNumberFormat="1" applyFont="1" applyFill="1" applyBorder="1" applyAlignment="1">
      <alignment vertical="top"/>
    </xf>
    <xf numFmtId="182" fontId="8" fillId="0" borderId="55" xfId="0" applyNumberFormat="1" applyFont="1" applyFill="1" applyBorder="1" applyAlignment="1">
      <alignment horizontal="right" vertical="top"/>
    </xf>
    <xf numFmtId="182" fontId="7" fillId="0" borderId="92" xfId="0" applyNumberFormat="1" applyFont="1" applyFill="1" applyBorder="1" applyAlignment="1">
      <alignment horizontal="right" vertical="top"/>
    </xf>
    <xf numFmtId="4" fontId="3" fillId="0" borderId="104" xfId="0" applyNumberFormat="1" applyFont="1" applyFill="1" applyBorder="1" applyAlignment="1">
      <alignment horizontal="center" vertical="top"/>
    </xf>
    <xf numFmtId="182" fontId="8" fillId="0" borderId="70" xfId="0" applyNumberFormat="1" applyFont="1" applyFill="1" applyBorder="1" applyAlignment="1">
      <alignment horizontal="right" vertical="top"/>
    </xf>
    <xf numFmtId="4" fontId="0" fillId="0" borderId="105" xfId="0" applyNumberFormat="1" applyFont="1" applyFill="1" applyBorder="1" applyAlignment="1">
      <alignment vertical="top"/>
    </xf>
    <xf numFmtId="4" fontId="0" fillId="0" borderId="106" xfId="0" applyNumberFormat="1" applyFont="1" applyFill="1" applyBorder="1" applyAlignment="1">
      <alignment vertical="top"/>
    </xf>
    <xf numFmtId="181" fontId="7" fillId="0" borderId="33" xfId="0" applyNumberFormat="1" applyFont="1" applyFill="1" applyBorder="1" applyAlignment="1">
      <alignment horizontal="left" vertical="top"/>
    </xf>
    <xf numFmtId="0" fontId="0" fillId="0" borderId="8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89" xfId="0" applyFont="1" applyFill="1" applyBorder="1" applyAlignment="1">
      <alignment/>
    </xf>
    <xf numFmtId="0" fontId="0" fillId="0" borderId="107" xfId="0" applyFont="1" applyFill="1" applyBorder="1" applyAlignment="1">
      <alignment/>
    </xf>
    <xf numFmtId="181" fontId="7" fillId="0" borderId="41" xfId="0" applyNumberFormat="1" applyFont="1" applyFill="1" applyBorder="1" applyAlignment="1">
      <alignment horizontal="left" vertical="top"/>
    </xf>
    <xf numFmtId="173" fontId="8" fillId="0" borderId="108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181" fontId="7" fillId="0" borderId="109" xfId="0" applyNumberFormat="1" applyFont="1" applyFill="1" applyBorder="1" applyAlignment="1">
      <alignment horizontal="left" vertical="top"/>
    </xf>
    <xf numFmtId="0" fontId="9" fillId="0" borderId="110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79" xfId="0" applyFont="1" applyFill="1" applyBorder="1" applyAlignment="1">
      <alignment/>
    </xf>
    <xf numFmtId="0" fontId="0" fillId="0" borderId="111" xfId="0" applyFont="1" applyFill="1" applyBorder="1" applyAlignment="1">
      <alignment/>
    </xf>
    <xf numFmtId="0" fontId="0" fillId="0" borderId="112" xfId="0" applyFont="1" applyFill="1" applyBorder="1" applyAlignment="1">
      <alignment/>
    </xf>
    <xf numFmtId="177" fontId="8" fillId="0" borderId="113" xfId="0" applyNumberFormat="1" applyFont="1" applyFill="1" applyBorder="1" applyAlignment="1">
      <alignment horizontal="right" vertical="top"/>
    </xf>
    <xf numFmtId="175" fontId="8" fillId="0" borderId="39" xfId="0" applyNumberFormat="1" applyFont="1" applyFill="1" applyBorder="1" applyAlignment="1">
      <alignment horizontal="left" vertical="top"/>
    </xf>
    <xf numFmtId="181" fontId="7" fillId="0" borderId="114" xfId="0" applyNumberFormat="1" applyFont="1" applyFill="1" applyBorder="1" applyAlignment="1">
      <alignment horizontal="left" vertical="top"/>
    </xf>
    <xf numFmtId="0" fontId="0" fillId="0" borderId="39" xfId="0" applyFont="1" applyFill="1" applyBorder="1" applyAlignment="1">
      <alignment/>
    </xf>
    <xf numFmtId="181" fontId="7" fillId="0" borderId="0" xfId="0" applyNumberFormat="1" applyFont="1" applyFill="1" applyBorder="1" applyAlignment="1">
      <alignment horizontal="left" vertical="top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76" xfId="0" applyFont="1" applyFill="1" applyBorder="1" applyAlignment="1">
      <alignment/>
    </xf>
    <xf numFmtId="0" fontId="8" fillId="0" borderId="115" xfId="0" applyFont="1" applyFill="1" applyBorder="1" applyAlignment="1">
      <alignment horizontal="left" vertical="top" wrapText="1"/>
    </xf>
    <xf numFmtId="182" fontId="8" fillId="0" borderId="108" xfId="0" applyNumberFormat="1" applyFont="1" applyFill="1" applyBorder="1" applyAlignment="1">
      <alignment horizontal="right" vertical="top"/>
    </xf>
    <xf numFmtId="4" fontId="0" fillId="0" borderId="13" xfId="0" applyNumberFormat="1" applyFont="1" applyFill="1" applyBorder="1" applyAlignment="1">
      <alignment vertical="top"/>
    </xf>
    <xf numFmtId="0" fontId="0" fillId="0" borderId="72" xfId="0" applyFont="1" applyFill="1" applyBorder="1" applyAlignment="1">
      <alignment/>
    </xf>
    <xf numFmtId="175" fontId="8" fillId="0" borderId="116" xfId="0" applyNumberFormat="1" applyFont="1" applyFill="1" applyBorder="1" applyAlignment="1">
      <alignment horizontal="left" vertical="top"/>
    </xf>
    <xf numFmtId="0" fontId="9" fillId="0" borderId="117" xfId="0" applyFont="1" applyFill="1" applyBorder="1" applyAlignment="1">
      <alignment/>
    </xf>
    <xf numFmtId="176" fontId="7" fillId="0" borderId="56" xfId="0" applyNumberFormat="1" applyFont="1" applyFill="1" applyBorder="1" applyAlignment="1">
      <alignment horizontal="right" vertical="top"/>
    </xf>
    <xf numFmtId="4" fontId="0" fillId="0" borderId="85" xfId="0" applyNumberFormat="1" applyFont="1" applyFill="1" applyBorder="1" applyAlignment="1">
      <alignment vertical="top"/>
    </xf>
    <xf numFmtId="4" fontId="0" fillId="0" borderId="85" xfId="0" applyNumberFormat="1" applyFont="1" applyFill="1" applyBorder="1" applyAlignment="1">
      <alignment horizontal="center" vertical="top"/>
    </xf>
    <xf numFmtId="0" fontId="10" fillId="0" borderId="32" xfId="0" applyFont="1" applyFill="1" applyBorder="1" applyAlignment="1">
      <alignment horizontal="left" vertical="top" wrapText="1"/>
    </xf>
    <xf numFmtId="178" fontId="10" fillId="0" borderId="61" xfId="0" applyNumberFormat="1" applyFont="1" applyFill="1" applyBorder="1" applyAlignment="1">
      <alignment horizontal="right" vertical="top"/>
    </xf>
    <xf numFmtId="4" fontId="9" fillId="0" borderId="61" xfId="0" applyNumberFormat="1" applyFont="1" applyFill="1" applyBorder="1" applyAlignment="1">
      <alignment vertical="top"/>
    </xf>
    <xf numFmtId="4" fontId="4" fillId="0" borderId="61" xfId="0" applyNumberFormat="1" applyFont="1" applyFill="1" applyBorder="1" applyAlignment="1">
      <alignment horizontal="center" vertical="top"/>
    </xf>
    <xf numFmtId="4" fontId="9" fillId="0" borderId="72" xfId="0" applyNumberFormat="1" applyFont="1" applyFill="1" applyBorder="1" applyAlignment="1">
      <alignment vertical="top"/>
    </xf>
    <xf numFmtId="0" fontId="10" fillId="0" borderId="20" xfId="0" applyFont="1" applyFill="1" applyBorder="1" applyAlignment="1">
      <alignment horizontal="left" vertical="top" wrapText="1"/>
    </xf>
    <xf numFmtId="0" fontId="9" fillId="0" borderId="118" xfId="0" applyFont="1" applyFill="1" applyBorder="1" applyAlignment="1">
      <alignment/>
    </xf>
    <xf numFmtId="178" fontId="8" fillId="0" borderId="14" xfId="0" applyNumberFormat="1" applyFont="1" applyFill="1" applyBorder="1" applyAlignment="1">
      <alignment horizontal="right" vertical="top"/>
    </xf>
    <xf numFmtId="178" fontId="10" fillId="0" borderId="20" xfId="0" applyNumberFormat="1" applyFont="1" applyFill="1" applyBorder="1" applyAlignment="1">
      <alignment horizontal="right" vertical="top"/>
    </xf>
    <xf numFmtId="178" fontId="8" fillId="0" borderId="92" xfId="0" applyNumberFormat="1" applyFont="1" applyFill="1" applyBorder="1" applyAlignment="1">
      <alignment horizontal="right" vertical="top"/>
    </xf>
    <xf numFmtId="182" fontId="10" fillId="0" borderId="20" xfId="0" applyNumberFormat="1" applyFont="1" applyFill="1" applyBorder="1" applyAlignment="1">
      <alignment horizontal="right" vertical="top"/>
    </xf>
    <xf numFmtId="0" fontId="0" fillId="0" borderId="119" xfId="0" applyFont="1" applyFill="1" applyBorder="1" applyAlignment="1">
      <alignment/>
    </xf>
    <xf numFmtId="0" fontId="3" fillId="0" borderId="120" xfId="0" applyFont="1" applyFill="1" applyBorder="1" applyAlignment="1">
      <alignment/>
    </xf>
    <xf numFmtId="0" fontId="0" fillId="0" borderId="121" xfId="0" applyFont="1" applyFill="1" applyBorder="1" applyAlignment="1">
      <alignment/>
    </xf>
    <xf numFmtId="0" fontId="9" fillId="0" borderId="74" xfId="0" applyFont="1" applyFill="1" applyBorder="1" applyAlignment="1">
      <alignment/>
    </xf>
    <xf numFmtId="177" fontId="8" fillId="0" borderId="93" xfId="0" applyNumberFormat="1" applyFont="1" applyFill="1" applyBorder="1" applyAlignment="1">
      <alignment horizontal="right" vertical="top"/>
    </xf>
    <xf numFmtId="0" fontId="9" fillId="0" borderId="77" xfId="0" applyFont="1" applyFill="1" applyBorder="1" applyAlignment="1">
      <alignment/>
    </xf>
    <xf numFmtId="0" fontId="9" fillId="0" borderId="78" xfId="0" applyFont="1" applyFill="1" applyBorder="1" applyAlignment="1">
      <alignment/>
    </xf>
    <xf numFmtId="0" fontId="9" fillId="0" borderId="122" xfId="0" applyFont="1" applyFill="1" applyBorder="1" applyAlignment="1">
      <alignment/>
    </xf>
    <xf numFmtId="4" fontId="4" fillId="0" borderId="78" xfId="0" applyNumberFormat="1" applyFont="1" applyFill="1" applyBorder="1" applyAlignment="1">
      <alignment horizontal="center" vertical="top"/>
    </xf>
    <xf numFmtId="0" fontId="0" fillId="0" borderId="123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24" xfId="0" applyFont="1" applyFill="1" applyBorder="1" applyAlignment="1">
      <alignment/>
    </xf>
    <xf numFmtId="175" fontId="8" fillId="0" borderId="125" xfId="0" applyNumberFormat="1" applyFont="1" applyFill="1" applyBorder="1" applyAlignment="1">
      <alignment horizontal="left" vertical="top"/>
    </xf>
    <xf numFmtId="0" fontId="8" fillId="0" borderId="102" xfId="0" applyFont="1" applyFill="1" applyBorder="1" applyAlignment="1">
      <alignment horizontal="left" vertical="top" wrapText="1"/>
    </xf>
    <xf numFmtId="177" fontId="12" fillId="0" borderId="103" xfId="0" applyNumberFormat="1" applyFont="1" applyFill="1" applyBorder="1" applyAlignment="1">
      <alignment horizontal="right" vertical="top"/>
    </xf>
    <xf numFmtId="0" fontId="0" fillId="0" borderId="126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0" fillId="0" borderId="82" xfId="0" applyFont="1" applyFill="1" applyBorder="1" applyAlignment="1">
      <alignment/>
    </xf>
    <xf numFmtId="0" fontId="0" fillId="0" borderId="78" xfId="0" applyFont="1" applyFill="1" applyBorder="1" applyAlignment="1">
      <alignment/>
    </xf>
    <xf numFmtId="0" fontId="0" fillId="0" borderId="127" xfId="0" applyFont="1" applyFill="1" applyBorder="1" applyAlignment="1">
      <alignment/>
    </xf>
    <xf numFmtId="0" fontId="0" fillId="0" borderId="89" xfId="0" applyFont="1" applyFill="1" applyBorder="1" applyAlignment="1">
      <alignment/>
    </xf>
    <xf numFmtId="181" fontId="7" fillId="0" borderId="85" xfId="0" applyNumberFormat="1" applyFont="1" applyFill="1" applyBorder="1" applyAlignment="1">
      <alignment horizontal="left" vertical="top"/>
    </xf>
    <xf numFmtId="181" fontId="7" fillId="0" borderId="40" xfId="0" applyNumberFormat="1" applyFont="1" applyFill="1" applyBorder="1" applyAlignment="1">
      <alignment horizontal="left" vertical="top"/>
    </xf>
    <xf numFmtId="0" fontId="3" fillId="0" borderId="5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6" fillId="2" borderId="27" xfId="0" applyFont="1" applyFill="1" applyBorder="1" applyAlignment="1">
      <alignment horizontal="left" vertical="top" wrapText="1"/>
    </xf>
    <xf numFmtId="173" fontId="6" fillId="2" borderId="29" xfId="0" applyNumberFormat="1" applyFont="1" applyFill="1" applyBorder="1" applyAlignment="1">
      <alignment horizontal="right" vertical="top"/>
    </xf>
    <xf numFmtId="4" fontId="4" fillId="2" borderId="20" xfId="0" applyNumberFormat="1" applyFont="1" applyFill="1" applyBorder="1" applyAlignment="1">
      <alignment horizontal="center" vertical="top"/>
    </xf>
    <xf numFmtId="4" fontId="4" fillId="2" borderId="128" xfId="0" applyNumberFormat="1" applyFont="1" applyFill="1" applyBorder="1" applyAlignment="1">
      <alignment vertical="top"/>
    </xf>
    <xf numFmtId="180" fontId="6" fillId="2" borderId="35" xfId="0" applyNumberFormat="1" applyFont="1" applyFill="1" applyBorder="1" applyAlignment="1">
      <alignment horizontal="left" vertical="top"/>
    </xf>
    <xf numFmtId="0" fontId="4" fillId="2" borderId="17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6" fillId="2" borderId="75" xfId="0" applyFont="1" applyFill="1" applyBorder="1" applyAlignment="1">
      <alignment horizontal="left" vertical="top" wrapText="1"/>
    </xf>
    <xf numFmtId="176" fontId="6" fillId="2" borderId="129" xfId="0" applyNumberFormat="1" applyFont="1" applyFill="1" applyBorder="1" applyAlignment="1">
      <alignment horizontal="right" vertical="top"/>
    </xf>
    <xf numFmtId="4" fontId="4" fillId="2" borderId="20" xfId="0" applyNumberFormat="1" applyFont="1" applyFill="1" applyBorder="1" applyAlignment="1">
      <alignment vertical="top"/>
    </xf>
    <xf numFmtId="180" fontId="6" fillId="2" borderId="130" xfId="0" applyNumberFormat="1" applyFont="1" applyFill="1" applyBorder="1" applyAlignment="1">
      <alignment horizontal="left" vertical="top"/>
    </xf>
    <xf numFmtId="0" fontId="4" fillId="2" borderId="6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182" fontId="6" fillId="2" borderId="129" xfId="0" applyNumberFormat="1" applyFont="1" applyFill="1" applyBorder="1" applyAlignment="1">
      <alignment horizontal="right" vertical="top"/>
    </xf>
    <xf numFmtId="0" fontId="4" fillId="2" borderId="130" xfId="0" applyFont="1" applyFill="1" applyBorder="1" applyAlignment="1">
      <alignment/>
    </xf>
    <xf numFmtId="0" fontId="4" fillId="2" borderId="123" xfId="0" applyFont="1" applyFill="1" applyBorder="1" applyAlignment="1">
      <alignment/>
    </xf>
    <xf numFmtId="0" fontId="4" fillId="2" borderId="131" xfId="0" applyFont="1" applyFill="1" applyBorder="1" applyAlignment="1">
      <alignment/>
    </xf>
    <xf numFmtId="0" fontId="6" fillId="2" borderId="115" xfId="0" applyFont="1" applyFill="1" applyBorder="1" applyAlignment="1">
      <alignment horizontal="left" vertical="top" wrapText="1"/>
    </xf>
    <xf numFmtId="177" fontId="6" fillId="2" borderId="108" xfId="0" applyNumberFormat="1" applyFont="1" applyFill="1" applyBorder="1" applyAlignment="1">
      <alignment horizontal="right" vertical="top"/>
    </xf>
    <xf numFmtId="180" fontId="6" fillId="2" borderId="4" xfId="0" applyNumberFormat="1" applyFont="1" applyFill="1" applyBorder="1" applyAlignment="1">
      <alignment horizontal="left" vertical="top"/>
    </xf>
    <xf numFmtId="4" fontId="4" fillId="2" borderId="13" xfId="0" applyNumberFormat="1" applyFont="1" applyFill="1" applyBorder="1" applyAlignment="1">
      <alignment horizontal="center" vertical="top"/>
    </xf>
    <xf numFmtId="4" fontId="4" fillId="2" borderId="40" xfId="0" applyNumberFormat="1" applyFont="1" applyFill="1" applyBorder="1" applyAlignment="1">
      <alignment vertical="top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6" fillId="2" borderId="3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/>
    </xf>
    <xf numFmtId="4" fontId="0" fillId="2" borderId="32" xfId="0" applyNumberFormat="1" applyFont="1" applyFill="1" applyBorder="1" applyAlignment="1">
      <alignment vertical="top"/>
    </xf>
    <xf numFmtId="4" fontId="0" fillId="2" borderId="72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/>
    </xf>
    <xf numFmtId="0" fontId="6" fillId="2" borderId="35" xfId="0" applyFont="1" applyFill="1" applyBorder="1" applyAlignment="1">
      <alignment horizontal="left" vertical="top" wrapText="1"/>
    </xf>
    <xf numFmtId="182" fontId="6" fillId="2" borderId="26" xfId="0" applyNumberFormat="1" applyFont="1" applyFill="1" applyBorder="1" applyAlignment="1">
      <alignment horizontal="right" vertical="top"/>
    </xf>
    <xf numFmtId="180" fontId="6" fillId="2" borderId="34" xfId="0" applyNumberFormat="1" applyFont="1" applyFill="1" applyBorder="1" applyAlignment="1">
      <alignment horizontal="left" vertical="top"/>
    </xf>
    <xf numFmtId="0" fontId="4" fillId="2" borderId="13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6" fillId="2" borderId="13" xfId="0" applyFont="1" applyFill="1" applyBorder="1" applyAlignment="1">
      <alignment horizontal="left" vertical="top" wrapText="1"/>
    </xf>
    <xf numFmtId="182" fontId="6" fillId="2" borderId="0" xfId="0" applyNumberFormat="1" applyFont="1" applyFill="1" applyBorder="1" applyAlignment="1">
      <alignment horizontal="right" vertical="top"/>
    </xf>
    <xf numFmtId="182" fontId="6" fillId="2" borderId="13" xfId="0" applyNumberFormat="1" applyFont="1" applyFill="1" applyBorder="1" applyAlignment="1">
      <alignment horizontal="right" vertical="top"/>
    </xf>
    <xf numFmtId="4" fontId="4" fillId="2" borderId="13" xfId="0" applyNumberFormat="1" applyFont="1" applyFill="1" applyBorder="1" applyAlignment="1">
      <alignment vertical="top"/>
    </xf>
    <xf numFmtId="0" fontId="0" fillId="2" borderId="32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61" xfId="0" applyFont="1" applyFill="1" applyBorder="1" applyAlignment="1">
      <alignment/>
    </xf>
    <xf numFmtId="0" fontId="6" fillId="2" borderId="20" xfId="0" applyFont="1" applyFill="1" applyBorder="1" applyAlignment="1">
      <alignment horizontal="left" vertical="top" wrapText="1"/>
    </xf>
    <xf numFmtId="180" fontId="6" fillId="2" borderId="17" xfId="0" applyNumberFormat="1" applyFont="1" applyFill="1" applyBorder="1" applyAlignment="1">
      <alignment horizontal="left" vertical="top"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6" fillId="2" borderId="55" xfId="0" applyFont="1" applyFill="1" applyBorder="1" applyAlignment="1">
      <alignment horizontal="left" vertical="top" wrapText="1"/>
    </xf>
    <xf numFmtId="182" fontId="6" fillId="2" borderId="56" xfId="0" applyNumberFormat="1" applyFont="1" applyFill="1" applyBorder="1" applyAlignment="1">
      <alignment horizontal="right" vertical="top"/>
    </xf>
    <xf numFmtId="0" fontId="4" fillId="2" borderId="115" xfId="0" applyFont="1" applyFill="1" applyBorder="1" applyAlignment="1">
      <alignment/>
    </xf>
    <xf numFmtId="178" fontId="6" fillId="2" borderId="129" xfId="0" applyNumberFormat="1" applyFont="1" applyFill="1" applyBorder="1" applyAlignment="1">
      <alignment horizontal="right" vertical="top"/>
    </xf>
    <xf numFmtId="173" fontId="6" fillId="2" borderId="129" xfId="0" applyNumberFormat="1" applyFont="1" applyFill="1" applyBorder="1" applyAlignment="1">
      <alignment horizontal="right" vertical="top"/>
    </xf>
    <xf numFmtId="180" fontId="6" fillId="2" borderId="132" xfId="0" applyNumberFormat="1" applyFont="1" applyFill="1" applyBorder="1" applyAlignment="1">
      <alignment horizontal="left" vertical="top"/>
    </xf>
    <xf numFmtId="180" fontId="6" fillId="2" borderId="115" xfId="0" applyNumberFormat="1" applyFont="1" applyFill="1" applyBorder="1" applyAlignment="1">
      <alignment horizontal="left" vertical="top"/>
    </xf>
    <xf numFmtId="4" fontId="3" fillId="0" borderId="0" xfId="0" applyNumberFormat="1" applyFont="1" applyAlignment="1">
      <alignment vertical="top"/>
    </xf>
    <xf numFmtId="0" fontId="0" fillId="0" borderId="0" xfId="0" applyFont="1" applyBorder="1" applyAlignment="1">
      <alignment horizontal="left"/>
    </xf>
    <xf numFmtId="0" fontId="0" fillId="0" borderId="133" xfId="0" applyFont="1" applyBorder="1" applyAlignment="1">
      <alignment/>
    </xf>
    <xf numFmtId="0" fontId="0" fillId="0" borderId="133" xfId="0" applyFont="1" applyBorder="1" applyAlignment="1">
      <alignment wrapText="1"/>
    </xf>
    <xf numFmtId="0" fontId="8" fillId="0" borderId="133" xfId="0" applyFont="1" applyBorder="1" applyAlignment="1">
      <alignment horizontal="left" vertical="top"/>
    </xf>
    <xf numFmtId="4" fontId="0" fillId="0" borderId="133" xfId="0" applyNumberFormat="1" applyFont="1" applyBorder="1" applyAlignment="1">
      <alignment vertical="top"/>
    </xf>
    <xf numFmtId="4" fontId="0" fillId="0" borderId="133" xfId="0" applyNumberFormat="1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183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Fill="1" applyBorder="1" applyAlignment="1">
      <alignment vertical="top"/>
    </xf>
    <xf numFmtId="0" fontId="0" fillId="0" borderId="6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74" xfId="0" applyFont="1" applyFill="1" applyBorder="1" applyAlignment="1">
      <alignment/>
    </xf>
    <xf numFmtId="0" fontId="1" fillId="0" borderId="0" xfId="0" applyFont="1" applyFill="1" applyAlignment="1">
      <alignment horizontal="left" vertical="top"/>
    </xf>
    <xf numFmtId="185" fontId="1" fillId="0" borderId="0" xfId="0" applyNumberFormat="1" applyFont="1" applyFill="1" applyAlignment="1">
      <alignment horizontal="left" vertical="top"/>
    </xf>
    <xf numFmtId="4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vertical="top"/>
    </xf>
    <xf numFmtId="4" fontId="0" fillId="0" borderId="0" xfId="0" applyNumberFormat="1" applyFont="1" applyAlignment="1">
      <alignment horizontal="center" vertical="top"/>
    </xf>
    <xf numFmtId="0" fontId="6" fillId="0" borderId="0" xfId="0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vertical="top"/>
    </xf>
    <xf numFmtId="2" fontId="6" fillId="0" borderId="19" xfId="0" applyNumberFormat="1" applyFont="1" applyFill="1" applyBorder="1" applyAlignment="1">
      <alignment horizontal="center" vertical="top"/>
    </xf>
    <xf numFmtId="173" fontId="6" fillId="0" borderId="97" xfId="0" applyNumberFormat="1" applyFont="1" applyFill="1" applyBorder="1" applyAlignment="1">
      <alignment horizontal="right" vertical="top"/>
    </xf>
    <xf numFmtId="0" fontId="12" fillId="0" borderId="34" xfId="0" applyFont="1" applyFill="1" applyBorder="1" applyAlignment="1">
      <alignment horizontal="left" vertical="top" wrapText="1"/>
    </xf>
    <xf numFmtId="172" fontId="6" fillId="2" borderId="134" xfId="0" applyNumberFormat="1" applyFont="1" applyFill="1" applyBorder="1" applyAlignment="1">
      <alignment horizontal="left" vertical="top"/>
    </xf>
    <xf numFmtId="175" fontId="8" fillId="0" borderId="0" xfId="0" applyNumberFormat="1" applyFont="1" applyFill="1" applyBorder="1" applyAlignment="1">
      <alignment horizontal="left" vertical="top"/>
    </xf>
    <xf numFmtId="176" fontId="8" fillId="0" borderId="91" xfId="0" applyNumberFormat="1" applyFont="1" applyFill="1" applyBorder="1" applyAlignment="1">
      <alignment horizontal="right" vertical="top"/>
    </xf>
    <xf numFmtId="0" fontId="9" fillId="0" borderId="4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84" xfId="0" applyFont="1" applyFill="1" applyBorder="1" applyAlignment="1">
      <alignment/>
    </xf>
    <xf numFmtId="0" fontId="9" fillId="0" borderId="135" xfId="0" applyFont="1" applyFill="1" applyBorder="1" applyAlignment="1">
      <alignment/>
    </xf>
    <xf numFmtId="0" fontId="0" fillId="0" borderId="136" xfId="0" applyFont="1" applyFill="1" applyBorder="1" applyAlignment="1">
      <alignment/>
    </xf>
    <xf numFmtId="0" fontId="8" fillId="0" borderId="137" xfId="0" applyFont="1" applyFill="1" applyBorder="1" applyAlignment="1">
      <alignment horizontal="left" vertical="top" wrapText="1"/>
    </xf>
    <xf numFmtId="175" fontId="8" fillId="0" borderId="0" xfId="0" applyNumberFormat="1" applyFont="1" applyFill="1" applyBorder="1" applyAlignment="1">
      <alignment horizontal="left" vertical="top"/>
    </xf>
    <xf numFmtId="0" fontId="9" fillId="0" borderId="32" xfId="0" applyFont="1" applyFill="1" applyBorder="1" applyAlignment="1">
      <alignment/>
    </xf>
    <xf numFmtId="0" fontId="11" fillId="0" borderId="138" xfId="0" applyFont="1" applyFill="1" applyBorder="1" applyAlignment="1">
      <alignment horizontal="left" vertical="top" wrapText="1"/>
    </xf>
    <xf numFmtId="0" fontId="11" fillId="0" borderId="139" xfId="0" applyFont="1" applyFill="1" applyBorder="1" applyAlignment="1">
      <alignment horizontal="left" vertical="top" wrapText="1"/>
    </xf>
    <xf numFmtId="0" fontId="11" fillId="0" borderId="104" xfId="0" applyFont="1" applyFill="1" applyBorder="1" applyAlignment="1">
      <alignment horizontal="left" vertical="top" wrapText="1"/>
    </xf>
    <xf numFmtId="4" fontId="9" fillId="0" borderId="89" xfId="0" applyNumberFormat="1" applyFont="1" applyFill="1" applyBorder="1" applyAlignment="1">
      <alignment vertical="top"/>
    </xf>
    <xf numFmtId="182" fontId="8" fillId="0" borderId="91" xfId="0" applyNumberFormat="1" applyFont="1" applyFill="1" applyBorder="1" applyAlignment="1">
      <alignment horizontal="right" vertical="top"/>
    </xf>
    <xf numFmtId="178" fontId="8" fillId="0" borderId="0" xfId="0" applyNumberFormat="1" applyFont="1" applyFill="1" applyBorder="1" applyAlignment="1">
      <alignment horizontal="right" vertical="top"/>
    </xf>
    <xf numFmtId="4" fontId="9" fillId="0" borderId="140" xfId="0" applyNumberFormat="1" applyFont="1" applyFill="1" applyBorder="1" applyAlignment="1">
      <alignment vertical="top"/>
    </xf>
    <xf numFmtId="4" fontId="0" fillId="0" borderId="0" xfId="0" applyNumberFormat="1" applyFont="1" applyFill="1" applyBorder="1" applyAlignment="1">
      <alignment horizontal="center" vertical="top"/>
    </xf>
    <xf numFmtId="0" fontId="10" fillId="0" borderId="91" xfId="0" applyFont="1" applyFill="1" applyBorder="1" applyAlignment="1">
      <alignment horizontal="left" vertical="top" wrapText="1"/>
    </xf>
    <xf numFmtId="176" fontId="8" fillId="0" borderId="14" xfId="0" applyNumberFormat="1" applyFont="1" applyFill="1" applyBorder="1" applyAlignment="1">
      <alignment horizontal="right" vertical="top"/>
    </xf>
    <xf numFmtId="175" fontId="10" fillId="0" borderId="0" xfId="0" applyNumberFormat="1" applyFont="1" applyFill="1" applyBorder="1" applyAlignment="1">
      <alignment horizontal="left" vertical="top"/>
    </xf>
    <xf numFmtId="4" fontId="9" fillId="0" borderId="20" xfId="0" applyNumberFormat="1" applyFont="1" applyFill="1" applyBorder="1" applyAlignment="1">
      <alignment horizontal="center" vertical="top"/>
    </xf>
    <xf numFmtId="0" fontId="10" fillId="0" borderId="91" xfId="0" applyFont="1" applyFill="1" applyBorder="1" applyAlignment="1">
      <alignment horizontal="left" vertical="top" wrapText="1"/>
    </xf>
    <xf numFmtId="0" fontId="11" fillId="0" borderId="28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/>
    </xf>
    <xf numFmtId="0" fontId="3" fillId="0" borderId="85" xfId="0" applyFont="1" applyFill="1" applyBorder="1" applyAlignment="1">
      <alignment/>
    </xf>
    <xf numFmtId="0" fontId="0" fillId="0" borderId="123" xfId="0" applyFont="1" applyFill="1" applyBorder="1" applyAlignment="1">
      <alignment/>
    </xf>
    <xf numFmtId="0" fontId="0" fillId="0" borderId="131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7" fillId="0" borderId="14" xfId="0" applyFont="1" applyFill="1" applyBorder="1" applyAlignment="1">
      <alignment horizontal="left" vertical="top" wrapText="1"/>
    </xf>
    <xf numFmtId="176" fontId="7" fillId="0" borderId="85" xfId="0" applyNumberFormat="1" applyFont="1" applyFill="1" applyBorder="1" applyAlignment="1">
      <alignment horizontal="right" vertical="top"/>
    </xf>
    <xf numFmtId="176" fontId="7" fillId="0" borderId="14" xfId="0" applyNumberFormat="1" applyFont="1" applyFill="1" applyBorder="1" applyAlignment="1">
      <alignment horizontal="right" vertical="top"/>
    </xf>
    <xf numFmtId="4" fontId="3" fillId="0" borderId="85" xfId="0" applyNumberFormat="1" applyFont="1" applyFill="1" applyBorder="1" applyAlignment="1">
      <alignment horizontal="center" vertical="top"/>
    </xf>
    <xf numFmtId="4" fontId="3" fillId="0" borderId="14" xfId="0" applyNumberFormat="1" applyFont="1" applyFill="1" applyBorder="1" applyAlignment="1">
      <alignment vertical="top"/>
    </xf>
    <xf numFmtId="0" fontId="10" fillId="0" borderId="32" xfId="0" applyNumberFormat="1" applyFont="1" applyFill="1" applyBorder="1" applyAlignment="1">
      <alignment horizontal="left" vertical="top" wrapText="1"/>
    </xf>
    <xf numFmtId="4" fontId="0" fillId="0" borderId="61" xfId="0" applyNumberFormat="1" applyFont="1" applyFill="1" applyBorder="1" applyAlignment="1">
      <alignment vertical="top"/>
    </xf>
    <xf numFmtId="176" fontId="8" fillId="0" borderId="20" xfId="0" applyNumberFormat="1" applyFont="1" applyFill="1" applyBorder="1" applyAlignment="1">
      <alignment horizontal="right" vertical="top"/>
    </xf>
    <xf numFmtId="178" fontId="8" fillId="0" borderId="91" xfId="0" applyNumberFormat="1" applyFont="1" applyFill="1" applyBorder="1" applyAlignment="1">
      <alignment horizontal="right" vertical="top"/>
    </xf>
    <xf numFmtId="0" fontId="9" fillId="0" borderId="17" xfId="0" applyFont="1" applyFill="1" applyBorder="1" applyAlignment="1">
      <alignment/>
    </xf>
    <xf numFmtId="175" fontId="10" fillId="0" borderId="141" xfId="0" applyNumberFormat="1" applyFont="1" applyFill="1" applyBorder="1" applyAlignment="1">
      <alignment horizontal="left" vertical="top"/>
    </xf>
    <xf numFmtId="0" fontId="10" fillId="0" borderId="28" xfId="0" applyFont="1" applyFill="1" applyBorder="1" applyAlignment="1">
      <alignment horizontal="left" vertical="top" wrapText="1"/>
    </xf>
    <xf numFmtId="177" fontId="8" fillId="0" borderId="26" xfId="0" applyNumberFormat="1" applyFont="1" applyFill="1" applyBorder="1" applyAlignment="1">
      <alignment horizontal="right" vertical="top"/>
    </xf>
    <xf numFmtId="184" fontId="8" fillId="0" borderId="91" xfId="0" applyNumberFormat="1" applyFont="1" applyFill="1" applyBorder="1" applyAlignment="1">
      <alignment horizontal="right" vertical="top"/>
    </xf>
    <xf numFmtId="177" fontId="7" fillId="0" borderId="129" xfId="0" applyNumberFormat="1" applyFont="1" applyFill="1" applyBorder="1" applyAlignment="1">
      <alignment horizontal="right" vertical="top"/>
    </xf>
    <xf numFmtId="0" fontId="0" fillId="0" borderId="104" xfId="0" applyFont="1" applyFill="1" applyBorder="1" applyAlignment="1">
      <alignment/>
    </xf>
    <xf numFmtId="175" fontId="8" fillId="0" borderId="89" xfId="0" applyNumberFormat="1" applyFont="1" applyFill="1" applyBorder="1" applyAlignment="1">
      <alignment horizontal="left" vertical="top"/>
    </xf>
    <xf numFmtId="0" fontId="8" fillId="0" borderId="22" xfId="0" applyFont="1" applyFill="1" applyBorder="1" applyAlignment="1">
      <alignment horizontal="left" vertical="top" wrapText="1"/>
    </xf>
    <xf numFmtId="177" fontId="8" fillId="0" borderId="22" xfId="0" applyNumberFormat="1" applyFont="1" applyFill="1" applyBorder="1" applyAlignment="1">
      <alignment horizontal="right" vertical="top"/>
    </xf>
    <xf numFmtId="0" fontId="9" fillId="0" borderId="142" xfId="0" applyFont="1" applyFill="1" applyBorder="1" applyAlignment="1">
      <alignment/>
    </xf>
    <xf numFmtId="0" fontId="10" fillId="0" borderId="77" xfId="0" applyFont="1" applyFill="1" applyBorder="1" applyAlignment="1">
      <alignment horizontal="left" vertical="top" wrapText="1"/>
    </xf>
    <xf numFmtId="178" fontId="10" fillId="0" borderId="78" xfId="0" applyNumberFormat="1" applyFont="1" applyFill="1" applyBorder="1" applyAlignment="1">
      <alignment horizontal="right" vertical="top"/>
    </xf>
    <xf numFmtId="4" fontId="9" fillId="0" borderId="143" xfId="0" applyNumberFormat="1" applyFont="1" applyFill="1" applyBorder="1" applyAlignment="1">
      <alignment vertical="top"/>
    </xf>
    <xf numFmtId="4" fontId="9" fillId="0" borderId="144" xfId="0" applyNumberFormat="1" applyFont="1" applyFill="1" applyBorder="1" applyAlignment="1">
      <alignment vertical="top"/>
    </xf>
    <xf numFmtId="182" fontId="7" fillId="0" borderId="113" xfId="0" applyNumberFormat="1" applyFont="1" applyFill="1" applyBorder="1" applyAlignment="1">
      <alignment horizontal="right" vertical="top"/>
    </xf>
    <xf numFmtId="175" fontId="8" fillId="0" borderId="61" xfId="0" applyNumberFormat="1" applyFont="1" applyFill="1" applyBorder="1" applyAlignment="1">
      <alignment horizontal="left" vertical="top"/>
    </xf>
    <xf numFmtId="177" fontId="8" fillId="0" borderId="61" xfId="0" applyNumberFormat="1" applyFont="1" applyFill="1" applyBorder="1" applyAlignment="1">
      <alignment horizontal="right" vertical="top"/>
    </xf>
    <xf numFmtId="0" fontId="10" fillId="0" borderId="13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left" vertical="top" wrapText="1"/>
    </xf>
    <xf numFmtId="178" fontId="10" fillId="0" borderId="22" xfId="0" applyNumberFormat="1" applyFont="1" applyFill="1" applyBorder="1" applyAlignment="1">
      <alignment horizontal="right" vertical="top"/>
    </xf>
    <xf numFmtId="4" fontId="9" fillId="0" borderId="22" xfId="0" applyNumberFormat="1" applyFont="1" applyFill="1" applyBorder="1" applyAlignment="1">
      <alignment horizontal="center" vertical="top"/>
    </xf>
    <xf numFmtId="0" fontId="8" fillId="0" borderId="121" xfId="0" applyFont="1" applyFill="1" applyBorder="1" applyAlignment="1">
      <alignment horizontal="left" vertical="top" wrapText="1"/>
    </xf>
    <xf numFmtId="0" fontId="10" fillId="0" borderId="89" xfId="0" applyFont="1" applyFill="1" applyBorder="1" applyAlignment="1">
      <alignment horizontal="left" vertical="top" wrapText="1"/>
    </xf>
    <xf numFmtId="175" fontId="10" fillId="0" borderId="40" xfId="0" applyNumberFormat="1" applyFont="1" applyFill="1" applyBorder="1" applyAlignment="1">
      <alignment horizontal="left" vertical="top"/>
    </xf>
    <xf numFmtId="177" fontId="8" fillId="0" borderId="91" xfId="0" applyNumberFormat="1" applyFont="1" applyFill="1" applyBorder="1" applyAlignment="1">
      <alignment horizontal="right" vertical="top"/>
    </xf>
    <xf numFmtId="175" fontId="10" fillId="0" borderId="0" xfId="0" applyNumberFormat="1" applyFont="1" applyFill="1" applyBorder="1" applyAlignment="1">
      <alignment horizontal="left" vertical="top"/>
    </xf>
    <xf numFmtId="177" fontId="10" fillId="0" borderId="20" xfId="0" applyNumberFormat="1" applyFont="1" applyFill="1" applyBorder="1" applyAlignment="1">
      <alignment horizontal="right" vertical="top"/>
    </xf>
    <xf numFmtId="0" fontId="8" fillId="0" borderId="75" xfId="0" applyFont="1" applyFill="1" applyBorder="1" applyAlignment="1">
      <alignment horizontal="left" vertical="top" wrapText="1"/>
    </xf>
    <xf numFmtId="177" fontId="8" fillId="0" borderId="14" xfId="0" applyNumberFormat="1" applyFont="1" applyFill="1" applyBorder="1" applyAlignment="1">
      <alignment horizontal="right" vertical="top"/>
    </xf>
    <xf numFmtId="0" fontId="0" fillId="0" borderId="145" xfId="0" applyFont="1" applyFill="1" applyBorder="1" applyAlignment="1">
      <alignment/>
    </xf>
    <xf numFmtId="0" fontId="8" fillId="0" borderId="146" xfId="0" applyFont="1" applyFill="1" applyBorder="1" applyAlignment="1">
      <alignment horizontal="left" vertical="top" wrapText="1"/>
    </xf>
    <xf numFmtId="173" fontId="8" fillId="0" borderId="103" xfId="0" applyNumberFormat="1" applyFont="1" applyFill="1" applyBorder="1" applyAlignment="1">
      <alignment horizontal="right" vertical="top"/>
    </xf>
    <xf numFmtId="0" fontId="0" fillId="0" borderId="59" xfId="0" applyFont="1" applyFill="1" applyBorder="1" applyAlignment="1">
      <alignment/>
    </xf>
    <xf numFmtId="0" fontId="12" fillId="0" borderId="25" xfId="0" applyFont="1" applyFill="1" applyBorder="1" applyAlignment="1">
      <alignment horizontal="left" vertical="top" wrapText="1"/>
    </xf>
    <xf numFmtId="175" fontId="12" fillId="0" borderId="3" xfId="0" applyNumberFormat="1" applyFont="1" applyFill="1" applyBorder="1" applyAlignment="1">
      <alignment horizontal="left" vertical="top"/>
    </xf>
    <xf numFmtId="175" fontId="12" fillId="0" borderId="37" xfId="0" applyNumberFormat="1" applyFont="1" applyFill="1" applyBorder="1" applyAlignment="1">
      <alignment horizontal="left" vertical="top"/>
    </xf>
    <xf numFmtId="0" fontId="12" fillId="0" borderId="38" xfId="0" applyFont="1" applyFill="1" applyBorder="1" applyAlignment="1">
      <alignment horizontal="left" vertical="top" wrapText="1"/>
    </xf>
    <xf numFmtId="177" fontId="8" fillId="0" borderId="6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0" fontId="12" fillId="0" borderId="13" xfId="0" applyFont="1" applyFill="1" applyBorder="1" applyAlignment="1">
      <alignment horizontal="left" vertical="top" wrapText="1"/>
    </xf>
    <xf numFmtId="4" fontId="0" fillId="0" borderId="13" xfId="0" applyNumberFormat="1" applyFont="1" applyFill="1" applyBorder="1" applyAlignment="1">
      <alignment vertical="top"/>
    </xf>
    <xf numFmtId="0" fontId="11" fillId="0" borderId="20" xfId="0" applyFont="1" applyFill="1" applyBorder="1" applyAlignment="1">
      <alignment horizontal="left" vertical="top" wrapText="1"/>
    </xf>
    <xf numFmtId="180" fontId="6" fillId="2" borderId="147" xfId="0" applyNumberFormat="1" applyFont="1" applyFill="1" applyBorder="1" applyAlignment="1">
      <alignment horizontal="left" vertical="top"/>
    </xf>
    <xf numFmtId="0" fontId="6" fillId="2" borderId="128" xfId="0" applyFont="1" applyFill="1" applyBorder="1" applyAlignment="1">
      <alignment horizontal="left" vertical="top" wrapText="1"/>
    </xf>
    <xf numFmtId="182" fontId="6" fillId="2" borderId="148" xfId="0" applyNumberFormat="1" applyFont="1" applyFill="1" applyBorder="1" applyAlignment="1">
      <alignment horizontal="right" vertical="top"/>
    </xf>
    <xf numFmtId="182" fontId="6" fillId="2" borderId="128" xfId="0" applyNumberFormat="1" applyFont="1" applyFill="1" applyBorder="1" applyAlignment="1">
      <alignment horizontal="right" vertical="top"/>
    </xf>
    <xf numFmtId="2" fontId="4" fillId="2" borderId="128" xfId="0" applyNumberFormat="1" applyFont="1" applyFill="1" applyBorder="1" applyAlignment="1">
      <alignment horizontal="center" vertical="top"/>
    </xf>
    <xf numFmtId="4" fontId="4" fillId="2" borderId="128" xfId="0" applyNumberFormat="1" applyFont="1" applyFill="1" applyBorder="1" applyAlignment="1">
      <alignment vertical="top"/>
    </xf>
    <xf numFmtId="181" fontId="7" fillId="0" borderId="139" xfId="0" applyNumberFormat="1" applyFont="1" applyFill="1" applyBorder="1" applyAlignment="1">
      <alignment horizontal="left" vertical="top"/>
    </xf>
    <xf numFmtId="0" fontId="3" fillId="0" borderId="111" xfId="0" applyFont="1" applyFill="1" applyBorder="1" applyAlignment="1">
      <alignment/>
    </xf>
    <xf numFmtId="0" fontId="3" fillId="0" borderId="149" xfId="0" applyFont="1" applyFill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182" fontId="7" fillId="0" borderId="22" xfId="0" applyNumberFormat="1" applyFont="1" applyFill="1" applyBorder="1" applyAlignment="1">
      <alignment horizontal="right" vertical="top"/>
    </xf>
    <xf numFmtId="2" fontId="3" fillId="0" borderId="20" xfId="0" applyNumberFormat="1" applyFont="1" applyFill="1" applyBorder="1" applyAlignment="1">
      <alignment horizontal="center" vertical="top"/>
    </xf>
    <xf numFmtId="4" fontId="3" fillId="0" borderId="20" xfId="0" applyNumberFormat="1" applyFont="1" applyFill="1" applyBorder="1" applyAlignment="1">
      <alignment vertical="top"/>
    </xf>
    <xf numFmtId="182" fontId="12" fillId="0" borderId="56" xfId="0" applyNumberFormat="1" applyFont="1" applyFill="1" applyBorder="1" applyAlignment="1">
      <alignment horizontal="right" vertical="top"/>
    </xf>
    <xf numFmtId="173" fontId="12" fillId="0" borderId="88" xfId="0" applyNumberFormat="1" applyFont="1" applyFill="1" applyBorder="1" applyAlignment="1">
      <alignment horizontal="right" vertical="top"/>
    </xf>
    <xf numFmtId="180" fontId="6" fillId="2" borderId="134" xfId="0" applyNumberFormat="1" applyFont="1" applyFill="1" applyBorder="1" applyAlignment="1">
      <alignment horizontal="left" vertical="top"/>
    </xf>
    <xf numFmtId="0" fontId="4" fillId="2" borderId="150" xfId="0" applyFont="1" applyFill="1" applyBorder="1" applyAlignment="1">
      <alignment/>
    </xf>
    <xf numFmtId="0" fontId="4" fillId="2" borderId="151" xfId="0" applyFont="1" applyFill="1" applyBorder="1" applyAlignment="1">
      <alignment/>
    </xf>
    <xf numFmtId="0" fontId="6" fillId="2" borderId="134" xfId="0" applyFont="1" applyFill="1" applyBorder="1" applyAlignment="1">
      <alignment horizontal="left" vertical="top" wrapText="1"/>
    </xf>
    <xf numFmtId="176" fontId="6" fillId="2" borderId="152" xfId="0" applyNumberFormat="1" applyFont="1" applyFill="1" applyBorder="1" applyAlignment="1">
      <alignment horizontal="right" vertical="top"/>
    </xf>
    <xf numFmtId="0" fontId="10" fillId="0" borderId="153" xfId="0" applyFont="1" applyFill="1" applyBorder="1" applyAlignment="1">
      <alignment horizontal="left" vertical="top" wrapText="1"/>
    </xf>
    <xf numFmtId="0" fontId="8" fillId="0" borderId="39" xfId="0" applyFont="1" applyFill="1" applyBorder="1" applyAlignment="1">
      <alignment horizontal="left" vertical="top" wrapText="1"/>
    </xf>
    <xf numFmtId="0" fontId="8" fillId="0" borderId="40" xfId="0" applyFont="1" applyFill="1" applyBorder="1" applyAlignment="1">
      <alignment horizontal="left" vertical="top" wrapText="1"/>
    </xf>
    <xf numFmtId="0" fontId="12" fillId="0" borderId="72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/>
    </xf>
    <xf numFmtId="0" fontId="9" fillId="0" borderId="76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5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55" xfId="0" applyFont="1" applyFill="1" applyBorder="1" applyAlignment="1">
      <alignment/>
    </xf>
    <xf numFmtId="0" fontId="9" fillId="0" borderId="61" xfId="0" applyFont="1" applyFill="1" applyBorder="1" applyAlignment="1">
      <alignment/>
    </xf>
    <xf numFmtId="0" fontId="11" fillId="0" borderId="22" xfId="0" applyFont="1" applyFill="1" applyBorder="1" applyAlignment="1">
      <alignment horizontal="left" vertical="top" wrapText="1"/>
    </xf>
    <xf numFmtId="182" fontId="8" fillId="0" borderId="14" xfId="0" applyNumberFormat="1" applyFont="1" applyFill="1" applyBorder="1" applyAlignment="1">
      <alignment horizontal="right" vertical="top"/>
    </xf>
    <xf numFmtId="0" fontId="9" fillId="0" borderId="104" xfId="0" applyFont="1" applyBorder="1" applyAlignment="1">
      <alignment wrapText="1"/>
    </xf>
    <xf numFmtId="173" fontId="6" fillId="0" borderId="156" xfId="0" applyNumberFormat="1" applyFont="1" applyFill="1" applyBorder="1" applyAlignment="1">
      <alignment horizontal="right" vertical="top"/>
    </xf>
    <xf numFmtId="0" fontId="8" fillId="0" borderId="21" xfId="0" applyNumberFormat="1" applyFont="1" applyFill="1" applyBorder="1" applyAlignment="1">
      <alignment horizontal="left" vertical="top" wrapText="1"/>
    </xf>
    <xf numFmtId="178" fontId="16" fillId="0" borderId="9" xfId="0" applyNumberFormat="1" applyFont="1" applyFill="1" applyBorder="1" applyAlignment="1">
      <alignment horizontal="right" vertical="top"/>
    </xf>
    <xf numFmtId="0" fontId="0" fillId="0" borderId="26" xfId="0" applyFont="1" applyFill="1" applyBorder="1" applyAlignment="1">
      <alignment/>
    </xf>
    <xf numFmtId="181" fontId="7" fillId="0" borderId="10" xfId="0" applyNumberFormat="1" applyFont="1" applyFill="1" applyBorder="1" applyAlignment="1">
      <alignment horizontal="left" vertical="top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175" fontId="10" fillId="0" borderId="61" xfId="0" applyNumberFormat="1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 wrapText="1"/>
    </xf>
    <xf numFmtId="178" fontId="7" fillId="0" borderId="91" xfId="0" applyNumberFormat="1" applyFont="1" applyFill="1" applyBorder="1" applyAlignment="1">
      <alignment horizontal="right" vertical="top"/>
    </xf>
    <xf numFmtId="4" fontId="0" fillId="0" borderId="32" xfId="0" applyNumberFormat="1" applyFont="1" applyFill="1" applyBorder="1" applyAlignment="1">
      <alignment horizontal="center" vertical="top"/>
    </xf>
    <xf numFmtId="0" fontId="0" fillId="0" borderId="36" xfId="0" applyFont="1" applyFill="1" applyBorder="1" applyAlignment="1">
      <alignment/>
    </xf>
    <xf numFmtId="180" fontId="6" fillId="2" borderId="26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175" fontId="8" fillId="0" borderId="157" xfId="0" applyNumberFormat="1" applyFont="1" applyFill="1" applyBorder="1" applyAlignment="1">
      <alignment horizontal="left" vertical="top"/>
    </xf>
    <xf numFmtId="0" fontId="0" fillId="0" borderId="90" xfId="0" applyFont="1" applyFill="1" applyBorder="1" applyAlignment="1">
      <alignment/>
    </xf>
    <xf numFmtId="0" fontId="0" fillId="0" borderId="78" xfId="0" applyFont="1" applyFill="1" applyBorder="1" applyAlignment="1">
      <alignment/>
    </xf>
    <xf numFmtId="0" fontId="0" fillId="0" borderId="127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177" fontId="8" fillId="0" borderId="158" xfId="0" applyNumberFormat="1" applyFont="1" applyFill="1" applyBorder="1" applyAlignment="1">
      <alignment horizontal="right" vertical="top"/>
    </xf>
    <xf numFmtId="0" fontId="9" fillId="0" borderId="159" xfId="0" applyFont="1" applyFill="1" applyBorder="1" applyAlignment="1">
      <alignment/>
    </xf>
    <xf numFmtId="0" fontId="10" fillId="0" borderId="70" xfId="0" applyFont="1" applyFill="1" applyBorder="1" applyAlignment="1">
      <alignment horizontal="left" vertical="top" wrapText="1"/>
    </xf>
    <xf numFmtId="4" fontId="9" fillId="0" borderId="106" xfId="0" applyNumberFormat="1" applyFont="1" applyFill="1" applyBorder="1" applyAlignment="1">
      <alignment vertical="top"/>
    </xf>
    <xf numFmtId="181" fontId="7" fillId="0" borderId="0" xfId="0" applyNumberFormat="1" applyFont="1" applyFill="1" applyBorder="1" applyAlignment="1">
      <alignment horizontal="left" vertical="top"/>
    </xf>
    <xf numFmtId="0" fontId="0" fillId="0" borderId="143" xfId="0" applyFont="1" applyFill="1" applyBorder="1" applyAlignment="1">
      <alignment/>
    </xf>
    <xf numFmtId="4" fontId="0" fillId="0" borderId="144" xfId="0" applyNumberFormat="1" applyFont="1" applyFill="1" applyBorder="1" applyAlignment="1">
      <alignment vertical="top"/>
    </xf>
    <xf numFmtId="175" fontId="10" fillId="0" borderId="144" xfId="0" applyNumberFormat="1" applyFont="1" applyFill="1" applyBorder="1" applyAlignment="1">
      <alignment horizontal="left" vertical="top"/>
    </xf>
    <xf numFmtId="0" fontId="10" fillId="0" borderId="106" xfId="0" applyFont="1" applyFill="1" applyBorder="1" applyAlignment="1">
      <alignment horizontal="left" vertical="top" wrapText="1"/>
    </xf>
    <xf numFmtId="178" fontId="10" fillId="0" borderId="71" xfId="0" applyNumberFormat="1" applyFont="1" applyFill="1" applyBorder="1" applyAlignment="1">
      <alignment horizontal="right" vertical="top"/>
    </xf>
    <xf numFmtId="4" fontId="9" fillId="0" borderId="71" xfId="0" applyNumberFormat="1" applyFont="1" applyFill="1" applyBorder="1" applyAlignment="1">
      <alignment vertical="top"/>
    </xf>
    <xf numFmtId="4" fontId="9" fillId="0" borderId="71" xfId="0" applyNumberFormat="1" applyFont="1" applyFill="1" applyBorder="1" applyAlignment="1">
      <alignment horizontal="center" vertical="top"/>
    </xf>
    <xf numFmtId="0" fontId="0" fillId="0" borderId="4" xfId="0" applyFont="1" applyFill="1" applyBorder="1" applyAlignment="1">
      <alignment/>
    </xf>
    <xf numFmtId="0" fontId="8" fillId="0" borderId="160" xfId="0" applyFont="1" applyFill="1" applyBorder="1" applyAlignment="1">
      <alignment horizontal="left" vertical="top" wrapText="1"/>
    </xf>
    <xf numFmtId="177" fontId="8" fillId="0" borderId="161" xfId="0" applyNumberFormat="1" applyFont="1" applyFill="1" applyBorder="1" applyAlignment="1">
      <alignment horizontal="right" vertical="top"/>
    </xf>
    <xf numFmtId="4" fontId="0" fillId="0" borderId="78" xfId="0" applyNumberFormat="1" applyFont="1" applyFill="1" applyBorder="1" applyAlignment="1">
      <alignment vertical="top"/>
    </xf>
    <xf numFmtId="0" fontId="0" fillId="0" borderId="162" xfId="0" applyFont="1" applyFill="1" applyBorder="1" applyAlignment="1">
      <alignment/>
    </xf>
    <xf numFmtId="0" fontId="12" fillId="0" borderId="78" xfId="0" applyFont="1" applyFill="1" applyBorder="1" applyAlignment="1">
      <alignment horizontal="left" vertical="top" wrapText="1"/>
    </xf>
    <xf numFmtId="0" fontId="0" fillId="0" borderId="143" xfId="0" applyFont="1" applyFill="1" applyBorder="1" applyAlignment="1">
      <alignment/>
    </xf>
    <xf numFmtId="4" fontId="0" fillId="0" borderId="77" xfId="0" applyNumberFormat="1" applyFont="1" applyFill="1" applyBorder="1" applyAlignment="1">
      <alignment vertical="top"/>
    </xf>
    <xf numFmtId="175" fontId="8" fillId="0" borderId="163" xfId="0" applyNumberFormat="1" applyFont="1" applyFill="1" applyBorder="1" applyAlignment="1">
      <alignment horizontal="left" vertical="top"/>
    </xf>
    <xf numFmtId="0" fontId="8" fillId="0" borderId="164" xfId="0" applyFont="1" applyFill="1" applyBorder="1" applyAlignment="1">
      <alignment horizontal="left" vertical="top" wrapText="1"/>
    </xf>
    <xf numFmtId="177" fontId="12" fillId="0" borderId="165" xfId="0" applyNumberFormat="1" applyFont="1" applyFill="1" applyBorder="1" applyAlignment="1">
      <alignment horizontal="right" vertical="top"/>
    </xf>
    <xf numFmtId="0" fontId="0" fillId="0" borderId="76" xfId="0" applyFont="1" applyFill="1" applyBorder="1" applyAlignment="1">
      <alignment/>
    </xf>
    <xf numFmtId="0" fontId="9" fillId="0" borderId="158" xfId="0" applyFont="1" applyFill="1" applyBorder="1" applyAlignment="1">
      <alignment/>
    </xf>
    <xf numFmtId="0" fontId="9" fillId="0" borderId="166" xfId="0" applyFont="1" applyFill="1" applyBorder="1" applyAlignment="1">
      <alignment/>
    </xf>
    <xf numFmtId="0" fontId="10" fillId="0" borderId="71" xfId="0" applyFont="1" applyFill="1" applyBorder="1" applyAlignment="1">
      <alignment horizontal="left" vertical="top" wrapText="1"/>
    </xf>
    <xf numFmtId="0" fontId="0" fillId="0" borderId="132" xfId="0" applyFont="1" applyFill="1" applyBorder="1" applyAlignment="1">
      <alignment/>
    </xf>
    <xf numFmtId="0" fontId="0" fillId="0" borderId="144" xfId="0" applyFont="1" applyFill="1" applyBorder="1" applyAlignment="1">
      <alignment/>
    </xf>
    <xf numFmtId="4" fontId="9" fillId="0" borderId="14" xfId="0" applyNumberFormat="1" applyFont="1" applyFill="1" applyBorder="1" applyAlignment="1">
      <alignment vertical="top"/>
    </xf>
    <xf numFmtId="0" fontId="9" fillId="0" borderId="33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0" fillId="0" borderId="25" xfId="0" applyFont="1" applyFill="1" applyBorder="1" applyAlignment="1">
      <alignment horizontal="left" vertical="top" wrapText="1"/>
    </xf>
    <xf numFmtId="173" fontId="11" fillId="0" borderId="26" xfId="0" applyNumberFormat="1" applyFont="1" applyFill="1" applyBorder="1" applyAlignment="1">
      <alignment horizontal="right" vertical="top"/>
    </xf>
    <xf numFmtId="4" fontId="9" fillId="0" borderId="20" xfId="0" applyNumberFormat="1" applyFont="1" applyFill="1" applyBorder="1" applyAlignment="1">
      <alignment horizontal="center" vertical="top"/>
    </xf>
    <xf numFmtId="4" fontId="9" fillId="0" borderId="143" xfId="0" applyNumberFormat="1" applyFont="1" applyFill="1" applyBorder="1" applyAlignment="1">
      <alignment vertical="top"/>
    </xf>
    <xf numFmtId="4" fontId="9" fillId="0" borderId="22" xfId="0" applyNumberFormat="1" applyFont="1" applyFill="1" applyBorder="1" applyAlignment="1">
      <alignment vertical="top"/>
    </xf>
    <xf numFmtId="4" fontId="9" fillId="0" borderId="78" xfId="0" applyNumberFormat="1" applyFont="1" applyFill="1" applyBorder="1" applyAlignment="1">
      <alignment vertical="top"/>
    </xf>
    <xf numFmtId="0" fontId="9" fillId="0" borderId="162" xfId="0" applyFont="1" applyFill="1" applyBorder="1" applyAlignment="1">
      <alignment/>
    </xf>
    <xf numFmtId="0" fontId="9" fillId="0" borderId="86" xfId="0" applyFont="1" applyFill="1" applyBorder="1" applyAlignment="1">
      <alignment/>
    </xf>
    <xf numFmtId="175" fontId="10" fillId="0" borderId="167" xfId="0" applyNumberFormat="1" applyFont="1" applyFill="1" applyBorder="1" applyAlignment="1">
      <alignment horizontal="left" vertical="top"/>
    </xf>
    <xf numFmtId="0" fontId="9" fillId="0" borderId="105" xfId="0" applyFont="1" applyBorder="1" applyAlignment="1">
      <alignment wrapText="1"/>
    </xf>
    <xf numFmtId="4" fontId="9" fillId="0" borderId="140" xfId="0" applyNumberFormat="1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3" xfId="0" applyNumberFormat="1" applyFont="1" applyFill="1" applyBorder="1" applyAlignment="1">
      <alignment vertical="top"/>
    </xf>
    <xf numFmtId="0" fontId="0" fillId="0" borderId="61" xfId="0" applyFont="1" applyFill="1" applyBorder="1" applyAlignment="1">
      <alignment/>
    </xf>
    <xf numFmtId="4" fontId="0" fillId="0" borderId="20" xfId="0" applyNumberFormat="1" applyFont="1" applyFill="1" applyBorder="1" applyAlignment="1">
      <alignment vertical="top"/>
    </xf>
    <xf numFmtId="0" fontId="0" fillId="0" borderId="78" xfId="0" applyFont="1" applyFill="1" applyBorder="1" applyAlignment="1">
      <alignment/>
    </xf>
    <xf numFmtId="4" fontId="0" fillId="0" borderId="143" xfId="0" applyNumberFormat="1" applyFont="1" applyFill="1" applyBorder="1" applyAlignment="1">
      <alignment vertical="top"/>
    </xf>
    <xf numFmtId="0" fontId="0" fillId="0" borderId="40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121" xfId="0" applyFont="1" applyFill="1" applyBorder="1" applyAlignment="1">
      <alignment/>
    </xf>
    <xf numFmtId="0" fontId="0" fillId="0" borderId="127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4" fontId="0" fillId="0" borderId="32" xfId="0" applyNumberFormat="1" applyFont="1" applyFill="1" applyBorder="1" applyAlignment="1">
      <alignment vertical="top"/>
    </xf>
    <xf numFmtId="0" fontId="0" fillId="0" borderId="54" xfId="0" applyFont="1" applyFill="1" applyBorder="1" applyAlignment="1">
      <alignment/>
    </xf>
    <xf numFmtId="4" fontId="0" fillId="0" borderId="22" xfId="0" applyNumberFormat="1" applyFont="1" applyFill="1" applyBorder="1" applyAlignment="1">
      <alignment vertical="top"/>
    </xf>
    <xf numFmtId="4" fontId="0" fillId="0" borderId="20" xfId="0" applyNumberFormat="1" applyFont="1" applyFill="1" applyBorder="1" applyAlignment="1">
      <alignment horizontal="center" vertical="top"/>
    </xf>
    <xf numFmtId="4" fontId="0" fillId="0" borderId="20" xfId="0" applyNumberFormat="1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0" fillId="2" borderId="168" xfId="0" applyFont="1" applyFill="1" applyBorder="1" applyAlignment="1">
      <alignment/>
    </xf>
    <xf numFmtId="0" fontId="0" fillId="2" borderId="169" xfId="0" applyFont="1" applyFill="1" applyBorder="1" applyAlignment="1">
      <alignment/>
    </xf>
    <xf numFmtId="0" fontId="0" fillId="2" borderId="17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77" xfId="0" applyFont="1" applyFill="1" applyBorder="1" applyAlignment="1">
      <alignment/>
    </xf>
    <xf numFmtId="0" fontId="0" fillId="0" borderId="78" xfId="0" applyFont="1" applyFill="1" applyBorder="1" applyAlignment="1">
      <alignment/>
    </xf>
    <xf numFmtId="0" fontId="0" fillId="0" borderId="171" xfId="0" applyFont="1" applyFill="1" applyBorder="1" applyAlignment="1">
      <alignment/>
    </xf>
    <xf numFmtId="4" fontId="0" fillId="0" borderId="71" xfId="0" applyNumberFormat="1" applyFont="1" applyFill="1" applyBorder="1" applyAlignment="1">
      <alignment vertical="top"/>
    </xf>
    <xf numFmtId="4" fontId="0" fillId="0" borderId="71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4" fontId="0" fillId="0" borderId="34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76" fontId="8" fillId="3" borderId="22" xfId="0" applyNumberFormat="1" applyFont="1" applyFill="1" applyBorder="1" applyAlignment="1">
      <alignment horizontal="right" vertical="top"/>
    </xf>
    <xf numFmtId="176" fontId="10" fillId="3" borderId="78" xfId="0" applyNumberFormat="1" applyFont="1" applyFill="1" applyBorder="1" applyAlignment="1">
      <alignment horizontal="right" vertical="top"/>
    </xf>
    <xf numFmtId="4" fontId="0" fillId="3" borderId="22" xfId="0" applyNumberFormat="1" applyFont="1" applyFill="1" applyBorder="1" applyAlignment="1">
      <alignment horizontal="center" vertical="top"/>
    </xf>
    <xf numFmtId="4" fontId="0" fillId="3" borderId="78" xfId="0" applyNumberFormat="1" applyFont="1" applyFill="1" applyBorder="1" applyAlignment="1">
      <alignment horizontal="center" vertical="top"/>
    </xf>
    <xf numFmtId="182" fontId="10" fillId="3" borderId="22" xfId="0" applyNumberFormat="1" applyFont="1" applyFill="1" applyBorder="1" applyAlignment="1">
      <alignment horizontal="right" vertical="top"/>
    </xf>
    <xf numFmtId="0" fontId="9" fillId="3" borderId="22" xfId="0" applyFont="1" applyFill="1" applyBorder="1" applyAlignment="1">
      <alignment/>
    </xf>
    <xf numFmtId="4" fontId="4" fillId="3" borderId="22" xfId="0" applyNumberFormat="1" applyFont="1" applyFill="1" applyBorder="1" applyAlignment="1">
      <alignment horizontal="center" vertical="top"/>
    </xf>
    <xf numFmtId="178" fontId="10" fillId="3" borderId="20" xfId="0" applyNumberFormat="1" applyFont="1" applyFill="1" applyBorder="1" applyAlignment="1">
      <alignment horizontal="right" vertical="top"/>
    </xf>
    <xf numFmtId="4" fontId="9" fillId="3" borderId="22" xfId="0" applyNumberFormat="1" applyFont="1" applyFill="1" applyBorder="1" applyAlignment="1">
      <alignment horizontal="center" vertical="top"/>
    </xf>
    <xf numFmtId="4" fontId="0" fillId="3" borderId="20" xfId="0" applyNumberFormat="1" applyFont="1" applyFill="1" applyBorder="1" applyAlignment="1">
      <alignment horizontal="center" vertical="top"/>
    </xf>
    <xf numFmtId="178" fontId="10" fillId="3" borderId="22" xfId="0" applyNumberFormat="1" applyFont="1" applyFill="1" applyBorder="1" applyAlignment="1">
      <alignment horizontal="right" vertical="top"/>
    </xf>
    <xf numFmtId="177" fontId="10" fillId="3" borderId="22" xfId="0" applyNumberFormat="1" applyFont="1" applyFill="1" applyBorder="1" applyAlignment="1">
      <alignment horizontal="right" vertical="top"/>
    </xf>
    <xf numFmtId="178" fontId="10" fillId="3" borderId="28" xfId="0" applyNumberFormat="1" applyFont="1" applyFill="1" applyBorder="1" applyAlignment="1">
      <alignment horizontal="right" vertical="top"/>
    </xf>
    <xf numFmtId="4" fontId="4" fillId="3" borderId="20" xfId="0" applyNumberFormat="1" applyFont="1" applyFill="1" applyBorder="1" applyAlignment="1">
      <alignment horizontal="center" vertical="top"/>
    </xf>
    <xf numFmtId="182" fontId="10" fillId="3" borderId="78" xfId="0" applyNumberFormat="1" applyFont="1" applyFill="1" applyBorder="1" applyAlignment="1">
      <alignment horizontal="right" vertical="top"/>
    </xf>
    <xf numFmtId="4" fontId="4" fillId="3" borderId="144" xfId="0" applyNumberFormat="1" applyFont="1" applyFill="1" applyBorder="1" applyAlignment="1">
      <alignment horizontal="center" vertical="top"/>
    </xf>
    <xf numFmtId="0" fontId="9" fillId="3" borderId="20" xfId="0" applyFont="1" applyFill="1" applyBorder="1" applyAlignment="1">
      <alignment/>
    </xf>
    <xf numFmtId="4" fontId="3" fillId="3" borderId="22" xfId="0" applyNumberFormat="1" applyFont="1" applyFill="1" applyBorder="1" applyAlignment="1">
      <alignment horizontal="center" vertical="top"/>
    </xf>
    <xf numFmtId="4" fontId="3" fillId="3" borderId="20" xfId="0" applyNumberFormat="1" applyFont="1" applyFill="1" applyBorder="1" applyAlignment="1">
      <alignment horizontal="center" vertical="top"/>
    </xf>
    <xf numFmtId="4" fontId="9" fillId="3" borderId="13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127</xdr:row>
      <xdr:rowOff>0</xdr:rowOff>
    </xdr:from>
    <xdr:to>
      <xdr:col>4</xdr:col>
      <xdr:colOff>476250</xdr:colOff>
      <xdr:row>127</xdr:row>
      <xdr:rowOff>0</xdr:rowOff>
    </xdr:to>
    <xdr:sp>
      <xdr:nvSpPr>
        <xdr:cNvPr id="1" name="Line 12"/>
        <xdr:cNvSpPr>
          <a:spLocks/>
        </xdr:cNvSpPr>
      </xdr:nvSpPr>
      <xdr:spPr>
        <a:xfrm flipH="1" flipV="1">
          <a:off x="1562100" y="32470725"/>
          <a:ext cx="552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5"/>
  <sheetViews>
    <sheetView tabSelected="1" zoomScaleSheetLayoutView="75" workbookViewId="0" topLeftCell="A231">
      <selection activeCell="G248" sqref="G248"/>
    </sheetView>
  </sheetViews>
  <sheetFormatPr defaultColWidth="9.140625" defaultRowHeight="12.75"/>
  <cols>
    <col min="1" max="1" width="6.00390625" style="492" customWidth="1"/>
    <col min="2" max="2" width="9.421875" style="492" customWidth="1"/>
    <col min="3" max="3" width="2.8515625" style="492" customWidth="1"/>
    <col min="4" max="4" width="6.28125" style="492" customWidth="1"/>
    <col min="5" max="5" width="50.57421875" style="493" customWidth="1"/>
    <col min="6" max="6" width="16.8515625" style="492" bestFit="1" customWidth="1"/>
    <col min="7" max="7" width="16.00390625" style="494" bestFit="1" customWidth="1"/>
    <col min="8" max="8" width="7.140625" style="495" bestFit="1" customWidth="1"/>
    <col min="9" max="9" width="15.140625" style="494" customWidth="1"/>
    <col min="10" max="10" width="9.00390625" style="492" customWidth="1"/>
    <col min="11" max="11" width="12.28125" style="492" bestFit="1" customWidth="1"/>
    <col min="12" max="13" width="9.140625" style="492" customWidth="1"/>
    <col min="14" max="14" width="7.57421875" style="492" customWidth="1"/>
    <col min="15" max="16384" width="9.140625" style="492" customWidth="1"/>
  </cols>
  <sheetData>
    <row r="1" spans="1:11" ht="15" customHeight="1">
      <c r="A1" s="744" t="s">
        <v>141</v>
      </c>
      <c r="B1" s="745"/>
      <c r="C1" s="745"/>
      <c r="D1" s="745"/>
      <c r="E1" s="745"/>
      <c r="F1" s="746"/>
      <c r="G1" s="472" t="s">
        <v>217</v>
      </c>
      <c r="H1" s="473"/>
      <c r="I1" s="19" t="s">
        <v>218</v>
      </c>
      <c r="J1" s="682"/>
      <c r="K1" s="683"/>
    </row>
    <row r="2" spans="1:9" s="684" customFormat="1" ht="13.5" thickBot="1">
      <c r="A2" s="474"/>
      <c r="B2" s="474"/>
      <c r="C2" s="474"/>
      <c r="D2" s="474"/>
      <c r="E2" s="475"/>
      <c r="F2" s="476"/>
      <c r="G2" s="477"/>
      <c r="H2" s="478"/>
      <c r="I2" s="477"/>
    </row>
    <row r="3" spans="1:10" s="30" customFormat="1" ht="13.5" thickBot="1">
      <c r="A3" s="31" t="s">
        <v>163</v>
      </c>
      <c r="B3" s="32" t="s">
        <v>201</v>
      </c>
      <c r="C3" s="742" t="s">
        <v>176</v>
      </c>
      <c r="D3" s="743"/>
      <c r="E3" s="33" t="s">
        <v>162</v>
      </c>
      <c r="F3" s="32" t="s">
        <v>211</v>
      </c>
      <c r="G3" s="34" t="s">
        <v>212</v>
      </c>
      <c r="H3" s="34" t="s">
        <v>213</v>
      </c>
      <c r="I3" s="326" t="s">
        <v>219</v>
      </c>
      <c r="J3" s="29"/>
    </row>
    <row r="4" spans="1:10" s="16" customFormat="1" ht="12.75">
      <c r="A4" s="501">
        <v>10</v>
      </c>
      <c r="B4" s="417"/>
      <c r="C4" s="417"/>
      <c r="D4" s="418"/>
      <c r="E4" s="419" t="s">
        <v>197</v>
      </c>
      <c r="F4" s="420">
        <f>SUM(F10,F5)</f>
        <v>1039791</v>
      </c>
      <c r="G4" s="420">
        <f>SUM(G10,G5)</f>
        <v>212346.19</v>
      </c>
      <c r="H4" s="421">
        <f>G4*100/F4</f>
        <v>20.422006922545012</v>
      </c>
      <c r="I4" s="422">
        <f>SUM(I10,I5)</f>
        <v>1569.5</v>
      </c>
      <c r="J4" s="17"/>
    </row>
    <row r="5" spans="1:10" s="5" customFormat="1" ht="12.75">
      <c r="A5" s="20"/>
      <c r="B5" s="36">
        <v>1030</v>
      </c>
      <c r="C5" s="2"/>
      <c r="D5" s="3"/>
      <c r="E5" s="37" t="s">
        <v>209</v>
      </c>
      <c r="F5" s="64">
        <f>SUM(F6)</f>
        <v>8200</v>
      </c>
      <c r="G5" s="64">
        <f>SUM(G6)</f>
        <v>4697.41</v>
      </c>
      <c r="H5" s="38">
        <f>G5*100/F5</f>
        <v>57.28548780487805</v>
      </c>
      <c r="I5" s="39">
        <v>0</v>
      </c>
      <c r="J5" s="4"/>
    </row>
    <row r="6" spans="1:10" s="49" customFormat="1" ht="12.75">
      <c r="A6" s="40"/>
      <c r="B6" s="41"/>
      <c r="C6" s="42"/>
      <c r="D6" s="43"/>
      <c r="E6" s="44" t="s">
        <v>208</v>
      </c>
      <c r="F6" s="65">
        <f>SUM(F8)</f>
        <v>8200</v>
      </c>
      <c r="G6" s="65">
        <f>G8</f>
        <v>4697.41</v>
      </c>
      <c r="H6" s="46">
        <f>G6*100/F6</f>
        <v>57.28548780487805</v>
      </c>
      <c r="I6" s="47">
        <v>0</v>
      </c>
      <c r="J6" s="48"/>
    </row>
    <row r="7" spans="1:10" s="49" customFormat="1" ht="12.75">
      <c r="A7" s="50"/>
      <c r="B7" s="51"/>
      <c r="C7" s="52"/>
      <c r="D7" s="53"/>
      <c r="E7" s="54" t="s">
        <v>214</v>
      </c>
      <c r="F7" s="55"/>
      <c r="G7" s="66"/>
      <c r="H7" s="67" t="s">
        <v>210</v>
      </c>
      <c r="I7" s="66"/>
      <c r="J7" s="48"/>
    </row>
    <row r="8" spans="1:10" s="49" customFormat="1" ht="13.5" customHeight="1">
      <c r="A8" s="50"/>
      <c r="B8" s="48"/>
      <c r="C8" s="56"/>
      <c r="D8" s="57">
        <v>2850</v>
      </c>
      <c r="E8" s="58" t="s">
        <v>70</v>
      </c>
      <c r="F8" s="68">
        <v>8200</v>
      </c>
      <c r="G8" s="69">
        <v>4697.41</v>
      </c>
      <c r="H8" s="70">
        <f>G8*100/F8</f>
        <v>57.28548780487805</v>
      </c>
      <c r="I8" s="66">
        <v>0</v>
      </c>
      <c r="J8" s="48"/>
    </row>
    <row r="9" spans="1:10" s="77" customFormat="1" ht="12.75">
      <c r="A9" s="50"/>
      <c r="B9" s="48"/>
      <c r="C9" s="71"/>
      <c r="D9" s="72"/>
      <c r="E9" s="73" t="s">
        <v>71</v>
      </c>
      <c r="F9" s="74"/>
      <c r="G9" s="75"/>
      <c r="H9" s="35" t="s">
        <v>210</v>
      </c>
      <c r="I9" s="307"/>
      <c r="J9" s="76"/>
    </row>
    <row r="10" spans="1:10" s="5" customFormat="1" ht="12.75">
      <c r="A10" s="20"/>
      <c r="B10" s="78">
        <v>1095</v>
      </c>
      <c r="C10" s="2"/>
      <c r="D10" s="3"/>
      <c r="E10" s="37" t="s">
        <v>186</v>
      </c>
      <c r="F10" s="79">
        <f>SUM(F17,F12,F11)</f>
        <v>1031591</v>
      </c>
      <c r="G10" s="79">
        <f>SUM(G17,G12,G11)</f>
        <v>207648.78</v>
      </c>
      <c r="H10" s="38">
        <f>G10*100/F10</f>
        <v>20.128983288919738</v>
      </c>
      <c r="I10" s="80">
        <f>SUM(I19,I12,I11)</f>
        <v>1569.5</v>
      </c>
      <c r="J10" s="4"/>
    </row>
    <row r="11" spans="1:10" s="49" customFormat="1" ht="51">
      <c r="A11" s="81"/>
      <c r="B11" s="82"/>
      <c r="C11" s="41"/>
      <c r="D11" s="43"/>
      <c r="E11" s="44" t="s">
        <v>65</v>
      </c>
      <c r="F11" s="83">
        <v>62040</v>
      </c>
      <c r="G11" s="47">
        <v>6143.98</v>
      </c>
      <c r="H11" s="46">
        <f>G11*100/F11</f>
        <v>9.903255963894262</v>
      </c>
      <c r="I11" s="47">
        <v>0</v>
      </c>
      <c r="J11" s="48"/>
    </row>
    <row r="12" spans="1:10" s="49" customFormat="1" ht="120" customHeight="1">
      <c r="A12" s="84"/>
      <c r="B12" s="327"/>
      <c r="C12" s="86"/>
      <c r="D12" s="87"/>
      <c r="E12" s="44" t="s">
        <v>66</v>
      </c>
      <c r="F12" s="83">
        <v>196551</v>
      </c>
      <c r="G12" s="47">
        <v>194980.8</v>
      </c>
      <c r="H12" s="88">
        <f>G12*100/F12</f>
        <v>99.20112337255979</v>
      </c>
      <c r="I12" s="47">
        <v>1569.5</v>
      </c>
      <c r="J12" s="48"/>
    </row>
    <row r="13" spans="1:10" s="49" customFormat="1" ht="12.75">
      <c r="A13" s="84"/>
      <c r="B13" s="50"/>
      <c r="C13" s="51"/>
      <c r="D13" s="89"/>
      <c r="E13" s="90" t="s">
        <v>214</v>
      </c>
      <c r="F13" s="55"/>
      <c r="G13" s="91"/>
      <c r="H13" s="92" t="s">
        <v>210</v>
      </c>
      <c r="I13" s="91"/>
      <c r="J13" s="48"/>
    </row>
    <row r="14" spans="1:10" s="49" customFormat="1" ht="12.75">
      <c r="A14" s="84"/>
      <c r="B14" s="50"/>
      <c r="C14" s="93"/>
      <c r="D14" s="94">
        <v>4010</v>
      </c>
      <c r="E14" s="95" t="s">
        <v>152</v>
      </c>
      <c r="F14" s="47">
        <v>3279</v>
      </c>
      <c r="G14" s="47">
        <v>2284.43</v>
      </c>
      <c r="H14" s="88">
        <f>G14*100/F14</f>
        <v>69.66849649283317</v>
      </c>
      <c r="I14" s="47">
        <v>994.11</v>
      </c>
      <c r="J14" s="48"/>
    </row>
    <row r="15" spans="1:10" s="49" customFormat="1" ht="12.75">
      <c r="A15" s="84"/>
      <c r="B15" s="50"/>
      <c r="C15" s="86"/>
      <c r="D15" s="96">
        <v>4110</v>
      </c>
      <c r="E15" s="44" t="s">
        <v>205</v>
      </c>
      <c r="F15" s="97">
        <v>495</v>
      </c>
      <c r="G15" s="47">
        <v>0</v>
      </c>
      <c r="H15" s="88">
        <f>G15*100/F15</f>
        <v>0</v>
      </c>
      <c r="I15" s="47">
        <v>495.06</v>
      </c>
      <c r="J15" s="48"/>
    </row>
    <row r="16" spans="1:10" s="49" customFormat="1" ht="12.75">
      <c r="A16" s="50"/>
      <c r="B16" s="375"/>
      <c r="C16" s="86"/>
      <c r="D16" s="96">
        <v>4120</v>
      </c>
      <c r="E16" s="44" t="s">
        <v>167</v>
      </c>
      <c r="F16" s="100">
        <v>80</v>
      </c>
      <c r="G16" s="47">
        <v>0</v>
      </c>
      <c r="H16" s="88">
        <f>G16*100/F16</f>
        <v>0</v>
      </c>
      <c r="I16" s="47">
        <v>80.33</v>
      </c>
      <c r="J16" s="48"/>
    </row>
    <row r="17" spans="1:10" s="49" customFormat="1" ht="12.75">
      <c r="A17" s="50"/>
      <c r="B17" s="111"/>
      <c r="C17" s="155"/>
      <c r="D17" s="87"/>
      <c r="E17" s="44" t="s">
        <v>145</v>
      </c>
      <c r="F17" s="45">
        <f>SUM(F19)</f>
        <v>773000</v>
      </c>
      <c r="G17" s="45">
        <f>SUM(G19)</f>
        <v>6524</v>
      </c>
      <c r="H17" s="46">
        <f>G17*100/F17</f>
        <v>0.8439844760672703</v>
      </c>
      <c r="I17" s="91">
        <f>SUM(I19)</f>
        <v>0</v>
      </c>
      <c r="J17" s="48"/>
    </row>
    <row r="18" spans="1:10" s="49" customFormat="1" ht="12.75">
      <c r="A18" s="50"/>
      <c r="B18" s="110"/>
      <c r="C18" s="111"/>
      <c r="D18" s="53"/>
      <c r="E18" s="54" t="s">
        <v>214</v>
      </c>
      <c r="F18" s="55"/>
      <c r="G18" s="47"/>
      <c r="H18" s="46" t="s">
        <v>210</v>
      </c>
      <c r="I18" s="47"/>
      <c r="J18" s="48"/>
    </row>
    <row r="19" spans="1:10" s="49" customFormat="1" ht="12.75">
      <c r="A19" s="50"/>
      <c r="B19" s="112"/>
      <c r="C19" s="113"/>
      <c r="D19" s="57">
        <v>6050</v>
      </c>
      <c r="E19" s="58" t="s">
        <v>196</v>
      </c>
      <c r="F19" s="503">
        <v>773000</v>
      </c>
      <c r="G19" s="47">
        <v>6524</v>
      </c>
      <c r="H19" s="67">
        <f>G19*100/F19</f>
        <v>0.8439844760672703</v>
      </c>
      <c r="I19" s="47">
        <v>0</v>
      </c>
      <c r="J19" s="48"/>
    </row>
    <row r="20" spans="1:10" s="49" customFormat="1" ht="12.75">
      <c r="A20" s="50"/>
      <c r="B20" s="112"/>
      <c r="C20" s="51"/>
      <c r="D20" s="502"/>
      <c r="E20" s="520" t="s">
        <v>80</v>
      </c>
      <c r="F20" s="719"/>
      <c r="G20" s="675">
        <v>5124</v>
      </c>
      <c r="H20" s="721"/>
      <c r="I20" s="267">
        <v>0</v>
      </c>
      <c r="J20" s="48"/>
    </row>
    <row r="21" spans="1:10" s="61" customFormat="1" ht="13.5" thickBot="1">
      <c r="A21" s="398"/>
      <c r="B21" s="398"/>
      <c r="C21" s="399"/>
      <c r="D21" s="640"/>
      <c r="E21" s="641" t="s">
        <v>79</v>
      </c>
      <c r="F21" s="720" t="s">
        <v>210</v>
      </c>
      <c r="G21" s="674">
        <v>1400</v>
      </c>
      <c r="H21" s="722" t="s">
        <v>210</v>
      </c>
      <c r="I21" s="642">
        <v>0</v>
      </c>
      <c r="J21" s="60"/>
    </row>
    <row r="22" spans="1:10" s="16" customFormat="1" ht="12.75">
      <c r="A22" s="423">
        <v>600</v>
      </c>
      <c r="B22" s="424"/>
      <c r="C22" s="425"/>
      <c r="D22" s="426"/>
      <c r="E22" s="427" t="s">
        <v>158</v>
      </c>
      <c r="F22" s="428">
        <f>SUM(F45,F23)</f>
        <v>14336182</v>
      </c>
      <c r="G22" s="428">
        <f>SUM(G45,G23)</f>
        <v>3505793.45</v>
      </c>
      <c r="H22" s="421">
        <f>G22*100/F22</f>
        <v>24.454163946858376</v>
      </c>
      <c r="I22" s="429">
        <f>SUM(I45,I23)</f>
        <v>823941.39</v>
      </c>
      <c r="J22" s="17"/>
    </row>
    <row r="23" spans="1:10" s="5" customFormat="1" ht="12.75">
      <c r="A23" s="26"/>
      <c r="B23" s="116">
        <v>60016</v>
      </c>
      <c r="C23" s="27"/>
      <c r="D23" s="3"/>
      <c r="E23" s="37" t="s">
        <v>168</v>
      </c>
      <c r="F23" s="117">
        <f>SUM(F25,F24)</f>
        <v>14286292</v>
      </c>
      <c r="G23" s="117">
        <f>SUM(G25,G24)</f>
        <v>3475903.45</v>
      </c>
      <c r="H23" s="38">
        <f>G23*100/F23</f>
        <v>24.330340231041056</v>
      </c>
      <c r="I23" s="39">
        <f>SUM(I25,I24)</f>
        <v>823941.39</v>
      </c>
      <c r="J23" s="4"/>
    </row>
    <row r="24" spans="1:10" s="49" customFormat="1" ht="114.75">
      <c r="A24" s="118"/>
      <c r="B24" s="119"/>
      <c r="C24" s="41"/>
      <c r="D24" s="43"/>
      <c r="E24" s="44" t="s">
        <v>72</v>
      </c>
      <c r="F24" s="120">
        <v>2748110</v>
      </c>
      <c r="G24" s="47">
        <v>939941.78</v>
      </c>
      <c r="H24" s="46">
        <f>G24*100/F24</f>
        <v>34.20320802296851</v>
      </c>
      <c r="I24" s="47">
        <v>94224.26</v>
      </c>
      <c r="J24" s="48"/>
    </row>
    <row r="25" spans="1:10" s="49" customFormat="1" ht="12.75">
      <c r="A25" s="121"/>
      <c r="B25" s="508"/>
      <c r="C25" s="86"/>
      <c r="D25" s="87"/>
      <c r="E25" s="44" t="s">
        <v>145</v>
      </c>
      <c r="F25" s="120">
        <f>SUM(F43,F27)</f>
        <v>11538182</v>
      </c>
      <c r="G25" s="120">
        <f>SUM(G27)</f>
        <v>2535961.67</v>
      </c>
      <c r="H25" s="46">
        <f>G25*100/F25</f>
        <v>21.978866948016595</v>
      </c>
      <c r="I25" s="47">
        <f>SUM(I27)</f>
        <v>729717.13</v>
      </c>
      <c r="J25" s="48"/>
    </row>
    <row r="26" spans="1:10" s="49" customFormat="1" ht="12.75">
      <c r="A26" s="255"/>
      <c r="B26" s="85"/>
      <c r="C26" s="111"/>
      <c r="D26" s="53"/>
      <c r="E26" s="54" t="s">
        <v>214</v>
      </c>
      <c r="F26" s="55"/>
      <c r="G26" s="47"/>
      <c r="H26" s="46" t="s">
        <v>210</v>
      </c>
      <c r="I26" s="47"/>
      <c r="J26" s="48"/>
    </row>
    <row r="27" spans="1:10" s="49" customFormat="1" ht="12.75">
      <c r="A27" s="255"/>
      <c r="B27" s="84"/>
      <c r="C27" s="272"/>
      <c r="D27" s="364">
        <v>6050</v>
      </c>
      <c r="E27" s="509" t="s">
        <v>196</v>
      </c>
      <c r="F27" s="516">
        <v>11488182</v>
      </c>
      <c r="G27" s="47">
        <f>SUM(G28:G42)</f>
        <v>2535961.67</v>
      </c>
      <c r="H27" s="67">
        <f>G27*100/F27</f>
        <v>22.07452554285787</v>
      </c>
      <c r="I27" s="47">
        <v>729717.13</v>
      </c>
      <c r="J27" s="48"/>
    </row>
    <row r="28" spans="1:11" s="61" customFormat="1" ht="25.5">
      <c r="A28" s="506"/>
      <c r="B28" s="328"/>
      <c r="C28" s="328"/>
      <c r="D28" s="504"/>
      <c r="E28" s="512" t="s">
        <v>82</v>
      </c>
      <c r="F28" s="723" t="s">
        <v>210</v>
      </c>
      <c r="G28" s="63">
        <v>2489509.67</v>
      </c>
      <c r="H28" s="725" t="s">
        <v>210</v>
      </c>
      <c r="I28" s="515">
        <v>729717.13</v>
      </c>
      <c r="J28" s="124"/>
      <c r="K28" s="60"/>
    </row>
    <row r="29" spans="1:11" s="61" customFormat="1" ht="38.25">
      <c r="A29" s="507"/>
      <c r="B29" s="328"/>
      <c r="C29" s="328"/>
      <c r="D29" s="504"/>
      <c r="E29" s="513" t="s">
        <v>83</v>
      </c>
      <c r="F29" s="723"/>
      <c r="G29" s="63">
        <v>8662</v>
      </c>
      <c r="H29" s="725"/>
      <c r="I29" s="385">
        <v>0</v>
      </c>
      <c r="J29" s="124"/>
      <c r="K29" s="60"/>
    </row>
    <row r="30" spans="1:10" s="61" customFormat="1" ht="12.75">
      <c r="A30" s="507"/>
      <c r="B30" s="328"/>
      <c r="C30" s="328"/>
      <c r="D30" s="504"/>
      <c r="E30" s="513" t="s">
        <v>84</v>
      </c>
      <c r="F30" s="724"/>
      <c r="G30" s="63">
        <v>0</v>
      </c>
      <c r="H30" s="725"/>
      <c r="I30" s="385">
        <v>0</v>
      </c>
      <c r="J30" s="60"/>
    </row>
    <row r="31" spans="1:10" s="61" customFormat="1" ht="12.75">
      <c r="A31" s="328"/>
      <c r="B31" s="328"/>
      <c r="C31" s="328"/>
      <c r="D31" s="504"/>
      <c r="E31" s="512" t="s">
        <v>85</v>
      </c>
      <c r="F31" s="723" t="s">
        <v>210</v>
      </c>
      <c r="G31" s="63">
        <v>5000</v>
      </c>
      <c r="H31" s="725" t="s">
        <v>210</v>
      </c>
      <c r="I31" s="385">
        <v>0</v>
      </c>
      <c r="J31" s="60"/>
    </row>
    <row r="32" spans="1:10" s="61" customFormat="1" ht="12.75">
      <c r="A32" s="328"/>
      <c r="B32" s="328"/>
      <c r="C32" s="328"/>
      <c r="D32" s="504"/>
      <c r="E32" s="514" t="s">
        <v>86</v>
      </c>
      <c r="F32" s="723"/>
      <c r="G32" s="63">
        <v>0</v>
      </c>
      <c r="H32" s="725"/>
      <c r="I32" s="515">
        <v>0</v>
      </c>
      <c r="J32" s="60"/>
    </row>
    <row r="33" spans="1:10" s="61" customFormat="1" ht="12.75">
      <c r="A33" s="328"/>
      <c r="B33" s="328"/>
      <c r="C33" s="328"/>
      <c r="D33" s="504"/>
      <c r="E33" s="514" t="s">
        <v>87</v>
      </c>
      <c r="F33" s="723"/>
      <c r="G33" s="63">
        <v>0</v>
      </c>
      <c r="H33" s="725"/>
      <c r="I33" s="515">
        <v>0</v>
      </c>
      <c r="J33" s="60"/>
    </row>
    <row r="34" spans="1:10" s="61" customFormat="1" ht="12.75">
      <c r="A34" s="328"/>
      <c r="B34" s="328"/>
      <c r="C34" s="328"/>
      <c r="D34" s="504"/>
      <c r="E34" s="514" t="s">
        <v>88</v>
      </c>
      <c r="F34" s="723"/>
      <c r="G34" s="63">
        <v>0</v>
      </c>
      <c r="H34" s="725"/>
      <c r="I34" s="515">
        <v>0</v>
      </c>
      <c r="J34" s="60"/>
    </row>
    <row r="35" spans="1:10" s="61" customFormat="1" ht="12.75">
      <c r="A35" s="328"/>
      <c r="B35" s="328"/>
      <c r="C35" s="328"/>
      <c r="D35" s="504"/>
      <c r="E35" s="514" t="s">
        <v>89</v>
      </c>
      <c r="F35" s="723"/>
      <c r="G35" s="63">
        <v>7460</v>
      </c>
      <c r="H35" s="725"/>
      <c r="I35" s="515">
        <v>0</v>
      </c>
      <c r="J35" s="60"/>
    </row>
    <row r="36" spans="1:10" s="61" customFormat="1" ht="12.75">
      <c r="A36" s="328"/>
      <c r="B36" s="328"/>
      <c r="C36" s="328"/>
      <c r="D36" s="504"/>
      <c r="E36" s="514" t="s">
        <v>90</v>
      </c>
      <c r="F36" s="723"/>
      <c r="G36" s="63">
        <v>7643</v>
      </c>
      <c r="H36" s="725"/>
      <c r="I36" s="515">
        <v>0</v>
      </c>
      <c r="J36" s="60"/>
    </row>
    <row r="37" spans="1:10" s="61" customFormat="1" ht="12.75">
      <c r="A37" s="328"/>
      <c r="B37" s="328"/>
      <c r="C37" s="328"/>
      <c r="D37" s="504"/>
      <c r="E37" s="514" t="s">
        <v>91</v>
      </c>
      <c r="F37" s="723"/>
      <c r="G37" s="63">
        <v>5996</v>
      </c>
      <c r="H37" s="725"/>
      <c r="I37" s="515">
        <v>0</v>
      </c>
      <c r="J37" s="60"/>
    </row>
    <row r="38" spans="1:10" s="61" customFormat="1" ht="12.75">
      <c r="A38" s="328"/>
      <c r="B38" s="328"/>
      <c r="C38" s="328"/>
      <c r="D38" s="504"/>
      <c r="E38" s="514" t="s">
        <v>92</v>
      </c>
      <c r="F38" s="723"/>
      <c r="G38" s="63">
        <v>5020</v>
      </c>
      <c r="H38" s="725"/>
      <c r="I38" s="515">
        <v>0</v>
      </c>
      <c r="J38" s="60"/>
    </row>
    <row r="39" spans="1:10" s="61" customFormat="1" ht="12.75">
      <c r="A39" s="328"/>
      <c r="B39" s="328"/>
      <c r="C39" s="328"/>
      <c r="D39" s="504"/>
      <c r="E39" s="514" t="s">
        <v>93</v>
      </c>
      <c r="F39" s="723"/>
      <c r="G39" s="63">
        <v>5691</v>
      </c>
      <c r="H39" s="725"/>
      <c r="I39" s="515">
        <v>0</v>
      </c>
      <c r="J39" s="60"/>
    </row>
    <row r="40" spans="1:10" s="61" customFormat="1" ht="12.75">
      <c r="A40" s="328"/>
      <c r="B40" s="328"/>
      <c r="C40" s="328"/>
      <c r="D40" s="504"/>
      <c r="E40" s="514" t="s">
        <v>94</v>
      </c>
      <c r="F40" s="723"/>
      <c r="G40" s="63">
        <v>980</v>
      </c>
      <c r="H40" s="725"/>
      <c r="I40" s="515">
        <v>0</v>
      </c>
      <c r="J40" s="60"/>
    </row>
    <row r="41" spans="1:10" s="61" customFormat="1" ht="12.75" customHeight="1">
      <c r="A41" s="328"/>
      <c r="B41" s="328"/>
      <c r="C41" s="328"/>
      <c r="D41" s="504"/>
      <c r="E41" s="514" t="s">
        <v>95</v>
      </c>
      <c r="F41" s="723"/>
      <c r="G41" s="63">
        <v>0</v>
      </c>
      <c r="H41" s="725"/>
      <c r="I41" s="515">
        <v>0</v>
      </c>
      <c r="J41" s="60"/>
    </row>
    <row r="42" spans="1:10" s="61" customFormat="1" ht="25.5">
      <c r="A42" s="328"/>
      <c r="B42" s="328"/>
      <c r="C42" s="511"/>
      <c r="D42" s="244"/>
      <c r="E42" s="514" t="s">
        <v>96</v>
      </c>
      <c r="F42" s="723"/>
      <c r="G42" s="63">
        <v>0</v>
      </c>
      <c r="H42" s="725"/>
      <c r="I42" s="515">
        <v>0</v>
      </c>
      <c r="J42" s="60"/>
    </row>
    <row r="43" spans="1:10" s="49" customFormat="1" ht="51">
      <c r="A43" s="685"/>
      <c r="B43" s="369"/>
      <c r="C43" s="686"/>
      <c r="D43" s="510">
        <v>6300</v>
      </c>
      <c r="E43" s="253" t="s">
        <v>74</v>
      </c>
      <c r="F43" s="517">
        <v>50000</v>
      </c>
      <c r="G43" s="66">
        <v>0</v>
      </c>
      <c r="H43" s="519">
        <f>G43*100/F43</f>
        <v>0</v>
      </c>
      <c r="I43" s="66">
        <v>0</v>
      </c>
      <c r="J43" s="48"/>
    </row>
    <row r="44" spans="1:10" s="61" customFormat="1" ht="25.5">
      <c r="A44" s="59"/>
      <c r="B44" s="359"/>
      <c r="C44" s="114"/>
      <c r="D44" s="377"/>
      <c r="E44" s="386" t="s">
        <v>81</v>
      </c>
      <c r="F44" s="382" t="s">
        <v>210</v>
      </c>
      <c r="G44" s="263"/>
      <c r="H44" s="384" t="s">
        <v>210</v>
      </c>
      <c r="I44" s="263"/>
      <c r="J44" s="60"/>
    </row>
    <row r="45" spans="1:10" s="5" customFormat="1" ht="12.75">
      <c r="A45" s="20"/>
      <c r="B45" s="415">
        <v>60095</v>
      </c>
      <c r="C45" s="416"/>
      <c r="D45" s="14"/>
      <c r="E45" s="144" t="s">
        <v>186</v>
      </c>
      <c r="F45" s="321">
        <f>SUM(F46:F47)</f>
        <v>49890</v>
      </c>
      <c r="G45" s="321">
        <f>SUM(G46:G47)</f>
        <v>29890</v>
      </c>
      <c r="H45" s="38">
        <f>G45*100/F45</f>
        <v>59.91180597314091</v>
      </c>
      <c r="I45" s="80">
        <v>0</v>
      </c>
      <c r="J45" s="4"/>
    </row>
    <row r="46" spans="1:10" s="49" customFormat="1" ht="25.5">
      <c r="A46" s="81"/>
      <c r="B46" s="82"/>
      <c r="C46" s="41"/>
      <c r="D46" s="43"/>
      <c r="E46" s="44" t="s">
        <v>67</v>
      </c>
      <c r="F46" s="83">
        <v>20000</v>
      </c>
      <c r="G46" s="47">
        <v>0</v>
      </c>
      <c r="H46" s="46">
        <f>G46*100/F46</f>
        <v>0</v>
      </c>
      <c r="I46" s="47">
        <v>0</v>
      </c>
      <c r="J46" s="48"/>
    </row>
    <row r="47" spans="1:10" s="49" customFormat="1" ht="12.75">
      <c r="A47" s="84"/>
      <c r="B47" s="50"/>
      <c r="C47" s="86"/>
      <c r="D47" s="87"/>
      <c r="E47" s="44" t="s">
        <v>145</v>
      </c>
      <c r="F47" s="120">
        <f>SUM(F49)</f>
        <v>29890</v>
      </c>
      <c r="G47" s="120">
        <f>SUM(G49)</f>
        <v>29890</v>
      </c>
      <c r="H47" s="46">
        <f>G47*100/F47</f>
        <v>100</v>
      </c>
      <c r="I47" s="47">
        <v>0</v>
      </c>
      <c r="J47" s="48"/>
    </row>
    <row r="48" spans="1:10" s="49" customFormat="1" ht="12.75">
      <c r="A48" s="353"/>
      <c r="B48" s="50"/>
      <c r="C48" s="111"/>
      <c r="D48" s="53"/>
      <c r="E48" s="54" t="s">
        <v>214</v>
      </c>
      <c r="F48" s="55"/>
      <c r="G48" s="47"/>
      <c r="H48" s="46" t="s">
        <v>210</v>
      </c>
      <c r="I48" s="47"/>
      <c r="J48" s="48"/>
    </row>
    <row r="49" spans="1:10" s="49" customFormat="1" ht="12.75">
      <c r="A49" s="255"/>
      <c r="B49" s="50"/>
      <c r="C49" s="113"/>
      <c r="D49" s="57">
        <v>6050</v>
      </c>
      <c r="E49" s="58" t="s">
        <v>196</v>
      </c>
      <c r="F49" s="516">
        <v>29890</v>
      </c>
      <c r="G49" s="47">
        <f>SUM(G50:G51)</f>
        <v>29890</v>
      </c>
      <c r="H49" s="67">
        <f>G49*100/F49</f>
        <v>100</v>
      </c>
      <c r="I49" s="47">
        <v>0</v>
      </c>
      <c r="J49" s="48"/>
    </row>
    <row r="50" spans="1:10" s="61" customFormat="1" ht="12.75">
      <c r="A50" s="507"/>
      <c r="B50" s="59"/>
      <c r="C50" s="505"/>
      <c r="D50" s="522"/>
      <c r="E50" s="524" t="s">
        <v>97</v>
      </c>
      <c r="F50" s="723"/>
      <c r="G50" s="63">
        <v>14945</v>
      </c>
      <c r="H50" s="727"/>
      <c r="I50" s="515">
        <v>0</v>
      </c>
      <c r="J50" s="60"/>
    </row>
    <row r="51" spans="1:10" s="61" customFormat="1" ht="12.75">
      <c r="A51" s="360"/>
      <c r="B51" s="359"/>
      <c r="C51" s="114"/>
      <c r="D51" s="115"/>
      <c r="E51" s="525" t="s">
        <v>108</v>
      </c>
      <c r="F51" s="726" t="s">
        <v>210</v>
      </c>
      <c r="G51" s="383">
        <v>14945</v>
      </c>
      <c r="H51" s="728" t="s">
        <v>210</v>
      </c>
      <c r="I51" s="515">
        <v>0</v>
      </c>
      <c r="J51" s="60"/>
    </row>
    <row r="52" spans="1:9" s="77" customFormat="1" ht="12.75">
      <c r="A52" s="479" t="s">
        <v>207</v>
      </c>
      <c r="B52" s="480">
        <v>1</v>
      </c>
      <c r="C52" s="101"/>
      <c r="D52" s="101"/>
      <c r="E52" s="481"/>
      <c r="F52" s="101"/>
      <c r="G52" s="482"/>
      <c r="H52" s="108" t="s">
        <v>210</v>
      </c>
      <c r="I52" s="102"/>
    </row>
    <row r="53" spans="1:9" s="77" customFormat="1" ht="13.5" thickBot="1">
      <c r="A53" s="22"/>
      <c r="B53" s="23"/>
      <c r="C53" s="129"/>
      <c r="D53" s="101"/>
      <c r="E53" s="130"/>
      <c r="F53" s="131"/>
      <c r="G53" s="132"/>
      <c r="H53" s="108"/>
      <c r="I53" s="107"/>
    </row>
    <row r="54" spans="1:10" s="30" customFormat="1" ht="13.5" thickBot="1">
      <c r="A54" s="31" t="s">
        <v>163</v>
      </c>
      <c r="B54" s="32" t="s">
        <v>201</v>
      </c>
      <c r="C54" s="742" t="s">
        <v>176</v>
      </c>
      <c r="D54" s="743"/>
      <c r="E54" s="33" t="s">
        <v>162</v>
      </c>
      <c r="F54" s="32" t="s">
        <v>211</v>
      </c>
      <c r="G54" s="34" t="s">
        <v>212</v>
      </c>
      <c r="H54" s="34" t="s">
        <v>213</v>
      </c>
      <c r="I54" s="326" t="s">
        <v>219</v>
      </c>
      <c r="J54" s="29"/>
    </row>
    <row r="55" spans="1:10" s="16" customFormat="1" ht="12.75">
      <c r="A55" s="430">
        <v>700</v>
      </c>
      <c r="B55" s="431"/>
      <c r="C55" s="432"/>
      <c r="D55" s="426"/>
      <c r="E55" s="427" t="s">
        <v>185</v>
      </c>
      <c r="F55" s="433">
        <f>SUM(F62,F56)</f>
        <v>1946022</v>
      </c>
      <c r="G55" s="433">
        <f>SUM(G62,G56)</f>
        <v>846833.98</v>
      </c>
      <c r="H55" s="421">
        <f>G55*100/F55</f>
        <v>43.51615654910376</v>
      </c>
      <c r="I55" s="429">
        <f>SUM(I62,I56)</f>
        <v>28039.72</v>
      </c>
      <c r="J55" s="17"/>
    </row>
    <row r="56" spans="1:10" s="5" customFormat="1" ht="12.75">
      <c r="A56" s="18"/>
      <c r="B56" s="133">
        <v>70005</v>
      </c>
      <c r="C56" s="27"/>
      <c r="D56" s="3"/>
      <c r="E56" s="37" t="s">
        <v>144</v>
      </c>
      <c r="F56" s="134">
        <f>SUM(F57:F58)</f>
        <v>615000</v>
      </c>
      <c r="G56" s="134">
        <f>SUM(G57:G58)</f>
        <v>279099.61</v>
      </c>
      <c r="H56" s="38">
        <f>G56*100/F56</f>
        <v>45.382050406504064</v>
      </c>
      <c r="I56" s="39">
        <f>SUM(I57:I58)</f>
        <v>0</v>
      </c>
      <c r="J56" s="4"/>
    </row>
    <row r="57" spans="1:10" s="49" customFormat="1" ht="76.5">
      <c r="A57" s="135"/>
      <c r="B57" s="136"/>
      <c r="C57" s="41"/>
      <c r="D57" s="43"/>
      <c r="E57" s="44" t="s">
        <v>137</v>
      </c>
      <c r="F57" s="137">
        <v>235000</v>
      </c>
      <c r="G57" s="47">
        <v>78539.61</v>
      </c>
      <c r="H57" s="46">
        <f>G57*100/F57</f>
        <v>33.421110638297876</v>
      </c>
      <c r="I57" s="47">
        <v>0</v>
      </c>
      <c r="J57" s="48"/>
    </row>
    <row r="58" spans="1:10" s="49" customFormat="1" ht="12.75">
      <c r="A58" s="138"/>
      <c r="B58" s="139"/>
      <c r="C58" s="86"/>
      <c r="D58" s="87"/>
      <c r="E58" s="44" t="s">
        <v>145</v>
      </c>
      <c r="F58" s="83">
        <f>SUM(F60)</f>
        <v>380000</v>
      </c>
      <c r="G58" s="83">
        <f>SUM(G60)</f>
        <v>200560</v>
      </c>
      <c r="H58" s="46">
        <f>G58*100/F58</f>
        <v>52.77894736842105</v>
      </c>
      <c r="I58" s="47">
        <v>0</v>
      </c>
      <c r="J58" s="48"/>
    </row>
    <row r="59" spans="1:10" s="49" customFormat="1" ht="12.75">
      <c r="A59" s="138"/>
      <c r="B59" s="140"/>
      <c r="C59" s="111"/>
      <c r="D59" s="53"/>
      <c r="E59" s="54" t="s">
        <v>214</v>
      </c>
      <c r="F59" s="55"/>
      <c r="G59" s="66"/>
      <c r="H59" s="67" t="s">
        <v>210</v>
      </c>
      <c r="I59" s="66"/>
      <c r="J59" s="48"/>
    </row>
    <row r="60" spans="1:10" s="49" customFormat="1" ht="12.75">
      <c r="A60" s="163"/>
      <c r="B60" s="141"/>
      <c r="C60" s="113"/>
      <c r="D60" s="376">
        <v>6050</v>
      </c>
      <c r="E60" s="316" t="s">
        <v>196</v>
      </c>
      <c r="F60" s="388">
        <v>380000</v>
      </c>
      <c r="G60" s="379">
        <v>200560</v>
      </c>
      <c r="H60" s="70">
        <f>G60*100/F60</f>
        <v>52.77894736842105</v>
      </c>
      <c r="I60" s="203">
        <v>0</v>
      </c>
      <c r="J60" s="48"/>
    </row>
    <row r="61" spans="1:10" s="61" customFormat="1" ht="12.75">
      <c r="A61" s="59"/>
      <c r="B61" s="125"/>
      <c r="C61" s="126"/>
      <c r="D61" s="387"/>
      <c r="E61" s="381" t="s">
        <v>215</v>
      </c>
      <c r="F61" s="389" t="s">
        <v>210</v>
      </c>
      <c r="G61" s="383"/>
      <c r="H61" s="35" t="s">
        <v>210</v>
      </c>
      <c r="I61" s="385"/>
      <c r="J61" s="60"/>
    </row>
    <row r="62" spans="1:10" s="5" customFormat="1" ht="12.75">
      <c r="A62" s="20"/>
      <c r="B62" s="128">
        <v>70095</v>
      </c>
      <c r="C62" s="27"/>
      <c r="D62" s="3"/>
      <c r="E62" s="144" t="s">
        <v>186</v>
      </c>
      <c r="F62" s="305">
        <f>SUM(F67,F63)</f>
        <v>1331022</v>
      </c>
      <c r="G62" s="305">
        <f>SUM(G67,G63)</f>
        <v>567734.37</v>
      </c>
      <c r="H62" s="38">
        <f>G62*100/F62</f>
        <v>42.654018491054245</v>
      </c>
      <c r="I62" s="80">
        <f>SUM(I63)</f>
        <v>28039.72</v>
      </c>
      <c r="J62" s="4"/>
    </row>
    <row r="63" spans="1:10" s="49" customFormat="1" ht="102">
      <c r="A63" s="361"/>
      <c r="B63" s="362"/>
      <c r="C63" s="41"/>
      <c r="D63" s="43"/>
      <c r="E63" s="44" t="s">
        <v>138</v>
      </c>
      <c r="F63" s="137">
        <v>1031022</v>
      </c>
      <c r="G63" s="47">
        <v>567734.37</v>
      </c>
      <c r="H63" s="46">
        <f>G63*100/F63</f>
        <v>55.06520423424524</v>
      </c>
      <c r="I63" s="47">
        <v>28039.72</v>
      </c>
      <c r="J63" s="48"/>
    </row>
    <row r="64" spans="1:10" s="49" customFormat="1" ht="12.75">
      <c r="A64" s="84"/>
      <c r="B64" s="50"/>
      <c r="C64" s="111"/>
      <c r="D64" s="53"/>
      <c r="E64" s="54" t="s">
        <v>214</v>
      </c>
      <c r="F64" s="55"/>
      <c r="G64" s="47"/>
      <c r="H64" s="46" t="s">
        <v>210</v>
      </c>
      <c r="I64" s="47"/>
      <c r="J64" s="48"/>
    </row>
    <row r="65" spans="1:10" s="49" customFormat="1" ht="12.75">
      <c r="A65" s="84"/>
      <c r="B65" s="50"/>
      <c r="C65" s="86"/>
      <c r="D65" s="96">
        <v>4110</v>
      </c>
      <c r="E65" s="44" t="s">
        <v>205</v>
      </c>
      <c r="F65" s="97">
        <v>1040</v>
      </c>
      <c r="G65" s="47">
        <v>513.36</v>
      </c>
      <c r="H65" s="46">
        <f>G65*100/F65</f>
        <v>49.36153846153846</v>
      </c>
      <c r="I65" s="47">
        <v>85.56</v>
      </c>
      <c r="J65" s="48"/>
    </row>
    <row r="66" spans="1:10" s="49" customFormat="1" ht="12.75">
      <c r="A66" s="84"/>
      <c r="B66" s="50"/>
      <c r="C66" s="86"/>
      <c r="D66" s="96">
        <v>4170</v>
      </c>
      <c r="E66" s="44" t="s">
        <v>178</v>
      </c>
      <c r="F66" s="97">
        <v>7370</v>
      </c>
      <c r="G66" s="47">
        <v>3605</v>
      </c>
      <c r="H66" s="46">
        <f>G66*100/F66</f>
        <v>48.91451831750339</v>
      </c>
      <c r="I66" s="47">
        <v>162.86</v>
      </c>
      <c r="J66" s="48"/>
    </row>
    <row r="67" spans="1:10" s="49" customFormat="1" ht="12.75">
      <c r="A67" s="84"/>
      <c r="B67" s="327"/>
      <c r="C67" s="86"/>
      <c r="D67" s="87"/>
      <c r="E67" s="44" t="s">
        <v>145</v>
      </c>
      <c r="F67" s="83">
        <f>SUM(F69)</f>
        <v>300000</v>
      </c>
      <c r="G67" s="83">
        <f>SUM(G69)</f>
        <v>0</v>
      </c>
      <c r="H67" s="46">
        <f>G67*100/F67</f>
        <v>0</v>
      </c>
      <c r="I67" s="47">
        <v>0</v>
      </c>
      <c r="J67" s="48"/>
    </row>
    <row r="68" spans="1:10" s="49" customFormat="1" ht="12.75">
      <c r="A68" s="84"/>
      <c r="B68" s="50"/>
      <c r="C68" s="111"/>
      <c r="D68" s="53"/>
      <c r="E68" s="54" t="s">
        <v>214</v>
      </c>
      <c r="F68" s="55"/>
      <c r="G68" s="66"/>
      <c r="H68" s="67" t="s">
        <v>210</v>
      </c>
      <c r="I68" s="66"/>
      <c r="J68" s="48"/>
    </row>
    <row r="69" spans="1:10" s="49" customFormat="1" ht="12.75">
      <c r="A69" s="84"/>
      <c r="B69" s="50"/>
      <c r="C69" s="113"/>
      <c r="D69" s="376">
        <v>6050</v>
      </c>
      <c r="E69" s="316" t="s">
        <v>196</v>
      </c>
      <c r="F69" s="388">
        <v>300000</v>
      </c>
      <c r="G69" s="379">
        <v>0</v>
      </c>
      <c r="H69" s="70">
        <f>G69*100/F69</f>
        <v>0</v>
      </c>
      <c r="I69" s="203">
        <v>0</v>
      </c>
      <c r="J69" s="48"/>
    </row>
    <row r="70" spans="1:10" s="61" customFormat="1" ht="13.5" thickBot="1">
      <c r="A70" s="397"/>
      <c r="B70" s="398"/>
      <c r="C70" s="399"/>
      <c r="D70" s="550"/>
      <c r="E70" s="551" t="s">
        <v>109</v>
      </c>
      <c r="F70" s="552" t="s">
        <v>210</v>
      </c>
      <c r="G70" s="553"/>
      <c r="H70" s="400" t="s">
        <v>210</v>
      </c>
      <c r="I70" s="554"/>
      <c r="J70" s="60"/>
    </row>
    <row r="71" spans="1:10" s="16" customFormat="1" ht="12.75">
      <c r="A71" s="630">
        <v>710</v>
      </c>
      <c r="B71" s="434"/>
      <c r="C71" s="435"/>
      <c r="D71" s="436"/>
      <c r="E71" s="437" t="s">
        <v>153</v>
      </c>
      <c r="F71" s="438">
        <f>SUM(F74,F72)</f>
        <v>83000</v>
      </c>
      <c r="G71" s="438">
        <f>SUM(G74,G72)</f>
        <v>0</v>
      </c>
      <c r="H71" s="421">
        <f aca="true" t="shared" si="0" ref="H71:H119">G71*100/F71</f>
        <v>0</v>
      </c>
      <c r="I71" s="429">
        <f>SUM(I74)</f>
        <v>0</v>
      </c>
      <c r="J71" s="17"/>
    </row>
    <row r="72" spans="1:10" s="5" customFormat="1" ht="12.75">
      <c r="A72" s="21"/>
      <c r="B72" s="143">
        <v>71004</v>
      </c>
      <c r="C72" s="13"/>
      <c r="D72" s="14"/>
      <c r="E72" s="144" t="s">
        <v>98</v>
      </c>
      <c r="F72" s="145">
        <f>SUM(F73)</f>
        <v>80000</v>
      </c>
      <c r="G72" s="145">
        <f>SUM(G73)</f>
        <v>0</v>
      </c>
      <c r="H72" s="38">
        <f>G72*100/F72</f>
        <v>0</v>
      </c>
      <c r="I72" s="80">
        <v>0</v>
      </c>
      <c r="J72" s="4"/>
    </row>
    <row r="73" spans="1:10" s="49" customFormat="1" ht="38.25">
      <c r="A73" s="40"/>
      <c r="B73" s="629"/>
      <c r="C73" s="146"/>
      <c r="D73" s="147"/>
      <c r="E73" s="95" t="s">
        <v>99</v>
      </c>
      <c r="F73" s="396">
        <v>80000</v>
      </c>
      <c r="G73" s="47">
        <v>0</v>
      </c>
      <c r="H73" s="148">
        <f>G73*100/F73</f>
        <v>0</v>
      </c>
      <c r="I73" s="47">
        <v>0</v>
      </c>
      <c r="J73" s="48"/>
    </row>
    <row r="74" spans="1:10" s="5" customFormat="1" ht="12.75">
      <c r="A74" s="20"/>
      <c r="B74" s="143">
        <v>71035</v>
      </c>
      <c r="C74" s="13"/>
      <c r="D74" s="14"/>
      <c r="E74" s="144" t="s">
        <v>184</v>
      </c>
      <c r="F74" s="145">
        <f>SUM(F75)</f>
        <v>3000</v>
      </c>
      <c r="G74" s="145">
        <f>SUM(G75)</f>
        <v>0</v>
      </c>
      <c r="H74" s="38">
        <f t="shared" si="0"/>
        <v>0</v>
      </c>
      <c r="I74" s="80">
        <v>0</v>
      </c>
      <c r="J74" s="4"/>
    </row>
    <row r="75" spans="1:10" s="49" customFormat="1" ht="39" thickBot="1">
      <c r="A75" s="635"/>
      <c r="B75" s="636"/>
      <c r="C75" s="637"/>
      <c r="D75" s="638"/>
      <c r="E75" s="175" t="s">
        <v>139</v>
      </c>
      <c r="F75" s="639">
        <v>3000</v>
      </c>
      <c r="G75" s="177">
        <v>0</v>
      </c>
      <c r="H75" s="178">
        <f t="shared" si="0"/>
        <v>0</v>
      </c>
      <c r="I75" s="177">
        <v>0</v>
      </c>
      <c r="J75" s="48"/>
    </row>
    <row r="76" spans="1:10" s="16" customFormat="1" ht="12.75">
      <c r="A76" s="423">
        <v>750</v>
      </c>
      <c r="B76" s="425"/>
      <c r="C76" s="425"/>
      <c r="D76" s="426"/>
      <c r="E76" s="427" t="s">
        <v>195</v>
      </c>
      <c r="F76" s="428">
        <f>SUM(F104,F100,F83,F81,F77)</f>
        <v>5893759</v>
      </c>
      <c r="G76" s="428">
        <f>SUM(G104,G100,G83,G81,G77)</f>
        <v>3010359.8100000005</v>
      </c>
      <c r="H76" s="421">
        <f t="shared" si="0"/>
        <v>51.07707678580004</v>
      </c>
      <c r="I76" s="429">
        <f>SUM(I104,I100,I83,I81,I77)</f>
        <v>144393.30999999997</v>
      </c>
      <c r="J76" s="17"/>
    </row>
    <row r="77" spans="1:10" s="5" customFormat="1" ht="12.75">
      <c r="A77" s="21"/>
      <c r="B77" s="149">
        <v>75011</v>
      </c>
      <c r="C77" s="2"/>
      <c r="D77" s="3"/>
      <c r="E77" s="37" t="s">
        <v>216</v>
      </c>
      <c r="F77" s="134">
        <f>SUM(F78)</f>
        <v>158900</v>
      </c>
      <c r="G77" s="134">
        <f>SUM(G78)</f>
        <v>72289.14</v>
      </c>
      <c r="H77" s="38">
        <f t="shared" si="0"/>
        <v>45.493480176211456</v>
      </c>
      <c r="I77" s="39">
        <f>SUM(I78)</f>
        <v>4484.86</v>
      </c>
      <c r="J77" s="4"/>
    </row>
    <row r="78" spans="1:10" s="49" customFormat="1" ht="38.25">
      <c r="A78" s="40"/>
      <c r="B78" s="41"/>
      <c r="C78" s="42"/>
      <c r="D78" s="43"/>
      <c r="E78" s="44" t="s">
        <v>140</v>
      </c>
      <c r="F78" s="150">
        <v>158900</v>
      </c>
      <c r="G78" s="47">
        <v>72289.14</v>
      </c>
      <c r="H78" s="46">
        <f t="shared" si="0"/>
        <v>45.493480176211456</v>
      </c>
      <c r="I78" s="47">
        <v>4484.86</v>
      </c>
      <c r="J78" s="48"/>
    </row>
    <row r="79" spans="1:10" s="49" customFormat="1" ht="12.75">
      <c r="A79" s="50"/>
      <c r="B79" s="151"/>
      <c r="C79" s="152"/>
      <c r="D79" s="153"/>
      <c r="E79" s="95" t="s">
        <v>214</v>
      </c>
      <c r="F79" s="154"/>
      <c r="G79" s="47"/>
      <c r="H79" s="46" t="s">
        <v>210</v>
      </c>
      <c r="I79" s="47"/>
      <c r="J79" s="48"/>
    </row>
    <row r="80" spans="1:10" s="49" customFormat="1" ht="12.75">
      <c r="A80" s="50"/>
      <c r="B80" s="48"/>
      <c r="C80" s="155"/>
      <c r="D80" s="96">
        <v>4010</v>
      </c>
      <c r="E80" s="44" t="s">
        <v>152</v>
      </c>
      <c r="F80" s="156">
        <v>158900</v>
      </c>
      <c r="G80" s="47">
        <v>72289.14</v>
      </c>
      <c r="H80" s="46">
        <f t="shared" si="0"/>
        <v>45.493480176211456</v>
      </c>
      <c r="I80" s="47">
        <v>4484.86</v>
      </c>
      <c r="J80" s="48"/>
    </row>
    <row r="81" spans="1:10" s="5" customFormat="1" ht="12.75">
      <c r="A81" s="20"/>
      <c r="B81" s="149">
        <v>75022</v>
      </c>
      <c r="C81" s="2"/>
      <c r="D81" s="3"/>
      <c r="E81" s="37" t="s">
        <v>148</v>
      </c>
      <c r="F81" s="134">
        <f>SUM(F82)</f>
        <v>230000</v>
      </c>
      <c r="G81" s="134">
        <f>SUM(G82)</f>
        <v>113816.79</v>
      </c>
      <c r="H81" s="38">
        <f t="shared" si="0"/>
        <v>49.48556086956522</v>
      </c>
      <c r="I81" s="39">
        <f>SUM(I82)</f>
        <v>0</v>
      </c>
      <c r="J81" s="4"/>
    </row>
    <row r="82" spans="1:10" s="49" customFormat="1" ht="38.25">
      <c r="A82" s="40"/>
      <c r="B82" s="41"/>
      <c r="C82" s="42"/>
      <c r="D82" s="43"/>
      <c r="E82" s="44" t="s">
        <v>100</v>
      </c>
      <c r="F82" s="137">
        <v>230000</v>
      </c>
      <c r="G82" s="47">
        <v>113816.79</v>
      </c>
      <c r="H82" s="46">
        <f t="shared" si="0"/>
        <v>49.48556086956522</v>
      </c>
      <c r="I82" s="47">
        <v>0</v>
      </c>
      <c r="J82" s="48"/>
    </row>
    <row r="83" spans="1:10" s="5" customFormat="1" ht="12.75">
      <c r="A83" s="20"/>
      <c r="B83" s="414">
        <v>75023</v>
      </c>
      <c r="C83" s="526"/>
      <c r="D83" s="527"/>
      <c r="E83" s="531" t="s">
        <v>157</v>
      </c>
      <c r="F83" s="532">
        <f>SUM(F92,F84)</f>
        <v>4935078</v>
      </c>
      <c r="G83" s="533">
        <f>SUM(G92,G84)</f>
        <v>2516574.7600000002</v>
      </c>
      <c r="H83" s="534">
        <f t="shared" si="0"/>
        <v>50.993616716898906</v>
      </c>
      <c r="I83" s="535">
        <f>SUM(I92,I84)</f>
        <v>132801.84</v>
      </c>
      <c r="J83" s="4"/>
    </row>
    <row r="84" spans="1:10" s="49" customFormat="1" ht="129" customHeight="1">
      <c r="A84" s="40"/>
      <c r="B84" s="251"/>
      <c r="C84" s="530"/>
      <c r="D84" s="251"/>
      <c r="E84" s="316" t="s">
        <v>236</v>
      </c>
      <c r="F84" s="521">
        <v>4874078</v>
      </c>
      <c r="G84" s="379">
        <v>2475368.66</v>
      </c>
      <c r="H84" s="70">
        <f t="shared" si="0"/>
        <v>50.78639816597108</v>
      </c>
      <c r="I84" s="203">
        <v>132801.84</v>
      </c>
      <c r="J84" s="48"/>
    </row>
    <row r="85" spans="1:10" s="49" customFormat="1" ht="39" customHeight="1">
      <c r="A85" s="50"/>
      <c r="B85" s="260"/>
      <c r="C85" s="98"/>
      <c r="D85" s="260"/>
      <c r="E85" s="536" t="s">
        <v>237</v>
      </c>
      <c r="F85" s="538"/>
      <c r="G85" s="537"/>
      <c r="H85" s="46"/>
      <c r="I85" s="235"/>
      <c r="J85" s="48"/>
    </row>
    <row r="86" spans="1:10" s="49" customFormat="1" ht="12.75">
      <c r="A86" s="50"/>
      <c r="B86" s="151"/>
      <c r="C86" s="528"/>
      <c r="D86" s="529"/>
      <c r="E86" s="372" t="s">
        <v>214</v>
      </c>
      <c r="F86" s="355"/>
      <c r="G86" s="91"/>
      <c r="H86" s="46" t="s">
        <v>210</v>
      </c>
      <c r="I86" s="91"/>
      <c r="J86" s="48"/>
    </row>
    <row r="87" spans="1:11" s="49" customFormat="1" ht="12.75">
      <c r="A87" s="50"/>
      <c r="B87" s="48"/>
      <c r="C87" s="155"/>
      <c r="D87" s="96">
        <v>4010</v>
      </c>
      <c r="E87" s="44" t="s">
        <v>152</v>
      </c>
      <c r="F87" s="162">
        <v>3029414</v>
      </c>
      <c r="G87" s="47">
        <v>1435129.81</v>
      </c>
      <c r="H87" s="46">
        <f t="shared" si="0"/>
        <v>47.373182074156915</v>
      </c>
      <c r="I87" s="47">
        <v>59152.5</v>
      </c>
      <c r="J87" s="48"/>
      <c r="K87" s="740" t="s">
        <v>210</v>
      </c>
    </row>
    <row r="88" spans="1:10" s="49" customFormat="1" ht="12.75">
      <c r="A88" s="50"/>
      <c r="B88" s="48"/>
      <c r="C88" s="155"/>
      <c r="D88" s="96">
        <v>4040</v>
      </c>
      <c r="E88" s="44" t="s">
        <v>194</v>
      </c>
      <c r="F88" s="156">
        <v>227318</v>
      </c>
      <c r="G88" s="47">
        <v>208710.19</v>
      </c>
      <c r="H88" s="46">
        <f t="shared" si="0"/>
        <v>91.81419421251287</v>
      </c>
      <c r="I88" s="47">
        <v>0</v>
      </c>
      <c r="J88" s="48"/>
    </row>
    <row r="89" spans="1:10" s="49" customFormat="1" ht="12.75">
      <c r="A89" s="50"/>
      <c r="B89" s="48"/>
      <c r="C89" s="155"/>
      <c r="D89" s="96">
        <v>4110</v>
      </c>
      <c r="E89" s="44" t="s">
        <v>205</v>
      </c>
      <c r="F89" s="156">
        <v>511885</v>
      </c>
      <c r="G89" s="47">
        <v>252671.86</v>
      </c>
      <c r="H89" s="46">
        <f t="shared" si="0"/>
        <v>49.361059612999014</v>
      </c>
      <c r="I89" s="47">
        <v>33343.92</v>
      </c>
      <c r="J89" s="48"/>
    </row>
    <row r="90" spans="1:10" s="49" customFormat="1" ht="12.75">
      <c r="A90" s="50"/>
      <c r="B90" s="634"/>
      <c r="C90" s="155"/>
      <c r="D90" s="96">
        <v>4120</v>
      </c>
      <c r="E90" s="44" t="s">
        <v>167</v>
      </c>
      <c r="F90" s="164">
        <v>83960</v>
      </c>
      <c r="G90" s="47">
        <v>43325.31</v>
      </c>
      <c r="H90" s="46">
        <f t="shared" si="0"/>
        <v>51.60232253454026</v>
      </c>
      <c r="I90" s="47">
        <v>5437.38</v>
      </c>
      <c r="J90" s="48"/>
    </row>
    <row r="91" spans="1:10" s="49" customFormat="1" ht="12.75">
      <c r="A91" s="50"/>
      <c r="B91" s="165"/>
      <c r="C91" s="155"/>
      <c r="D91" s="96">
        <v>4170</v>
      </c>
      <c r="E91" s="44" t="s">
        <v>178</v>
      </c>
      <c r="F91" s="164">
        <v>40000</v>
      </c>
      <c r="G91" s="47">
        <v>23546.99</v>
      </c>
      <c r="H91" s="148">
        <f t="shared" si="0"/>
        <v>58.867475</v>
      </c>
      <c r="I91" s="47">
        <v>423</v>
      </c>
      <c r="J91" s="48"/>
    </row>
    <row r="92" spans="1:10" s="49" customFormat="1" ht="12.75">
      <c r="A92" s="50"/>
      <c r="B92" s="86"/>
      <c r="C92" s="155"/>
      <c r="D92" s="87"/>
      <c r="E92" s="44" t="s">
        <v>145</v>
      </c>
      <c r="F92" s="120">
        <f>SUM(F94:F94)</f>
        <v>61000</v>
      </c>
      <c r="G92" s="120">
        <f>SUM(G94:G94)</f>
        <v>41206.1</v>
      </c>
      <c r="H92" s="46">
        <f t="shared" si="0"/>
        <v>67.55098360655738</v>
      </c>
      <c r="I92" s="91">
        <f>SUM(I94)</f>
        <v>0</v>
      </c>
      <c r="J92" s="48"/>
    </row>
    <row r="93" spans="1:10" s="49" customFormat="1" ht="12.75">
      <c r="A93" s="50"/>
      <c r="B93" s="51"/>
      <c r="C93" s="52"/>
      <c r="D93" s="53"/>
      <c r="E93" s="54" t="s">
        <v>214</v>
      </c>
      <c r="F93" s="55"/>
      <c r="G93" s="47" t="s">
        <v>210</v>
      </c>
      <c r="H93" s="46" t="s">
        <v>210</v>
      </c>
      <c r="I93" s="47"/>
      <c r="J93" s="48"/>
    </row>
    <row r="94" spans="1:10" s="49" customFormat="1" ht="12.75">
      <c r="A94" s="50"/>
      <c r="B94" s="48"/>
      <c r="C94" s="56"/>
      <c r="D94" s="167">
        <v>6060</v>
      </c>
      <c r="E94" s="58" t="s">
        <v>200</v>
      </c>
      <c r="F94" s="539">
        <v>61000</v>
      </c>
      <c r="G94" s="47">
        <v>41206.1</v>
      </c>
      <c r="H94" s="67">
        <f t="shared" si="0"/>
        <v>67.55098360655738</v>
      </c>
      <c r="I94" s="47">
        <v>0</v>
      </c>
      <c r="J94" s="48"/>
    </row>
    <row r="95" spans="1:10" s="61" customFormat="1" ht="12.75">
      <c r="A95" s="59"/>
      <c r="B95" s="610"/>
      <c r="C95" s="540"/>
      <c r="D95" s="541"/>
      <c r="E95" s="524" t="s">
        <v>110</v>
      </c>
      <c r="F95" s="729"/>
      <c r="G95" s="675">
        <v>17690</v>
      </c>
      <c r="H95" s="727"/>
      <c r="I95" s="515">
        <v>0</v>
      </c>
      <c r="J95" s="60"/>
    </row>
    <row r="96" spans="1:10" s="61" customFormat="1" ht="25.5">
      <c r="A96" s="359"/>
      <c r="B96" s="114"/>
      <c r="C96" s="168"/>
      <c r="D96" s="115"/>
      <c r="E96" s="542" t="s">
        <v>111</v>
      </c>
      <c r="F96" s="729" t="s">
        <v>210</v>
      </c>
      <c r="G96" s="675">
        <v>23516.1</v>
      </c>
      <c r="H96" s="721" t="s">
        <v>210</v>
      </c>
      <c r="I96" s="515">
        <v>0</v>
      </c>
      <c r="J96" s="60"/>
    </row>
    <row r="97" spans="1:9" s="77" customFormat="1" ht="12.75">
      <c r="A97" s="479" t="s">
        <v>207</v>
      </c>
      <c r="B97" s="480">
        <v>2</v>
      </c>
      <c r="C97" s="101"/>
      <c r="D97" s="101"/>
      <c r="E97" s="481"/>
      <c r="F97" s="101"/>
      <c r="G97" s="482"/>
      <c r="H97" s="108" t="s">
        <v>210</v>
      </c>
      <c r="I97" s="102"/>
    </row>
    <row r="98" spans="1:9" s="77" customFormat="1" ht="13.5" thickBot="1">
      <c r="A98" s="24"/>
      <c r="B98" s="25"/>
      <c r="C98" s="103"/>
      <c r="D98" s="104"/>
      <c r="E98" s="105"/>
      <c r="F98" s="106"/>
      <c r="G98" s="107"/>
      <c r="H98" s="108"/>
      <c r="I98" s="107"/>
    </row>
    <row r="99" spans="1:10" s="30" customFormat="1" ht="13.5" thickBot="1">
      <c r="A99" s="31" t="s">
        <v>163</v>
      </c>
      <c r="B99" s="32" t="s">
        <v>201</v>
      </c>
      <c r="C99" s="742" t="s">
        <v>176</v>
      </c>
      <c r="D99" s="743"/>
      <c r="E99" s="33" t="s">
        <v>162</v>
      </c>
      <c r="F99" s="32" t="s">
        <v>211</v>
      </c>
      <c r="G99" s="34" t="s">
        <v>212</v>
      </c>
      <c r="H99" s="34" t="s">
        <v>213</v>
      </c>
      <c r="I99" s="326" t="s">
        <v>219</v>
      </c>
      <c r="J99" s="29"/>
    </row>
    <row r="100" spans="1:10" s="5" customFormat="1" ht="12.75">
      <c r="A100" s="20"/>
      <c r="B100" s="149">
        <v>75075</v>
      </c>
      <c r="C100" s="2"/>
      <c r="D100" s="3"/>
      <c r="E100" s="37" t="s">
        <v>175</v>
      </c>
      <c r="F100" s="321">
        <f>SUM(F101)</f>
        <v>91084</v>
      </c>
      <c r="G100" s="79">
        <f>SUM(G101)</f>
        <v>42199.39</v>
      </c>
      <c r="H100" s="38">
        <f t="shared" si="0"/>
        <v>46.330189714988364</v>
      </c>
      <c r="I100" s="39">
        <f>SUM(I101)</f>
        <v>0</v>
      </c>
      <c r="J100" s="4"/>
    </row>
    <row r="101" spans="1:10" s="49" customFormat="1" ht="38.25">
      <c r="A101" s="40"/>
      <c r="B101" s="41"/>
      <c r="C101" s="42"/>
      <c r="D101" s="43"/>
      <c r="E101" s="44" t="s">
        <v>238</v>
      </c>
      <c r="F101" s="83">
        <v>91084</v>
      </c>
      <c r="G101" s="47">
        <v>42199.39</v>
      </c>
      <c r="H101" s="46">
        <f t="shared" si="0"/>
        <v>46.330189714988364</v>
      </c>
      <c r="I101" s="47">
        <v>0</v>
      </c>
      <c r="J101" s="48"/>
    </row>
    <row r="102" spans="1:10" s="49" customFormat="1" ht="12.75">
      <c r="A102" s="50"/>
      <c r="B102" s="51"/>
      <c r="C102" s="52"/>
      <c r="D102" s="53"/>
      <c r="E102" s="54" t="s">
        <v>214</v>
      </c>
      <c r="F102" s="55"/>
      <c r="G102" s="47"/>
      <c r="H102" s="46" t="s">
        <v>210</v>
      </c>
      <c r="I102" s="47"/>
      <c r="J102" s="48"/>
    </row>
    <row r="103" spans="1:10" s="49" customFormat="1" ht="12.75">
      <c r="A103" s="50"/>
      <c r="B103" s="165"/>
      <c r="C103" s="155"/>
      <c r="D103" s="96">
        <v>4170</v>
      </c>
      <c r="E103" s="44" t="s">
        <v>178</v>
      </c>
      <c r="F103" s="164">
        <v>1000</v>
      </c>
      <c r="G103" s="47">
        <v>628</v>
      </c>
      <c r="H103" s="148">
        <f>G103*100/F103</f>
        <v>62.8</v>
      </c>
      <c r="I103" s="47">
        <v>0</v>
      </c>
      <c r="J103" s="48"/>
    </row>
    <row r="104" spans="1:10" s="5" customFormat="1" ht="12.75">
      <c r="A104" s="20"/>
      <c r="B104" s="149">
        <v>75095</v>
      </c>
      <c r="C104" s="2"/>
      <c r="D104" s="3"/>
      <c r="E104" s="37" t="s">
        <v>186</v>
      </c>
      <c r="F104" s="134">
        <f>SUM(F105)</f>
        <v>478697</v>
      </c>
      <c r="G104" s="134">
        <f>SUM(G105)</f>
        <v>265479.73</v>
      </c>
      <c r="H104" s="38">
        <f t="shared" si="0"/>
        <v>55.45882468450815</v>
      </c>
      <c r="I104" s="39">
        <f>SUM(I105)</f>
        <v>7106.61</v>
      </c>
      <c r="J104" s="4"/>
    </row>
    <row r="105" spans="1:10" s="49" customFormat="1" ht="51.75" customHeight="1">
      <c r="A105" s="40"/>
      <c r="B105" s="41"/>
      <c r="C105" s="42"/>
      <c r="D105" s="43"/>
      <c r="E105" s="44" t="s">
        <v>239</v>
      </c>
      <c r="F105" s="137">
        <v>478697</v>
      </c>
      <c r="G105" s="47">
        <v>265479.73</v>
      </c>
      <c r="H105" s="46">
        <f t="shared" si="0"/>
        <v>55.45882468450815</v>
      </c>
      <c r="I105" s="47">
        <v>7106.61</v>
      </c>
      <c r="J105" s="48"/>
    </row>
    <row r="106" spans="1:9" s="77" customFormat="1" ht="12.75">
      <c r="A106" s="50"/>
      <c r="B106" s="51"/>
      <c r="C106" s="52"/>
      <c r="D106" s="53"/>
      <c r="E106" s="54" t="s">
        <v>214</v>
      </c>
      <c r="F106" s="55"/>
      <c r="G106" s="47"/>
      <c r="H106" s="35" t="s">
        <v>210</v>
      </c>
      <c r="I106" s="171"/>
    </row>
    <row r="107" spans="1:11" s="49" customFormat="1" ht="12.75">
      <c r="A107" s="245"/>
      <c r="B107" s="170"/>
      <c r="C107" s="42"/>
      <c r="D107" s="96">
        <v>4010</v>
      </c>
      <c r="E107" s="44" t="s">
        <v>152</v>
      </c>
      <c r="F107" s="156">
        <v>307653</v>
      </c>
      <c r="G107" s="47">
        <v>151336.09</v>
      </c>
      <c r="H107" s="46">
        <f t="shared" si="0"/>
        <v>49.19051333807894</v>
      </c>
      <c r="I107" s="47">
        <v>6152.39</v>
      </c>
      <c r="K107" s="740" t="s">
        <v>210</v>
      </c>
    </row>
    <row r="108" spans="1:9" s="49" customFormat="1" ht="12.75">
      <c r="A108" s="161"/>
      <c r="B108" s="161"/>
      <c r="C108" s="155"/>
      <c r="D108" s="96">
        <v>4040</v>
      </c>
      <c r="E108" s="44" t="s">
        <v>194</v>
      </c>
      <c r="F108" s="164">
        <v>23695</v>
      </c>
      <c r="G108" s="47">
        <v>23694.88</v>
      </c>
      <c r="H108" s="46">
        <f t="shared" si="0"/>
        <v>99.99949356404305</v>
      </c>
      <c r="I108" s="47">
        <v>0</v>
      </c>
    </row>
    <row r="109" spans="1:9" s="49" customFormat="1" ht="12.75">
      <c r="A109" s="161"/>
      <c r="B109" s="161"/>
      <c r="C109" s="155"/>
      <c r="D109" s="96">
        <v>4110</v>
      </c>
      <c r="E109" s="44" t="s">
        <v>205</v>
      </c>
      <c r="F109" s="164">
        <v>50331</v>
      </c>
      <c r="G109" s="47">
        <v>30292.22</v>
      </c>
      <c r="H109" s="46">
        <f t="shared" si="0"/>
        <v>60.1860086229163</v>
      </c>
      <c r="I109" s="47">
        <v>-130.3</v>
      </c>
    </row>
    <row r="110" spans="1:9" s="49" customFormat="1" ht="13.5" thickBot="1">
      <c r="A110" s="172"/>
      <c r="B110" s="172"/>
      <c r="C110" s="173"/>
      <c r="D110" s="174">
        <v>4120</v>
      </c>
      <c r="E110" s="175" t="s">
        <v>167</v>
      </c>
      <c r="F110" s="176">
        <v>8118</v>
      </c>
      <c r="G110" s="177">
        <v>4380.51</v>
      </c>
      <c r="H110" s="178">
        <f t="shared" si="0"/>
        <v>53.960458240946046</v>
      </c>
      <c r="I110" s="177">
        <v>485</v>
      </c>
    </row>
    <row r="111" spans="1:9" s="16" customFormat="1" ht="25.5">
      <c r="A111" s="439">
        <v>751</v>
      </c>
      <c r="B111" s="425"/>
      <c r="C111" s="425"/>
      <c r="D111" s="426"/>
      <c r="E111" s="427" t="s">
        <v>41</v>
      </c>
      <c r="F111" s="433">
        <f>SUM(F120,F113)</f>
        <v>38335</v>
      </c>
      <c r="G111" s="433">
        <f>SUM(G120,G113)</f>
        <v>27195.04</v>
      </c>
      <c r="H111" s="440">
        <f t="shared" si="0"/>
        <v>70.94049823920699</v>
      </c>
      <c r="I111" s="441">
        <f>SUM(I120,I113)</f>
        <v>1734.9499999999998</v>
      </c>
    </row>
    <row r="112" spans="1:9" s="77" customFormat="1" ht="12.75">
      <c r="A112" s="442"/>
      <c r="B112" s="442"/>
      <c r="C112" s="442"/>
      <c r="D112" s="443"/>
      <c r="E112" s="444" t="s">
        <v>42</v>
      </c>
      <c r="F112" s="445"/>
      <c r="G112" s="446"/>
      <c r="H112" s="440" t="s">
        <v>210</v>
      </c>
      <c r="I112" s="447"/>
    </row>
    <row r="113" spans="1:9" s="5" customFormat="1" ht="25.5">
      <c r="A113" s="1"/>
      <c r="B113" s="181">
        <v>75101</v>
      </c>
      <c r="C113" s="7"/>
      <c r="D113" s="8"/>
      <c r="E113" s="182" t="s">
        <v>43</v>
      </c>
      <c r="F113" s="183">
        <f>SUM(F115)</f>
        <v>4035</v>
      </c>
      <c r="G113" s="183">
        <f>SUM(G115)</f>
        <v>1164.38</v>
      </c>
      <c r="H113" s="184">
        <f t="shared" si="0"/>
        <v>28.857001239157377</v>
      </c>
      <c r="I113" s="185">
        <f>SUM(I115)</f>
        <v>716.42</v>
      </c>
    </row>
    <row r="114" spans="1:9" s="5" customFormat="1" ht="12.75">
      <c r="A114" s="1"/>
      <c r="B114" s="9"/>
      <c r="C114" s="9"/>
      <c r="D114" s="10"/>
      <c r="E114" s="186" t="s">
        <v>44</v>
      </c>
      <c r="F114" s="11"/>
      <c r="G114" s="187"/>
      <c r="H114" s="35" t="s">
        <v>210</v>
      </c>
      <c r="I114" s="188"/>
    </row>
    <row r="115" spans="1:9" s="49" customFormat="1" ht="38.25">
      <c r="A115" s="170"/>
      <c r="B115" s="42"/>
      <c r="C115" s="42"/>
      <c r="D115" s="43"/>
      <c r="E115" s="44" t="s">
        <v>240</v>
      </c>
      <c r="F115" s="65">
        <v>4035</v>
      </c>
      <c r="G115" s="91">
        <v>1164.38</v>
      </c>
      <c r="H115" s="46">
        <f t="shared" si="0"/>
        <v>28.857001239157377</v>
      </c>
      <c r="I115" s="91">
        <v>716.42</v>
      </c>
    </row>
    <row r="116" spans="1:9" s="49" customFormat="1" ht="12.75">
      <c r="A116" s="161"/>
      <c r="B116" s="160"/>
      <c r="C116" s="52"/>
      <c r="D116" s="53"/>
      <c r="E116" s="54" t="s">
        <v>214</v>
      </c>
      <c r="F116" s="55"/>
      <c r="G116" s="47"/>
      <c r="H116" s="46" t="s">
        <v>210</v>
      </c>
      <c r="I116" s="47"/>
    </row>
    <row r="117" spans="1:9" s="49" customFormat="1" ht="12.75">
      <c r="A117" s="161"/>
      <c r="B117" s="161"/>
      <c r="C117" s="155"/>
      <c r="D117" s="96">
        <v>4110</v>
      </c>
      <c r="E117" s="44" t="s">
        <v>205</v>
      </c>
      <c r="F117" s="100">
        <v>550</v>
      </c>
      <c r="G117" s="47">
        <v>0</v>
      </c>
      <c r="H117" s="46">
        <f t="shared" si="0"/>
        <v>0</v>
      </c>
      <c r="I117" s="47">
        <v>241.6</v>
      </c>
    </row>
    <row r="118" spans="1:9" s="49" customFormat="1" ht="12.75">
      <c r="A118" s="410"/>
      <c r="B118" s="410"/>
      <c r="C118" s="52"/>
      <c r="D118" s="157">
        <v>4120</v>
      </c>
      <c r="E118" s="54" t="s">
        <v>167</v>
      </c>
      <c r="F118" s="544">
        <v>78</v>
      </c>
      <c r="G118" s="66">
        <v>0</v>
      </c>
      <c r="H118" s="67">
        <f t="shared" si="0"/>
        <v>0</v>
      </c>
      <c r="I118" s="66">
        <v>39.2</v>
      </c>
    </row>
    <row r="119" spans="1:10" s="49" customFormat="1" ht="12.75">
      <c r="A119" s="50"/>
      <c r="B119" s="99"/>
      <c r="C119" s="546"/>
      <c r="D119" s="547">
        <v>4170</v>
      </c>
      <c r="E119" s="548" t="s">
        <v>178</v>
      </c>
      <c r="F119" s="549">
        <v>3200</v>
      </c>
      <c r="G119" s="47">
        <v>1164.38</v>
      </c>
      <c r="H119" s="148">
        <f t="shared" si="0"/>
        <v>36.386875</v>
      </c>
      <c r="I119" s="47">
        <v>435.62</v>
      </c>
      <c r="J119" s="48"/>
    </row>
    <row r="120" spans="1:9" s="5" customFormat="1" ht="12.75">
      <c r="A120" s="20"/>
      <c r="B120" s="643">
        <v>75113</v>
      </c>
      <c r="C120" s="6"/>
      <c r="D120" s="12"/>
      <c r="E120" s="194" t="s">
        <v>101</v>
      </c>
      <c r="F120" s="545">
        <f>SUM(F122)</f>
        <v>34300</v>
      </c>
      <c r="G120" s="545">
        <f>SUM(G122)</f>
        <v>26030.66</v>
      </c>
      <c r="H120" s="264">
        <f>G120*100/F120</f>
        <v>75.89113702623906</v>
      </c>
      <c r="I120" s="185">
        <f>SUM(I122)</f>
        <v>1018.53</v>
      </c>
    </row>
    <row r="121" spans="1:9" s="5" customFormat="1" ht="12.75">
      <c r="A121" s="6"/>
      <c r="B121" s="9"/>
      <c r="C121" s="9"/>
      <c r="D121" s="10"/>
      <c r="E121" s="186" t="s">
        <v>44</v>
      </c>
      <c r="F121" s="11"/>
      <c r="G121" s="187"/>
      <c r="H121" s="35" t="s">
        <v>210</v>
      </c>
      <c r="I121" s="188"/>
    </row>
    <row r="122" spans="1:9" s="49" customFormat="1" ht="38.25">
      <c r="A122" s="170"/>
      <c r="B122" s="42"/>
      <c r="C122" s="42"/>
      <c r="D122" s="43"/>
      <c r="E122" s="44" t="s">
        <v>102</v>
      </c>
      <c r="F122" s="65">
        <v>34300</v>
      </c>
      <c r="G122" s="91">
        <v>26030.66</v>
      </c>
      <c r="H122" s="46">
        <f>G122*100/F122</f>
        <v>75.89113702623906</v>
      </c>
      <c r="I122" s="91">
        <v>1018.53</v>
      </c>
    </row>
    <row r="123" spans="1:9" s="49" customFormat="1" ht="12.75">
      <c r="A123" s="161"/>
      <c r="B123" s="160"/>
      <c r="C123" s="52"/>
      <c r="D123" s="53"/>
      <c r="E123" s="54" t="s">
        <v>214</v>
      </c>
      <c r="F123" s="55"/>
      <c r="G123" s="47"/>
      <c r="H123" s="46" t="s">
        <v>210</v>
      </c>
      <c r="I123" s="47"/>
    </row>
    <row r="124" spans="1:9" s="49" customFormat="1" ht="12.75">
      <c r="A124" s="161"/>
      <c r="B124" s="161"/>
      <c r="C124" s="155"/>
      <c r="D124" s="96">
        <v>4110</v>
      </c>
      <c r="E124" s="44" t="s">
        <v>205</v>
      </c>
      <c r="F124" s="100">
        <v>1130</v>
      </c>
      <c r="G124" s="47">
        <v>0</v>
      </c>
      <c r="H124" s="46">
        <f>G124*100/F124</f>
        <v>0</v>
      </c>
      <c r="I124" s="47">
        <v>199.09</v>
      </c>
    </row>
    <row r="125" spans="1:9" s="49" customFormat="1" ht="12.75">
      <c r="A125" s="161"/>
      <c r="B125" s="161"/>
      <c r="C125" s="155"/>
      <c r="D125" s="96">
        <v>4120</v>
      </c>
      <c r="E125" s="44" t="s">
        <v>167</v>
      </c>
      <c r="F125" s="189">
        <v>183</v>
      </c>
      <c r="G125" s="47">
        <v>0</v>
      </c>
      <c r="H125" s="46">
        <f>G125*100/F125</f>
        <v>0</v>
      </c>
      <c r="I125" s="47">
        <v>32.31</v>
      </c>
    </row>
    <row r="126" spans="1:9" s="49" customFormat="1" ht="13.5" thickBot="1">
      <c r="A126" s="172"/>
      <c r="B126" s="190"/>
      <c r="C126" s="173"/>
      <c r="D126" s="174">
        <v>4170</v>
      </c>
      <c r="E126" s="175" t="s">
        <v>178</v>
      </c>
      <c r="F126" s="176">
        <v>9707</v>
      </c>
      <c r="G126" s="177">
        <v>2751.46</v>
      </c>
      <c r="H126" s="178">
        <f>G126*100/F126</f>
        <v>28.345111775007727</v>
      </c>
      <c r="I126" s="177">
        <v>787.13</v>
      </c>
    </row>
    <row r="127" spans="1:9" s="16" customFormat="1" ht="25.5">
      <c r="A127" s="423">
        <v>754</v>
      </c>
      <c r="B127" s="424"/>
      <c r="C127" s="424"/>
      <c r="D127" s="448"/>
      <c r="E127" s="449" t="s">
        <v>206</v>
      </c>
      <c r="F127" s="450">
        <f>SUM(F135,F128)</f>
        <v>320564</v>
      </c>
      <c r="G127" s="450">
        <f>SUM(G135,G128)</f>
        <v>94610.34</v>
      </c>
      <c r="H127" s="421">
        <f aca="true" t="shared" si="1" ref="H127:H190">G127*100/F127</f>
        <v>29.513713330255424</v>
      </c>
      <c r="I127" s="429">
        <f>SUM(I135)</f>
        <v>12686.04</v>
      </c>
    </row>
    <row r="128" spans="1:9" s="5" customFormat="1" ht="12.75">
      <c r="A128" s="21"/>
      <c r="B128" s="365">
        <v>75405</v>
      </c>
      <c r="C128" s="329"/>
      <c r="D128" s="330"/>
      <c r="E128" s="331" t="s">
        <v>103</v>
      </c>
      <c r="F128" s="332">
        <f>SUM(F129)</f>
        <v>43000</v>
      </c>
      <c r="G128" s="332">
        <f>SUM(G129)</f>
        <v>0</v>
      </c>
      <c r="H128" s="38">
        <f>G128*100/F128</f>
        <v>0</v>
      </c>
      <c r="I128" s="39">
        <f>SUM(I129)</f>
        <v>0</v>
      </c>
    </row>
    <row r="129" spans="1:9" s="49" customFormat="1" ht="12.75">
      <c r="A129" s="40"/>
      <c r="B129" s="366"/>
      <c r="C129" s="41"/>
      <c r="D129" s="43"/>
      <c r="E129" s="44" t="s">
        <v>104</v>
      </c>
      <c r="F129" s="150">
        <f>SUM(F131:F133)</f>
        <v>43000</v>
      </c>
      <c r="G129" s="267">
        <v>0</v>
      </c>
      <c r="H129" s="46">
        <f>G129*100/F129</f>
        <v>0</v>
      </c>
      <c r="I129" s="47">
        <v>0</v>
      </c>
    </row>
    <row r="130" spans="1:9" s="49" customFormat="1" ht="12.75">
      <c r="A130" s="50"/>
      <c r="B130" s="413"/>
      <c r="C130" s="93"/>
      <c r="D130" s="153"/>
      <c r="E130" s="54" t="s">
        <v>214</v>
      </c>
      <c r="F130" s="333"/>
      <c r="G130" s="203"/>
      <c r="H130" s="67" t="s">
        <v>210</v>
      </c>
      <c r="I130" s="66"/>
    </row>
    <row r="131" spans="1:10" s="49" customFormat="1" ht="14.25" customHeight="1">
      <c r="A131" s="50"/>
      <c r="B131" s="110"/>
      <c r="C131" s="268"/>
      <c r="D131" s="252">
        <v>6060</v>
      </c>
      <c r="E131" s="253" t="s">
        <v>200</v>
      </c>
      <c r="F131" s="254">
        <v>3000</v>
      </c>
      <c r="G131" s="66">
        <v>0</v>
      </c>
      <c r="H131" s="380">
        <f>G131*100/F131</f>
        <v>0</v>
      </c>
      <c r="I131" s="66">
        <v>0</v>
      </c>
      <c r="J131" s="48"/>
    </row>
    <row r="132" spans="1:10" s="49" customFormat="1" ht="12.75">
      <c r="A132" s="50"/>
      <c r="B132" s="112"/>
      <c r="C132" s="256"/>
      <c r="D132" s="256"/>
      <c r="E132" s="558" t="s">
        <v>105</v>
      </c>
      <c r="F132" s="687"/>
      <c r="G132" s="688" t="s">
        <v>210</v>
      </c>
      <c r="H132" s="519" t="s">
        <v>210</v>
      </c>
      <c r="I132" s="374"/>
      <c r="J132" s="48"/>
    </row>
    <row r="133" spans="1:10" s="49" customFormat="1" ht="25.5">
      <c r="A133" s="50"/>
      <c r="B133" s="256"/>
      <c r="C133" s="272"/>
      <c r="D133" s="252">
        <v>6170</v>
      </c>
      <c r="E133" s="253" t="s">
        <v>106</v>
      </c>
      <c r="F133" s="302">
        <v>40000</v>
      </c>
      <c r="G133" s="66">
        <v>0</v>
      </c>
      <c r="H133" s="380">
        <f>G133*100/F133</f>
        <v>0</v>
      </c>
      <c r="I133" s="66">
        <v>0</v>
      </c>
      <c r="J133" s="48"/>
    </row>
    <row r="134" spans="1:10" s="49" customFormat="1" ht="25.5">
      <c r="A134" s="50"/>
      <c r="B134" s="260"/>
      <c r="C134" s="98"/>
      <c r="D134" s="556"/>
      <c r="E134" s="559" t="s">
        <v>107</v>
      </c>
      <c r="F134" s="557"/>
      <c r="G134" s="91"/>
      <c r="H134" s="159"/>
      <c r="I134" s="91"/>
      <c r="J134" s="48"/>
    </row>
    <row r="135" spans="1:9" s="5" customFormat="1" ht="12.75">
      <c r="A135" s="20"/>
      <c r="B135" s="365">
        <v>75412</v>
      </c>
      <c r="C135" s="13"/>
      <c r="D135" s="14"/>
      <c r="E135" s="144" t="s">
        <v>166</v>
      </c>
      <c r="F135" s="555">
        <f>SUM(F145,F136)</f>
        <v>277564</v>
      </c>
      <c r="G135" s="555">
        <f>SUM(G145,G136)</f>
        <v>94610.34</v>
      </c>
      <c r="H135" s="38">
        <f t="shared" si="1"/>
        <v>34.08595495093024</v>
      </c>
      <c r="I135" s="80">
        <f>SUM(I136)</f>
        <v>12686.04</v>
      </c>
    </row>
    <row r="136" spans="1:9" s="49" customFormat="1" ht="25.5">
      <c r="A136" s="40"/>
      <c r="B136" s="366"/>
      <c r="C136" s="41"/>
      <c r="D136" s="43"/>
      <c r="E136" s="44" t="s">
        <v>241</v>
      </c>
      <c r="F136" s="150">
        <v>252564</v>
      </c>
      <c r="G136" s="267">
        <v>94610.34</v>
      </c>
      <c r="H136" s="46">
        <f t="shared" si="1"/>
        <v>37.45994678576519</v>
      </c>
      <c r="I136" s="47">
        <v>12686.04</v>
      </c>
    </row>
    <row r="137" spans="1:9" s="49" customFormat="1" ht="12.75">
      <c r="A137" s="84"/>
      <c r="B137" s="85"/>
      <c r="C137" s="111"/>
      <c r="D137" s="53"/>
      <c r="E137" s="54" t="s">
        <v>214</v>
      </c>
      <c r="F137" s="333"/>
      <c r="G137" s="203"/>
      <c r="H137" s="67" t="s">
        <v>210</v>
      </c>
      <c r="I137" s="66"/>
    </row>
    <row r="138" spans="1:10" s="49" customFormat="1" ht="12.75">
      <c r="A138" s="84"/>
      <c r="B138" s="84"/>
      <c r="C138" s="272"/>
      <c r="D138" s="252">
        <v>2820</v>
      </c>
      <c r="E138" s="253" t="s">
        <v>171</v>
      </c>
      <c r="F138" s="254">
        <v>15144</v>
      </c>
      <c r="G138" s="66">
        <v>1500</v>
      </c>
      <c r="H138" s="380">
        <f>G138*100/F138</f>
        <v>9.904912836767036</v>
      </c>
      <c r="I138" s="66">
        <v>0</v>
      </c>
      <c r="J138" s="48"/>
    </row>
    <row r="139" spans="1:10" s="49" customFormat="1" ht="12.75">
      <c r="A139" s="84"/>
      <c r="B139" s="84"/>
      <c r="C139" s="84"/>
      <c r="D139" s="256"/>
      <c r="E139" s="257" t="s">
        <v>161</v>
      </c>
      <c r="F139" s="256"/>
      <c r="G139" s="374"/>
      <c r="H139" s="519" t="s">
        <v>210</v>
      </c>
      <c r="I139" s="374"/>
      <c r="J139" s="48"/>
    </row>
    <row r="140" spans="1:10" s="49" customFormat="1" ht="12.75">
      <c r="A140" s="84"/>
      <c r="B140" s="84"/>
      <c r="C140" s="84"/>
      <c r="D140" s="256"/>
      <c r="E140" s="580" t="s">
        <v>247</v>
      </c>
      <c r="F140" s="579"/>
      <c r="G140" s="581"/>
      <c r="H140" s="519" t="s">
        <v>210</v>
      </c>
      <c r="I140" s="374"/>
      <c r="J140" s="48"/>
    </row>
    <row r="141" spans="1:10" s="49" customFormat="1" ht="12.75">
      <c r="A141" s="84"/>
      <c r="B141" s="84"/>
      <c r="C141" s="98"/>
      <c r="D141" s="260"/>
      <c r="E141" s="582" t="s">
        <v>51</v>
      </c>
      <c r="F141" s="689"/>
      <c r="G141" s="690"/>
      <c r="H141" s="159"/>
      <c r="I141" s="91"/>
      <c r="J141" s="48"/>
    </row>
    <row r="142" spans="1:9" s="49" customFormat="1" ht="12.75">
      <c r="A142" s="84"/>
      <c r="B142" s="50"/>
      <c r="C142" s="269"/>
      <c r="D142" s="270">
        <v>4110</v>
      </c>
      <c r="E142" s="271" t="s">
        <v>205</v>
      </c>
      <c r="F142" s="363">
        <v>5000</v>
      </c>
      <c r="G142" s="235">
        <v>513.36</v>
      </c>
      <c r="H142" s="46">
        <f t="shared" si="1"/>
        <v>10.2672</v>
      </c>
      <c r="I142" s="91">
        <v>0</v>
      </c>
    </row>
    <row r="143" spans="1:9" s="49" customFormat="1" ht="12.75">
      <c r="A143" s="84"/>
      <c r="B143" s="50"/>
      <c r="C143" s="86"/>
      <c r="D143" s="96">
        <v>4120</v>
      </c>
      <c r="E143" s="44" t="s">
        <v>167</v>
      </c>
      <c r="F143" s="334">
        <v>700</v>
      </c>
      <c r="G143" s="267">
        <v>0</v>
      </c>
      <c r="H143" s="46">
        <f t="shared" si="1"/>
        <v>0</v>
      </c>
      <c r="I143" s="47">
        <v>0</v>
      </c>
    </row>
    <row r="144" spans="1:9" s="49" customFormat="1" ht="12.75">
      <c r="A144" s="84"/>
      <c r="B144" s="99"/>
      <c r="C144" s="86"/>
      <c r="D144" s="96">
        <v>4170</v>
      </c>
      <c r="E144" s="44" t="s">
        <v>178</v>
      </c>
      <c r="F144" s="335">
        <v>41720</v>
      </c>
      <c r="G144" s="267">
        <v>16328.87</v>
      </c>
      <c r="H144" s="46">
        <f t="shared" si="1"/>
        <v>39.13918983700863</v>
      </c>
      <c r="I144" s="47">
        <v>395.9</v>
      </c>
    </row>
    <row r="145" spans="1:9" s="49" customFormat="1" ht="12.75">
      <c r="A145" s="50"/>
      <c r="B145" s="112"/>
      <c r="C145" s="86"/>
      <c r="D145" s="87"/>
      <c r="E145" s="44" t="s">
        <v>104</v>
      </c>
      <c r="F145" s="150">
        <v>25000</v>
      </c>
      <c r="G145" s="267">
        <v>0</v>
      </c>
      <c r="H145" s="46">
        <f t="shared" si="1"/>
        <v>0</v>
      </c>
      <c r="I145" s="47">
        <v>0</v>
      </c>
    </row>
    <row r="146" spans="1:9" s="49" customFormat="1" ht="12.75">
      <c r="A146" s="84"/>
      <c r="B146" s="85"/>
      <c r="C146" s="93"/>
      <c r="D146" s="153"/>
      <c r="E146" s="54" t="s">
        <v>214</v>
      </c>
      <c r="F146" s="333"/>
      <c r="G146" s="203"/>
      <c r="H146" s="67" t="s">
        <v>210</v>
      </c>
      <c r="I146" s="66"/>
    </row>
    <row r="147" spans="1:10" s="49" customFormat="1" ht="14.25" customHeight="1">
      <c r="A147" s="84"/>
      <c r="B147" s="50"/>
      <c r="C147" s="268"/>
      <c r="D147" s="252">
        <v>6060</v>
      </c>
      <c r="E147" s="316" t="s">
        <v>200</v>
      </c>
      <c r="F147" s="388">
        <v>25000</v>
      </c>
      <c r="G147" s="379">
        <v>0</v>
      </c>
      <c r="H147" s="70">
        <f>G147*100/F147</f>
        <v>0</v>
      </c>
      <c r="I147" s="203">
        <v>0</v>
      </c>
      <c r="J147" s="48"/>
    </row>
    <row r="148" spans="1:10" s="49" customFormat="1" ht="13.5" thickBot="1">
      <c r="A148" s="197"/>
      <c r="B148" s="411"/>
      <c r="C148" s="644"/>
      <c r="D148" s="644"/>
      <c r="E148" s="551" t="s">
        <v>112</v>
      </c>
      <c r="F148" s="691"/>
      <c r="G148" s="692"/>
      <c r="H148" s="198" t="s">
        <v>210</v>
      </c>
      <c r="I148" s="645"/>
      <c r="J148" s="48"/>
    </row>
    <row r="149" spans="1:9" s="16" customFormat="1" ht="25.5" customHeight="1">
      <c r="A149" s="451">
        <v>756</v>
      </c>
      <c r="B149" s="452"/>
      <c r="C149" s="453"/>
      <c r="D149" s="453"/>
      <c r="E149" s="454" t="s">
        <v>114</v>
      </c>
      <c r="F149" s="455">
        <f>SUM(F151)</f>
        <v>200000</v>
      </c>
      <c r="G149" s="456">
        <f>SUM(G151)</f>
        <v>67025.37</v>
      </c>
      <c r="H149" s="440">
        <f t="shared" si="1"/>
        <v>33.512685</v>
      </c>
      <c r="I149" s="457">
        <v>0</v>
      </c>
    </row>
    <row r="150" spans="1:9" s="77" customFormat="1" ht="12.75">
      <c r="A150" s="458"/>
      <c r="B150" s="459"/>
      <c r="C150" s="460"/>
      <c r="D150" s="460"/>
      <c r="E150" s="461" t="s">
        <v>113</v>
      </c>
      <c r="F150" s="460"/>
      <c r="G150" s="446"/>
      <c r="H150" s="440" t="s">
        <v>210</v>
      </c>
      <c r="I150" s="447"/>
    </row>
    <row r="151" spans="1:9" s="5" customFormat="1" ht="25.5">
      <c r="A151" s="6"/>
      <c r="B151" s="193">
        <v>75647</v>
      </c>
      <c r="C151" s="6"/>
      <c r="D151" s="12"/>
      <c r="E151" s="194" t="s">
        <v>45</v>
      </c>
      <c r="F151" s="339">
        <f>SUM(F152)</f>
        <v>200000</v>
      </c>
      <c r="G151" s="340">
        <f>SUM(G152)</f>
        <v>67025.37</v>
      </c>
      <c r="H151" s="341">
        <f t="shared" si="1"/>
        <v>33.512685</v>
      </c>
      <c r="I151" s="342">
        <v>0</v>
      </c>
    </row>
    <row r="152" spans="1:9" s="49" customFormat="1" ht="76.5">
      <c r="A152" s="170"/>
      <c r="B152" s="336"/>
      <c r="C152" s="42"/>
      <c r="D152" s="43"/>
      <c r="E152" s="44" t="s">
        <v>242</v>
      </c>
      <c r="F152" s="310">
        <v>200000</v>
      </c>
      <c r="G152" s="91">
        <v>67025.37</v>
      </c>
      <c r="H152" s="46">
        <f t="shared" si="1"/>
        <v>33.512685</v>
      </c>
      <c r="I152" s="91">
        <v>0</v>
      </c>
    </row>
    <row r="153" spans="1:9" s="49" customFormat="1" ht="12.75">
      <c r="A153" s="196"/>
      <c r="B153" s="50"/>
      <c r="C153" s="111"/>
      <c r="D153" s="53"/>
      <c r="E153" s="54" t="s">
        <v>214</v>
      </c>
      <c r="F153" s="55"/>
      <c r="G153" s="47"/>
      <c r="H153" s="46" t="s">
        <v>210</v>
      </c>
      <c r="I153" s="47"/>
    </row>
    <row r="154" spans="1:9" s="49" customFormat="1" ht="12.75">
      <c r="A154" s="98"/>
      <c r="B154" s="99"/>
      <c r="C154" s="93"/>
      <c r="D154" s="94">
        <v>4100</v>
      </c>
      <c r="E154" s="95" t="s">
        <v>174</v>
      </c>
      <c r="F154" s="390">
        <v>50000</v>
      </c>
      <c r="G154" s="47">
        <v>19027</v>
      </c>
      <c r="H154" s="46">
        <f t="shared" si="1"/>
        <v>38.054</v>
      </c>
      <c r="I154" s="47">
        <v>0</v>
      </c>
    </row>
    <row r="155" spans="1:9" s="77" customFormat="1" ht="12.75">
      <c r="A155" s="479" t="s">
        <v>207</v>
      </c>
      <c r="B155" s="480">
        <v>3</v>
      </c>
      <c r="C155" s="101"/>
      <c r="D155" s="101"/>
      <c r="E155" s="481"/>
      <c r="F155" s="101"/>
      <c r="G155" s="482"/>
      <c r="H155" s="108" t="s">
        <v>210</v>
      </c>
      <c r="I155" s="102"/>
    </row>
    <row r="156" spans="1:9" s="77" customFormat="1" ht="13.5" thickBot="1">
      <c r="A156" s="24"/>
      <c r="B156" s="25"/>
      <c r="C156" s="103"/>
      <c r="D156" s="104"/>
      <c r="E156" s="105"/>
      <c r="F156" s="106"/>
      <c r="G156" s="107"/>
      <c r="H156" s="108"/>
      <c r="I156" s="107"/>
    </row>
    <row r="157" spans="1:10" s="30" customFormat="1" ht="13.5" thickBot="1">
      <c r="A157" s="31" t="s">
        <v>163</v>
      </c>
      <c r="B157" s="32" t="s">
        <v>201</v>
      </c>
      <c r="C157" s="742" t="s">
        <v>176</v>
      </c>
      <c r="D157" s="743"/>
      <c r="E157" s="33" t="s">
        <v>162</v>
      </c>
      <c r="F157" s="32" t="s">
        <v>211</v>
      </c>
      <c r="G157" s="34" t="s">
        <v>212</v>
      </c>
      <c r="H157" s="34" t="s">
        <v>213</v>
      </c>
      <c r="I157" s="326" t="s">
        <v>219</v>
      </c>
      <c r="J157" s="29"/>
    </row>
    <row r="158" spans="1:9" s="16" customFormat="1" ht="12.75">
      <c r="A158" s="462">
        <v>757</v>
      </c>
      <c r="B158" s="424"/>
      <c r="C158" s="463"/>
      <c r="D158" s="464"/>
      <c r="E158" s="465" t="s">
        <v>183</v>
      </c>
      <c r="F158" s="466">
        <f>SUM(F159)</f>
        <v>450000</v>
      </c>
      <c r="G158" s="466">
        <f>SUM(G159)</f>
        <v>156730.64</v>
      </c>
      <c r="H158" s="440">
        <f t="shared" si="1"/>
        <v>34.829031111111114</v>
      </c>
      <c r="I158" s="457">
        <v>0</v>
      </c>
    </row>
    <row r="159" spans="1:9" s="5" customFormat="1" ht="25.5">
      <c r="A159" s="393"/>
      <c r="B159" s="338">
        <v>75702</v>
      </c>
      <c r="C159" s="337"/>
      <c r="D159" s="8"/>
      <c r="E159" s="182" t="s">
        <v>53</v>
      </c>
      <c r="F159" s="344">
        <f>SUM(F160)</f>
        <v>450000</v>
      </c>
      <c r="G159" s="344">
        <f>SUM(G160)</f>
        <v>156730.64</v>
      </c>
      <c r="H159" s="345">
        <f t="shared" si="1"/>
        <v>34.829031111111114</v>
      </c>
      <c r="I159" s="39">
        <v>0</v>
      </c>
    </row>
    <row r="160" spans="1:9" s="49" customFormat="1" ht="38.25">
      <c r="A160" s="40"/>
      <c r="B160" s="392"/>
      <c r="C160" s="41"/>
      <c r="D160" s="43"/>
      <c r="E160" s="44" t="s">
        <v>243</v>
      </c>
      <c r="F160" s="343">
        <v>450000</v>
      </c>
      <c r="G160" s="343">
        <v>156730.64</v>
      </c>
      <c r="H160" s="46">
        <f t="shared" si="1"/>
        <v>34.829031111111114</v>
      </c>
      <c r="I160" s="91">
        <v>0</v>
      </c>
    </row>
    <row r="161" spans="1:9" s="49" customFormat="1" ht="12.75">
      <c r="A161" s="50"/>
      <c r="B161" s="112"/>
      <c r="C161" s="111"/>
      <c r="D161" s="53"/>
      <c r="E161" s="54" t="s">
        <v>214</v>
      </c>
      <c r="F161" s="55"/>
      <c r="G161" s="47"/>
      <c r="H161" s="67" t="s">
        <v>210</v>
      </c>
      <c r="I161" s="66"/>
    </row>
    <row r="162" spans="1:9" s="49" customFormat="1" ht="26.25" thickBot="1">
      <c r="A162" s="261"/>
      <c r="B162" s="261"/>
      <c r="C162" s="173"/>
      <c r="D162" s="174">
        <v>8070</v>
      </c>
      <c r="E162" s="175" t="s">
        <v>54</v>
      </c>
      <c r="F162" s="346">
        <v>450000</v>
      </c>
      <c r="G162" s="347">
        <v>156730.64</v>
      </c>
      <c r="H162" s="178">
        <f t="shared" si="1"/>
        <v>34.829031111111114</v>
      </c>
      <c r="I162" s="348">
        <v>0</v>
      </c>
    </row>
    <row r="163" spans="1:9" s="16" customFormat="1" ht="12.75">
      <c r="A163" s="462">
        <v>758</v>
      </c>
      <c r="B163" s="467"/>
      <c r="C163" s="425"/>
      <c r="D163" s="426"/>
      <c r="E163" s="427" t="s">
        <v>169</v>
      </c>
      <c r="F163" s="468">
        <f>SUM(F164)</f>
        <v>695000</v>
      </c>
      <c r="G163" s="429">
        <v>0</v>
      </c>
      <c r="H163" s="421">
        <f t="shared" si="1"/>
        <v>0</v>
      </c>
      <c r="I163" s="429">
        <v>0</v>
      </c>
    </row>
    <row r="164" spans="1:9" s="5" customFormat="1" ht="12.75">
      <c r="A164" s="21"/>
      <c r="B164" s="143">
        <v>75818</v>
      </c>
      <c r="C164" s="2"/>
      <c r="D164" s="3"/>
      <c r="E164" s="37" t="s">
        <v>151</v>
      </c>
      <c r="F164" s="79">
        <f>SUM(F165)</f>
        <v>695000</v>
      </c>
      <c r="G164" s="39">
        <v>0</v>
      </c>
      <c r="H164" s="38">
        <f t="shared" si="1"/>
        <v>0</v>
      </c>
      <c r="I164" s="39">
        <v>0</v>
      </c>
    </row>
    <row r="165" spans="1:9" s="49" customFormat="1" ht="12.75">
      <c r="A165" s="40"/>
      <c r="B165" s="109"/>
      <c r="C165" s="42"/>
      <c r="D165" s="43"/>
      <c r="E165" s="44" t="s">
        <v>208</v>
      </c>
      <c r="F165" s="83">
        <v>695000</v>
      </c>
      <c r="G165" s="47">
        <v>0</v>
      </c>
      <c r="H165" s="46">
        <f t="shared" si="1"/>
        <v>0</v>
      </c>
      <c r="I165" s="47">
        <v>0</v>
      </c>
    </row>
    <row r="166" spans="1:9" s="49" customFormat="1" ht="12.75">
      <c r="A166" s="84"/>
      <c r="B166" s="85"/>
      <c r="C166" s="111"/>
      <c r="D166" s="53"/>
      <c r="E166" s="54" t="s">
        <v>214</v>
      </c>
      <c r="F166" s="55"/>
      <c r="G166" s="47"/>
      <c r="H166" s="46" t="s">
        <v>210</v>
      </c>
      <c r="I166" s="47"/>
    </row>
    <row r="167" spans="1:9" s="49" customFormat="1" ht="12.75">
      <c r="A167" s="84"/>
      <c r="B167" s="84"/>
      <c r="C167" s="272"/>
      <c r="D167" s="364">
        <v>4810</v>
      </c>
      <c r="E167" s="562" t="s">
        <v>116</v>
      </c>
      <c r="F167" s="390">
        <v>695000</v>
      </c>
      <c r="G167" s="47">
        <v>0</v>
      </c>
      <c r="H167" s="148">
        <f t="shared" si="1"/>
        <v>0</v>
      </c>
      <c r="I167" s="47">
        <v>0</v>
      </c>
    </row>
    <row r="168" spans="1:10" s="61" customFormat="1" ht="63.75">
      <c r="A168" s="328"/>
      <c r="B168" s="328"/>
      <c r="C168" s="328"/>
      <c r="D168" s="564"/>
      <c r="E168" s="563" t="s">
        <v>117</v>
      </c>
      <c r="F168" s="560">
        <v>25000</v>
      </c>
      <c r="G168" s="63">
        <v>0</v>
      </c>
      <c r="H168" s="561">
        <f t="shared" si="1"/>
        <v>0</v>
      </c>
      <c r="I168" s="63">
        <v>0</v>
      </c>
      <c r="J168" s="60"/>
    </row>
    <row r="169" spans="1:10" s="61" customFormat="1" ht="13.5" thickBot="1">
      <c r="A169" s="397"/>
      <c r="B169" s="397"/>
      <c r="C169" s="397"/>
      <c r="D169" s="646"/>
      <c r="E169" s="647" t="s">
        <v>115</v>
      </c>
      <c r="F169" s="648">
        <v>670000</v>
      </c>
      <c r="G169" s="649">
        <v>0</v>
      </c>
      <c r="H169" s="650">
        <f t="shared" si="1"/>
        <v>0</v>
      </c>
      <c r="I169" s="649">
        <v>0</v>
      </c>
      <c r="J169" s="60"/>
    </row>
    <row r="170" spans="1:9" s="16" customFormat="1" ht="12.75">
      <c r="A170" s="423">
        <v>801</v>
      </c>
      <c r="B170" s="425"/>
      <c r="C170" s="425"/>
      <c r="D170" s="426"/>
      <c r="E170" s="427" t="s">
        <v>143</v>
      </c>
      <c r="F170" s="469">
        <f>SUM(F171,F184,F191,F213,F227,F232,F236,F243)</f>
        <v>22965539</v>
      </c>
      <c r="G170" s="469">
        <f>SUM(G171,G184,G191,G213,G227,G232,G236,G243)</f>
        <v>11550696.000000002</v>
      </c>
      <c r="H170" s="421">
        <f t="shared" si="1"/>
        <v>50.29577577081906</v>
      </c>
      <c r="I170" s="429">
        <f>SUM(I171,I184,I191,I213,I227,I232,I236,I243)</f>
        <v>519612.67</v>
      </c>
    </row>
    <row r="171" spans="1:9" s="5" customFormat="1" ht="12.75">
      <c r="A171" s="21"/>
      <c r="B171" s="349">
        <v>80101</v>
      </c>
      <c r="C171" s="2"/>
      <c r="D171" s="3"/>
      <c r="E171" s="37" t="s">
        <v>173</v>
      </c>
      <c r="F171" s="117">
        <f>SUM(F179,F172)</f>
        <v>9864824</v>
      </c>
      <c r="G171" s="117">
        <f>SUM(G179,G172)</f>
        <v>5160490.08</v>
      </c>
      <c r="H171" s="38">
        <f t="shared" si="1"/>
        <v>52.312033950124196</v>
      </c>
      <c r="I171" s="39">
        <f>SUM(I172,I179)</f>
        <v>256507.11</v>
      </c>
    </row>
    <row r="172" spans="1:11" s="207" customFormat="1" ht="38.25">
      <c r="A172" s="40"/>
      <c r="B172" s="350"/>
      <c r="C172" s="41"/>
      <c r="D172" s="43"/>
      <c r="E172" s="44" t="s">
        <v>244</v>
      </c>
      <c r="F172" s="204">
        <v>9728824</v>
      </c>
      <c r="G172" s="205">
        <v>5134490.08</v>
      </c>
      <c r="H172" s="206">
        <f t="shared" si="1"/>
        <v>52.776060909314424</v>
      </c>
      <c r="I172" s="205">
        <v>256507.11</v>
      </c>
      <c r="K172" s="207" t="s">
        <v>210</v>
      </c>
    </row>
    <row r="173" spans="1:9" s="214" customFormat="1" ht="12.75">
      <c r="A173" s="208"/>
      <c r="B173" s="287"/>
      <c r="C173" s="209"/>
      <c r="D173" s="210"/>
      <c r="E173" s="54" t="s">
        <v>214</v>
      </c>
      <c r="F173" s="211"/>
      <c r="G173" s="212"/>
      <c r="H173" s="213" t="s">
        <v>210</v>
      </c>
      <c r="I173" s="212"/>
    </row>
    <row r="174" spans="1:9" s="207" customFormat="1" ht="12.75">
      <c r="A174" s="368"/>
      <c r="B174" s="351"/>
      <c r="C174" s="215"/>
      <c r="D174" s="96">
        <v>4010</v>
      </c>
      <c r="E174" s="44" t="s">
        <v>152</v>
      </c>
      <c r="F174" s="216">
        <v>6438668</v>
      </c>
      <c r="G174" s="205">
        <v>3016525.89</v>
      </c>
      <c r="H174" s="206">
        <f t="shared" si="1"/>
        <v>46.850154255507505</v>
      </c>
      <c r="I174" s="205">
        <v>141088.08</v>
      </c>
    </row>
    <row r="175" spans="1:9" s="207" customFormat="1" ht="12.75">
      <c r="A175" s="208"/>
      <c r="B175" s="287"/>
      <c r="C175" s="218"/>
      <c r="D175" s="96">
        <v>4040</v>
      </c>
      <c r="E175" s="44" t="s">
        <v>194</v>
      </c>
      <c r="F175" s="219">
        <v>468084</v>
      </c>
      <c r="G175" s="205">
        <v>466778.04</v>
      </c>
      <c r="H175" s="206">
        <f t="shared" si="1"/>
        <v>99.72099879508806</v>
      </c>
      <c r="I175" s="205">
        <v>0</v>
      </c>
    </row>
    <row r="176" spans="1:11" s="207" customFormat="1" ht="12.75">
      <c r="A176" s="208"/>
      <c r="B176" s="287"/>
      <c r="C176" s="218"/>
      <c r="D176" s="96">
        <v>4110</v>
      </c>
      <c r="E176" s="44" t="s">
        <v>205</v>
      </c>
      <c r="F176" s="219">
        <v>1072826</v>
      </c>
      <c r="G176" s="220">
        <v>550874.94</v>
      </c>
      <c r="H176" s="206">
        <f t="shared" si="1"/>
        <v>51.34802288535139</v>
      </c>
      <c r="I176" s="205">
        <v>77651.24</v>
      </c>
      <c r="K176" s="709" t="s">
        <v>210</v>
      </c>
    </row>
    <row r="177" spans="1:9" s="207" customFormat="1" ht="12.75">
      <c r="A177" s="208"/>
      <c r="B177" s="287"/>
      <c r="C177" s="218"/>
      <c r="D177" s="96">
        <v>4120</v>
      </c>
      <c r="E177" s="44" t="s">
        <v>167</v>
      </c>
      <c r="F177" s="219">
        <v>173105</v>
      </c>
      <c r="G177" s="205">
        <v>84719.2</v>
      </c>
      <c r="H177" s="206">
        <f t="shared" si="1"/>
        <v>48.94093180439618</v>
      </c>
      <c r="I177" s="205">
        <v>12331.06</v>
      </c>
    </row>
    <row r="178" spans="1:9" s="207" customFormat="1" ht="12.75">
      <c r="A178" s="208"/>
      <c r="B178" s="282"/>
      <c r="C178" s="228"/>
      <c r="D178" s="96">
        <v>4170</v>
      </c>
      <c r="E178" s="44" t="s">
        <v>178</v>
      </c>
      <c r="F178" s="229">
        <v>18200</v>
      </c>
      <c r="G178" s="205">
        <v>14517.55</v>
      </c>
      <c r="H178" s="206">
        <f t="shared" si="1"/>
        <v>79.76675824175824</v>
      </c>
      <c r="I178" s="205">
        <v>562.31</v>
      </c>
    </row>
    <row r="179" spans="1:9" s="49" customFormat="1" ht="12.75">
      <c r="A179" s="208"/>
      <c r="B179" s="352"/>
      <c r="C179" s="218"/>
      <c r="D179" s="221"/>
      <c r="E179" s="44" t="s">
        <v>145</v>
      </c>
      <c r="F179" s="65">
        <f>SUM(F181)</f>
        <v>136000</v>
      </c>
      <c r="G179" s="65">
        <f>SUM(G181)</f>
        <v>26000</v>
      </c>
      <c r="H179" s="46">
        <f t="shared" si="1"/>
        <v>19.11764705882353</v>
      </c>
      <c r="I179" s="47">
        <f>SUM(I181)</f>
        <v>0</v>
      </c>
    </row>
    <row r="180" spans="1:9" s="49" customFormat="1" ht="12.75">
      <c r="A180" s="50"/>
      <c r="B180" s="112"/>
      <c r="C180" s="111"/>
      <c r="D180" s="53"/>
      <c r="E180" s="54" t="s">
        <v>214</v>
      </c>
      <c r="F180" s="55"/>
      <c r="G180" s="47"/>
      <c r="H180" s="46" t="s">
        <v>210</v>
      </c>
      <c r="I180" s="47"/>
    </row>
    <row r="181" spans="1:9" s="49" customFormat="1" ht="13.5" customHeight="1">
      <c r="A181" s="50"/>
      <c r="B181" s="112"/>
      <c r="C181" s="113"/>
      <c r="D181" s="57">
        <v>6050</v>
      </c>
      <c r="E181" s="58" t="s">
        <v>196</v>
      </c>
      <c r="F181" s="565">
        <v>136000</v>
      </c>
      <c r="G181" s="47">
        <v>26000</v>
      </c>
      <c r="H181" s="67">
        <f>G181*100/F181</f>
        <v>19.11764705882353</v>
      </c>
      <c r="I181" s="47">
        <v>0</v>
      </c>
    </row>
    <row r="182" spans="1:9" s="61" customFormat="1" ht="25.5">
      <c r="A182" s="59"/>
      <c r="B182" s="504"/>
      <c r="C182" s="505"/>
      <c r="D182" s="566"/>
      <c r="E182" s="524" t="s">
        <v>118</v>
      </c>
      <c r="F182" s="730"/>
      <c r="G182" s="63">
        <v>0</v>
      </c>
      <c r="H182" s="727"/>
      <c r="I182" s="515">
        <v>0</v>
      </c>
    </row>
    <row r="183" spans="1:9" s="61" customFormat="1" ht="25.5">
      <c r="A183" s="59"/>
      <c r="B183" s="244"/>
      <c r="C183" s="126"/>
      <c r="D183" s="127"/>
      <c r="E183" s="542" t="s">
        <v>119</v>
      </c>
      <c r="F183" s="730" t="s">
        <v>210</v>
      </c>
      <c r="G183" s="63">
        <v>26000</v>
      </c>
      <c r="H183" s="725" t="s">
        <v>210</v>
      </c>
      <c r="I183" s="515">
        <v>0</v>
      </c>
    </row>
    <row r="184" spans="1:9" s="5" customFormat="1" ht="12.75">
      <c r="A184" s="20"/>
      <c r="B184" s="143">
        <v>80103</v>
      </c>
      <c r="C184" s="2"/>
      <c r="D184" s="3"/>
      <c r="E184" s="37" t="s">
        <v>156</v>
      </c>
      <c r="F184" s="305">
        <f>SUM(F185)</f>
        <v>239871</v>
      </c>
      <c r="G184" s="305">
        <f>SUM(G185)</f>
        <v>113980.09</v>
      </c>
      <c r="H184" s="38">
        <f t="shared" si="1"/>
        <v>47.51724468568522</v>
      </c>
      <c r="I184" s="39">
        <f>SUM(I185)</f>
        <v>5827.2</v>
      </c>
    </row>
    <row r="185" spans="1:9" s="207" customFormat="1" ht="41.25" customHeight="1">
      <c r="A185" s="245"/>
      <c r="B185" s="42"/>
      <c r="C185" s="42"/>
      <c r="D185" s="43"/>
      <c r="E185" s="44" t="s">
        <v>245</v>
      </c>
      <c r="F185" s="223">
        <v>239871</v>
      </c>
      <c r="G185" s="205">
        <v>113980.09</v>
      </c>
      <c r="H185" s="206">
        <f t="shared" si="1"/>
        <v>47.51724468568522</v>
      </c>
      <c r="I185" s="205">
        <v>5827.2</v>
      </c>
    </row>
    <row r="186" spans="1:9" s="207" customFormat="1" ht="12.75">
      <c r="A186" s="224"/>
      <c r="B186" s="225"/>
      <c r="C186" s="226"/>
      <c r="D186" s="210"/>
      <c r="E186" s="54" t="s">
        <v>214</v>
      </c>
      <c r="F186" s="227"/>
      <c r="G186" s="205"/>
      <c r="H186" s="206" t="s">
        <v>210</v>
      </c>
      <c r="I186" s="205"/>
    </row>
    <row r="187" spans="1:9" s="207" customFormat="1" ht="12.75">
      <c r="A187" s="224"/>
      <c r="B187" s="224"/>
      <c r="C187" s="228"/>
      <c r="D187" s="96">
        <v>4010</v>
      </c>
      <c r="E187" s="44" t="s">
        <v>152</v>
      </c>
      <c r="F187" s="219">
        <v>162462</v>
      </c>
      <c r="G187" s="205">
        <v>70788.1</v>
      </c>
      <c r="H187" s="206">
        <f t="shared" si="1"/>
        <v>43.57209685957332</v>
      </c>
      <c r="I187" s="205">
        <v>3313.14</v>
      </c>
    </row>
    <row r="188" spans="1:11" s="207" customFormat="1" ht="12.75">
      <c r="A188" s="224"/>
      <c r="B188" s="224"/>
      <c r="C188" s="228"/>
      <c r="D188" s="96">
        <v>4040</v>
      </c>
      <c r="E188" s="44" t="s">
        <v>194</v>
      </c>
      <c r="F188" s="229">
        <v>10824</v>
      </c>
      <c r="G188" s="205">
        <v>10618.2</v>
      </c>
      <c r="H188" s="206">
        <f t="shared" si="1"/>
        <v>98.09866962305986</v>
      </c>
      <c r="I188" s="205">
        <v>0</v>
      </c>
      <c r="K188" s="709" t="s">
        <v>210</v>
      </c>
    </row>
    <row r="189" spans="1:9" s="207" customFormat="1" ht="12.75">
      <c r="A189" s="236"/>
      <c r="B189" s="230"/>
      <c r="C189" s="228"/>
      <c r="D189" s="96">
        <v>4110</v>
      </c>
      <c r="E189" s="44" t="s">
        <v>205</v>
      </c>
      <c r="F189" s="229">
        <v>29024</v>
      </c>
      <c r="G189" s="205">
        <v>13277.67</v>
      </c>
      <c r="H189" s="206">
        <f t="shared" si="1"/>
        <v>45.7472092061742</v>
      </c>
      <c r="I189" s="205">
        <v>1916.34</v>
      </c>
    </row>
    <row r="190" spans="1:9" s="207" customFormat="1" ht="12.75">
      <c r="A190" s="208"/>
      <c r="B190" s="282"/>
      <c r="C190" s="228"/>
      <c r="D190" s="96">
        <v>4120</v>
      </c>
      <c r="E190" s="44" t="s">
        <v>167</v>
      </c>
      <c r="F190" s="231">
        <v>4600</v>
      </c>
      <c r="G190" s="205">
        <v>1987.05</v>
      </c>
      <c r="H190" s="232">
        <f t="shared" si="1"/>
        <v>43.196739130434786</v>
      </c>
      <c r="I190" s="205">
        <v>300.93</v>
      </c>
    </row>
    <row r="191" spans="1:9" s="5" customFormat="1" ht="12.75">
      <c r="A191" s="20"/>
      <c r="B191" s="149">
        <v>80104</v>
      </c>
      <c r="C191" s="2"/>
      <c r="D191" s="3"/>
      <c r="E191" s="37" t="s">
        <v>204</v>
      </c>
      <c r="F191" s="117">
        <f>SUM(F201,F192)</f>
        <v>5197800</v>
      </c>
      <c r="G191" s="117">
        <f>SUM(G201,G192)</f>
        <v>2755232.4800000004</v>
      </c>
      <c r="H191" s="38">
        <f>G191*100/F191</f>
        <v>53.00766632036632</v>
      </c>
      <c r="I191" s="80">
        <f>SUM(I192)</f>
        <v>101890.31</v>
      </c>
    </row>
    <row r="192" spans="1:9" s="207" customFormat="1" ht="38.25">
      <c r="A192" s="245"/>
      <c r="B192" s="42"/>
      <c r="C192" s="42"/>
      <c r="D192" s="43"/>
      <c r="E192" s="44" t="s">
        <v>246</v>
      </c>
      <c r="F192" s="204">
        <v>5122900</v>
      </c>
      <c r="G192" s="205">
        <v>2721495.74</v>
      </c>
      <c r="H192" s="206">
        <f>G192*100/F192</f>
        <v>53.12412383610845</v>
      </c>
      <c r="I192" s="205">
        <v>101890.31</v>
      </c>
    </row>
    <row r="193" spans="1:9" s="49" customFormat="1" ht="12.75">
      <c r="A193" s="236"/>
      <c r="B193" s="401"/>
      <c r="C193" s="278"/>
      <c r="D193" s="402"/>
      <c r="E193" s="95" t="s">
        <v>214</v>
      </c>
      <c r="F193" s="355"/>
      <c r="G193" s="47"/>
      <c r="H193" s="92" t="s">
        <v>210</v>
      </c>
      <c r="I193" s="47"/>
    </row>
    <row r="194" spans="1:9" s="49" customFormat="1" ht="12.75">
      <c r="A194" s="50"/>
      <c r="B194" s="48"/>
      <c r="C194" s="56"/>
      <c r="D194" s="57">
        <v>2540</v>
      </c>
      <c r="E194" s="58" t="s">
        <v>190</v>
      </c>
      <c r="F194" s="122">
        <v>950000</v>
      </c>
      <c r="G194" s="69">
        <v>475200</v>
      </c>
      <c r="H194" s="234">
        <f>G194*100/F194</f>
        <v>50.02105263157895</v>
      </c>
      <c r="I194" s="203">
        <v>0</v>
      </c>
    </row>
    <row r="195" spans="1:9" s="49" customFormat="1" ht="51">
      <c r="A195" s="651"/>
      <c r="B195" s="161"/>
      <c r="C195" s="71"/>
      <c r="D195" s="72"/>
      <c r="E195" s="73" t="s">
        <v>55</v>
      </c>
      <c r="F195" s="74"/>
      <c r="G195" s="75"/>
      <c r="H195" s="92" t="s">
        <v>210</v>
      </c>
      <c r="I195" s="235"/>
    </row>
    <row r="196" spans="1:9" s="207" customFormat="1" ht="12.75">
      <c r="A196" s="161"/>
      <c r="B196" s="161"/>
      <c r="C196" s="155"/>
      <c r="D196" s="96">
        <v>4010</v>
      </c>
      <c r="E196" s="44" t="s">
        <v>152</v>
      </c>
      <c r="F196" s="216">
        <v>2613200</v>
      </c>
      <c r="G196" s="220">
        <v>1244500.92</v>
      </c>
      <c r="H196" s="206">
        <f aca="true" t="shared" si="2" ref="H196:H201">G196*100/F196</f>
        <v>47.62363845094137</v>
      </c>
      <c r="I196" s="220">
        <v>56988.79</v>
      </c>
    </row>
    <row r="197" spans="1:9" s="207" customFormat="1" ht="12.75">
      <c r="A197" s="224"/>
      <c r="B197" s="224"/>
      <c r="C197" s="228"/>
      <c r="D197" s="96">
        <v>4040</v>
      </c>
      <c r="E197" s="44" t="s">
        <v>194</v>
      </c>
      <c r="F197" s="219">
        <v>181674</v>
      </c>
      <c r="G197" s="205">
        <v>181671.26</v>
      </c>
      <c r="H197" s="206">
        <f t="shared" si="2"/>
        <v>99.99849180400058</v>
      </c>
      <c r="I197" s="205">
        <v>0</v>
      </c>
    </row>
    <row r="198" spans="1:11" s="207" customFormat="1" ht="12.75">
      <c r="A198" s="224"/>
      <c r="B198" s="224"/>
      <c r="C198" s="228"/>
      <c r="D198" s="96">
        <v>4110</v>
      </c>
      <c r="E198" s="44" t="s">
        <v>205</v>
      </c>
      <c r="F198" s="219">
        <v>446400</v>
      </c>
      <c r="G198" s="205">
        <v>217432.26</v>
      </c>
      <c r="H198" s="206">
        <f t="shared" si="2"/>
        <v>48.7079435483871</v>
      </c>
      <c r="I198" s="205">
        <v>29504.98</v>
      </c>
      <c r="K198" s="709" t="s">
        <v>210</v>
      </c>
    </row>
    <row r="199" spans="1:9" s="207" customFormat="1" ht="12.75">
      <c r="A199" s="236"/>
      <c r="B199" s="224"/>
      <c r="C199" s="228"/>
      <c r="D199" s="96">
        <v>4120</v>
      </c>
      <c r="E199" s="44" t="s">
        <v>167</v>
      </c>
      <c r="F199" s="229">
        <v>68800</v>
      </c>
      <c r="G199" s="205">
        <v>34305.01</v>
      </c>
      <c r="H199" s="206">
        <f t="shared" si="2"/>
        <v>49.861933139534884</v>
      </c>
      <c r="I199" s="205">
        <v>5024.02</v>
      </c>
    </row>
    <row r="200" spans="1:9" s="207" customFormat="1" ht="12.75">
      <c r="A200" s="208"/>
      <c r="B200" s="282"/>
      <c r="C200" s="228"/>
      <c r="D200" s="96">
        <v>4170</v>
      </c>
      <c r="E200" s="44" t="s">
        <v>178</v>
      </c>
      <c r="F200" s="229">
        <v>360</v>
      </c>
      <c r="G200" s="205">
        <v>0</v>
      </c>
      <c r="H200" s="206">
        <f t="shared" si="2"/>
        <v>0</v>
      </c>
      <c r="I200" s="205">
        <v>0</v>
      </c>
    </row>
    <row r="201" spans="1:9" s="49" customFormat="1" ht="12.75">
      <c r="A201" s="208"/>
      <c r="B201" s="352"/>
      <c r="C201" s="218"/>
      <c r="D201" s="221"/>
      <c r="E201" s="44" t="s">
        <v>145</v>
      </c>
      <c r="F201" s="65">
        <f>SUM(F203:F205)</f>
        <v>74900</v>
      </c>
      <c r="G201" s="65">
        <f>SUM(G203:G205)</f>
        <v>33736.74</v>
      </c>
      <c r="H201" s="46">
        <f t="shared" si="2"/>
        <v>45.04237650200267</v>
      </c>
      <c r="I201" s="47">
        <f>SUM(I205)</f>
        <v>0</v>
      </c>
    </row>
    <row r="202" spans="1:9" s="49" customFormat="1" ht="12.75">
      <c r="A202" s="50"/>
      <c r="B202" s="112"/>
      <c r="C202" s="111"/>
      <c r="D202" s="53"/>
      <c r="E202" s="54" t="s">
        <v>214</v>
      </c>
      <c r="F202" s="55"/>
      <c r="G202" s="66"/>
      <c r="H202" s="67" t="s">
        <v>210</v>
      </c>
      <c r="I202" s="66"/>
    </row>
    <row r="203" spans="1:10" s="49" customFormat="1" ht="13.5" customHeight="1">
      <c r="A203" s="50"/>
      <c r="B203" s="112"/>
      <c r="C203" s="113"/>
      <c r="D203" s="376">
        <v>6050</v>
      </c>
      <c r="E203" s="316" t="s">
        <v>196</v>
      </c>
      <c r="F203" s="569">
        <v>60000</v>
      </c>
      <c r="G203" s="379">
        <v>21350</v>
      </c>
      <c r="H203" s="70">
        <f>G203*100/F203</f>
        <v>35.583333333333336</v>
      </c>
      <c r="I203" s="203">
        <v>0</v>
      </c>
      <c r="J203" s="48"/>
    </row>
    <row r="204" spans="1:10" s="61" customFormat="1" ht="25.5">
      <c r="A204" s="59"/>
      <c r="B204" s="504"/>
      <c r="C204" s="505"/>
      <c r="D204" s="522"/>
      <c r="E204" s="381" t="s">
        <v>121</v>
      </c>
      <c r="F204" s="567"/>
      <c r="G204" s="383"/>
      <c r="H204" s="523"/>
      <c r="I204" s="385"/>
      <c r="J204" s="60"/>
    </row>
    <row r="205" spans="1:9" s="49" customFormat="1" ht="12.75">
      <c r="A205" s="369"/>
      <c r="B205" s="693"/>
      <c r="C205" s="222"/>
      <c r="D205" s="57">
        <v>6060</v>
      </c>
      <c r="E205" s="568" t="s">
        <v>200</v>
      </c>
      <c r="F205" s="543">
        <v>14900</v>
      </c>
      <c r="G205" s="91">
        <v>12386.74</v>
      </c>
      <c r="H205" s="67">
        <f>G205*100/F205</f>
        <v>83.1324832214765</v>
      </c>
      <c r="I205" s="91">
        <v>0</v>
      </c>
    </row>
    <row r="206" spans="1:9" s="61" customFormat="1" ht="25.5">
      <c r="A206" s="59"/>
      <c r="B206" s="504"/>
      <c r="C206" s="505"/>
      <c r="D206" s="566"/>
      <c r="E206" s="524" t="s">
        <v>123</v>
      </c>
      <c r="F206" s="730"/>
      <c r="G206" s="681">
        <v>3680.74</v>
      </c>
      <c r="H206" s="727"/>
      <c r="I206" s="515">
        <v>0</v>
      </c>
    </row>
    <row r="207" spans="1:9" s="61" customFormat="1" ht="25.5">
      <c r="A207" s="59"/>
      <c r="B207" s="504"/>
      <c r="C207" s="505"/>
      <c r="D207" s="566"/>
      <c r="E207" s="524" t="s">
        <v>124</v>
      </c>
      <c r="F207" s="730"/>
      <c r="G207" s="681">
        <v>3999</v>
      </c>
      <c r="H207" s="727"/>
      <c r="I207" s="515">
        <v>0</v>
      </c>
    </row>
    <row r="208" spans="1:9" s="61" customFormat="1" ht="25.5">
      <c r="A208" s="59"/>
      <c r="B208" s="504"/>
      <c r="C208" s="505"/>
      <c r="D208" s="566"/>
      <c r="E208" s="524" t="s">
        <v>120</v>
      </c>
      <c r="F208" s="730"/>
      <c r="G208" s="681">
        <v>4707</v>
      </c>
      <c r="H208" s="727"/>
      <c r="I208" s="515">
        <v>0</v>
      </c>
    </row>
    <row r="209" spans="1:9" s="61" customFormat="1" ht="25.5">
      <c r="A209" s="359"/>
      <c r="B209" s="244"/>
      <c r="C209" s="126"/>
      <c r="D209" s="127"/>
      <c r="E209" s="542" t="s">
        <v>122</v>
      </c>
      <c r="F209" s="730" t="s">
        <v>210</v>
      </c>
      <c r="G209" s="681">
        <v>0</v>
      </c>
      <c r="H209" s="725" t="s">
        <v>210</v>
      </c>
      <c r="I209" s="515">
        <v>0</v>
      </c>
    </row>
    <row r="210" spans="1:9" s="77" customFormat="1" ht="12.75">
      <c r="A210" s="479" t="s">
        <v>207</v>
      </c>
      <c r="B210" s="480">
        <v>4</v>
      </c>
      <c r="C210" s="101"/>
      <c r="D210" s="101"/>
      <c r="E210" s="481"/>
      <c r="F210" s="101"/>
      <c r="G210" s="482"/>
      <c r="H210" s="108" t="s">
        <v>210</v>
      </c>
      <c r="I210" s="102"/>
    </row>
    <row r="211" spans="1:9" s="77" customFormat="1" ht="13.5" thickBot="1">
      <c r="A211" s="24"/>
      <c r="B211" s="25"/>
      <c r="C211" s="103"/>
      <c r="D211" s="104"/>
      <c r="E211" s="105"/>
      <c r="F211" s="106"/>
      <c r="G211" s="107"/>
      <c r="H211" s="108"/>
      <c r="I211" s="107"/>
    </row>
    <row r="212" spans="1:10" s="30" customFormat="1" ht="13.5" thickBot="1">
      <c r="A212" s="31" t="s">
        <v>163</v>
      </c>
      <c r="B212" s="32" t="s">
        <v>201</v>
      </c>
      <c r="C212" s="742" t="s">
        <v>176</v>
      </c>
      <c r="D212" s="743"/>
      <c r="E212" s="33" t="s">
        <v>162</v>
      </c>
      <c r="F212" s="32" t="s">
        <v>211</v>
      </c>
      <c r="G212" s="34" t="s">
        <v>212</v>
      </c>
      <c r="H212" s="34" t="s">
        <v>213</v>
      </c>
      <c r="I212" s="326" t="s">
        <v>219</v>
      </c>
      <c r="J212" s="29"/>
    </row>
    <row r="213" spans="1:9" s="5" customFormat="1" ht="12.75">
      <c r="A213" s="20"/>
      <c r="B213" s="149">
        <v>80110</v>
      </c>
      <c r="C213" s="2"/>
      <c r="D213" s="3"/>
      <c r="E213" s="37" t="s">
        <v>189</v>
      </c>
      <c r="F213" s="378">
        <f>SUM(F214,F221)</f>
        <v>5882286</v>
      </c>
      <c r="G213" s="117">
        <f>SUM(G221,G214)</f>
        <v>2940376.45</v>
      </c>
      <c r="H213" s="38">
        <f>G213*100/F213</f>
        <v>49.98696850170155</v>
      </c>
      <c r="I213" s="39">
        <f>SUM(I221,I214)</f>
        <v>143470.72</v>
      </c>
    </row>
    <row r="214" spans="1:9" s="207" customFormat="1" ht="38.25">
      <c r="A214" s="308"/>
      <c r="B214" s="42"/>
      <c r="C214" s="42"/>
      <c r="D214" s="43"/>
      <c r="E214" s="44" t="s">
        <v>73</v>
      </c>
      <c r="F214" s="204">
        <v>5112286</v>
      </c>
      <c r="G214" s="205">
        <v>2648408.23</v>
      </c>
      <c r="H214" s="206">
        <f>G214*100/F214</f>
        <v>51.80477441989748</v>
      </c>
      <c r="I214" s="205">
        <v>143470.72</v>
      </c>
    </row>
    <row r="215" spans="1:9" s="207" customFormat="1" ht="12.75">
      <c r="A215" s="237"/>
      <c r="B215" s="225"/>
      <c r="C215" s="226"/>
      <c r="D215" s="210"/>
      <c r="E215" s="54" t="s">
        <v>214</v>
      </c>
      <c r="F215" s="227"/>
      <c r="G215" s="238"/>
      <c r="H215" s="206" t="s">
        <v>210</v>
      </c>
      <c r="I215" s="205"/>
    </row>
    <row r="216" spans="1:9" s="207" customFormat="1" ht="12.75">
      <c r="A216" s="237"/>
      <c r="B216" s="224"/>
      <c r="C216" s="228"/>
      <c r="D216" s="96">
        <v>4010</v>
      </c>
      <c r="E216" s="44" t="s">
        <v>152</v>
      </c>
      <c r="F216" s="216">
        <v>3404323</v>
      </c>
      <c r="G216" s="205">
        <v>1609489.45</v>
      </c>
      <c r="H216" s="206">
        <f aca="true" t="shared" si="3" ref="H216:H221">G216*100/F216</f>
        <v>47.277812651737214</v>
      </c>
      <c r="I216" s="205">
        <v>88242.26</v>
      </c>
    </row>
    <row r="217" spans="1:9" s="207" customFormat="1" ht="12.75">
      <c r="A217" s="237"/>
      <c r="B217" s="224"/>
      <c r="C217" s="228"/>
      <c r="D217" s="96">
        <v>4040</v>
      </c>
      <c r="E217" s="44" t="s">
        <v>194</v>
      </c>
      <c r="F217" s="219">
        <v>266737</v>
      </c>
      <c r="G217" s="205">
        <v>266160.51</v>
      </c>
      <c r="H217" s="206">
        <f t="shared" si="3"/>
        <v>99.7838732534294</v>
      </c>
      <c r="I217" s="205">
        <v>0</v>
      </c>
    </row>
    <row r="218" spans="1:9" s="207" customFormat="1" ht="12.75">
      <c r="A218" s="237"/>
      <c r="B218" s="224"/>
      <c r="C218" s="228"/>
      <c r="D218" s="96">
        <v>4110</v>
      </c>
      <c r="E218" s="44" t="s">
        <v>205</v>
      </c>
      <c r="F218" s="219">
        <v>554852</v>
      </c>
      <c r="G218" s="205">
        <v>292700.4</v>
      </c>
      <c r="H218" s="206">
        <f t="shared" si="3"/>
        <v>52.752878245009484</v>
      </c>
      <c r="I218" s="205">
        <v>32931.25</v>
      </c>
    </row>
    <row r="219" spans="1:11" s="207" customFormat="1" ht="12.75">
      <c r="A219" s="239"/>
      <c r="B219" s="240"/>
      <c r="C219" s="228"/>
      <c r="D219" s="96">
        <v>4120</v>
      </c>
      <c r="E219" s="44" t="s">
        <v>167</v>
      </c>
      <c r="F219" s="229">
        <v>91364</v>
      </c>
      <c r="G219" s="205">
        <v>45825.13</v>
      </c>
      <c r="H219" s="232">
        <f t="shared" si="3"/>
        <v>50.15665907797382</v>
      </c>
      <c r="I219" s="205">
        <v>6971.61</v>
      </c>
      <c r="K219" s="709" t="s">
        <v>210</v>
      </c>
    </row>
    <row r="220" spans="1:9" s="207" customFormat="1" ht="12.75">
      <c r="A220" s="208"/>
      <c r="B220" s="288"/>
      <c r="C220" s="218"/>
      <c r="D220" s="96">
        <v>4170</v>
      </c>
      <c r="E220" s="44" t="s">
        <v>142</v>
      </c>
      <c r="F220" s="242">
        <v>1935</v>
      </c>
      <c r="G220" s="205">
        <v>680.98</v>
      </c>
      <c r="H220" s="206">
        <f t="shared" si="3"/>
        <v>35.19276485788114</v>
      </c>
      <c r="I220" s="205">
        <v>255.02</v>
      </c>
    </row>
    <row r="221" spans="1:9" s="49" customFormat="1" ht="12.75">
      <c r="A221" s="208"/>
      <c r="B221" s="352"/>
      <c r="C221" s="218"/>
      <c r="D221" s="221"/>
      <c r="E221" s="44" t="s">
        <v>145</v>
      </c>
      <c r="F221" s="65">
        <f>SUM(F210,F223)</f>
        <v>770000</v>
      </c>
      <c r="G221" s="243">
        <f>SUM(G210,G223)</f>
        <v>291968.22</v>
      </c>
      <c r="H221" s="46">
        <f t="shared" si="3"/>
        <v>37.917950649350644</v>
      </c>
      <c r="I221" s="47">
        <f>SUM(I210,I223)</f>
        <v>0</v>
      </c>
    </row>
    <row r="222" spans="1:9" s="49" customFormat="1" ht="12.75">
      <c r="A222" s="84"/>
      <c r="B222" s="85"/>
      <c r="C222" s="111"/>
      <c r="D222" s="53"/>
      <c r="E222" s="54" t="s">
        <v>214</v>
      </c>
      <c r="F222" s="55"/>
      <c r="G222" s="47"/>
      <c r="H222" s="46" t="s">
        <v>210</v>
      </c>
      <c r="I222" s="47"/>
    </row>
    <row r="223" spans="1:9" s="49" customFormat="1" ht="12.75">
      <c r="A223" s="84"/>
      <c r="B223" s="50"/>
      <c r="C223" s="113"/>
      <c r="D223" s="57">
        <v>6050</v>
      </c>
      <c r="E223" s="58" t="s">
        <v>196</v>
      </c>
      <c r="F223" s="565">
        <v>770000</v>
      </c>
      <c r="G223" s="47">
        <f>SUM(G224:G226)</f>
        <v>291968.22</v>
      </c>
      <c r="H223" s="67">
        <f>G223*100/F223</f>
        <v>37.917950649350644</v>
      </c>
      <c r="I223" s="47">
        <v>0</v>
      </c>
    </row>
    <row r="224" spans="1:9" s="61" customFormat="1" ht="38.25">
      <c r="A224" s="59"/>
      <c r="B224" s="59"/>
      <c r="C224" s="505"/>
      <c r="D224" s="566"/>
      <c r="E224" s="524" t="s">
        <v>125</v>
      </c>
      <c r="F224" s="730"/>
      <c r="G224" s="518">
        <v>14940</v>
      </c>
      <c r="H224" s="727"/>
      <c r="I224" s="515">
        <v>0</v>
      </c>
    </row>
    <row r="225" spans="1:9" s="61" customFormat="1" ht="12.75">
      <c r="A225" s="328"/>
      <c r="B225" s="59"/>
      <c r="C225" s="505"/>
      <c r="D225" s="566"/>
      <c r="E225" s="524" t="s">
        <v>127</v>
      </c>
      <c r="F225" s="730"/>
      <c r="G225" s="518">
        <v>11000</v>
      </c>
      <c r="H225" s="727"/>
      <c r="I225" s="515">
        <v>0</v>
      </c>
    </row>
    <row r="226" spans="1:9" s="61" customFormat="1" ht="12.75">
      <c r="A226" s="328"/>
      <c r="B226" s="359"/>
      <c r="C226" s="126"/>
      <c r="D226" s="127"/>
      <c r="E226" s="542" t="s">
        <v>126</v>
      </c>
      <c r="F226" s="730" t="s">
        <v>210</v>
      </c>
      <c r="G226" s="518">
        <v>266028.22</v>
      </c>
      <c r="H226" s="725" t="s">
        <v>210</v>
      </c>
      <c r="I226" s="515">
        <v>0</v>
      </c>
    </row>
    <row r="227" spans="1:9" s="5" customFormat="1" ht="12.75">
      <c r="A227" s="20"/>
      <c r="B227" s="143">
        <v>80113</v>
      </c>
      <c r="C227" s="2"/>
      <c r="D227" s="3"/>
      <c r="E227" s="37" t="s">
        <v>188</v>
      </c>
      <c r="F227" s="305">
        <f>SUM(F228:F229)</f>
        <v>500000</v>
      </c>
      <c r="G227" s="134">
        <f>SUM(G228)</f>
        <v>148022.76</v>
      </c>
      <c r="H227" s="38">
        <f>G227*100/F227</f>
        <v>29.604552</v>
      </c>
      <c r="I227" s="80">
        <f>SUM(I228)</f>
        <v>1793.08</v>
      </c>
    </row>
    <row r="228" spans="1:9" s="49" customFormat="1" ht="12.75">
      <c r="A228" s="245"/>
      <c r="B228" s="42"/>
      <c r="C228" s="42"/>
      <c r="D228" s="43"/>
      <c r="E228" s="44" t="s">
        <v>208</v>
      </c>
      <c r="F228" s="137">
        <v>350000</v>
      </c>
      <c r="G228" s="47">
        <v>148022.76</v>
      </c>
      <c r="H228" s="46">
        <f>G228*100/F228</f>
        <v>42.29221714285714</v>
      </c>
      <c r="I228" s="47">
        <v>1793.08</v>
      </c>
    </row>
    <row r="229" spans="1:9" s="49" customFormat="1" ht="12.75">
      <c r="A229" s="50"/>
      <c r="B229" s="413"/>
      <c r="C229" s="86"/>
      <c r="D229" s="87"/>
      <c r="E229" s="54" t="s">
        <v>145</v>
      </c>
      <c r="F229" s="299">
        <f>SUM(F231:F231)</f>
        <v>150000</v>
      </c>
      <c r="G229" s="299">
        <f>SUM(G231)</f>
        <v>0</v>
      </c>
      <c r="H229" s="67">
        <f>G229*100/F229</f>
        <v>0</v>
      </c>
      <c r="I229" s="66">
        <f>SUM(I231)</f>
        <v>0</v>
      </c>
    </row>
    <row r="230" spans="1:9" s="49" customFormat="1" ht="12.75">
      <c r="A230" s="50"/>
      <c r="B230" s="112"/>
      <c r="C230" s="111"/>
      <c r="D230" s="570"/>
      <c r="E230" s="571" t="s">
        <v>214</v>
      </c>
      <c r="F230" s="572"/>
      <c r="G230" s="47"/>
      <c r="H230" s="148" t="s">
        <v>210</v>
      </c>
      <c r="I230" s="47"/>
    </row>
    <row r="231" spans="1:9" s="49" customFormat="1" ht="41.25" customHeight="1">
      <c r="A231" s="50"/>
      <c r="B231" s="112"/>
      <c r="C231" s="113"/>
      <c r="D231" s="57">
        <v>6060</v>
      </c>
      <c r="E231" s="568" t="s">
        <v>128</v>
      </c>
      <c r="F231" s="543">
        <v>150000</v>
      </c>
      <c r="G231" s="91">
        <v>0</v>
      </c>
      <c r="H231" s="148">
        <f>G231*100/F231</f>
        <v>0</v>
      </c>
      <c r="I231" s="91">
        <v>0</v>
      </c>
    </row>
    <row r="232" spans="1:9" s="5" customFormat="1" ht="12.75">
      <c r="A232" s="1"/>
      <c r="B232" s="169">
        <v>80146</v>
      </c>
      <c r="C232" s="2"/>
      <c r="D232" s="3"/>
      <c r="E232" s="37" t="s">
        <v>172</v>
      </c>
      <c r="F232" s="79">
        <f>SUM(F233)</f>
        <v>105354</v>
      </c>
      <c r="G232" s="79">
        <f>SUM(G233)</f>
        <v>36568.98</v>
      </c>
      <c r="H232" s="38">
        <f>G232*100/F232</f>
        <v>34.71057577310781</v>
      </c>
      <c r="I232" s="39">
        <f>SUM(I233)</f>
        <v>431.05</v>
      </c>
    </row>
    <row r="233" spans="1:9" s="49" customFormat="1" ht="12.75">
      <c r="A233" s="170"/>
      <c r="B233" s="42"/>
      <c r="C233" s="42"/>
      <c r="D233" s="43"/>
      <c r="E233" s="44" t="s">
        <v>208</v>
      </c>
      <c r="F233" s="83">
        <v>105354</v>
      </c>
      <c r="G233" s="47">
        <v>36568.98</v>
      </c>
      <c r="H233" s="92">
        <f>G233*100/F233</f>
        <v>34.71057577310781</v>
      </c>
      <c r="I233" s="47">
        <v>431.05</v>
      </c>
    </row>
    <row r="234" spans="1:9" s="214" customFormat="1" ht="12.75">
      <c r="A234" s="410"/>
      <c r="B234" s="160"/>
      <c r="C234" s="52"/>
      <c r="D234" s="53"/>
      <c r="E234" s="54" t="s">
        <v>214</v>
      </c>
      <c r="F234" s="211"/>
      <c r="G234" s="246"/>
      <c r="H234" s="247" t="s">
        <v>210</v>
      </c>
      <c r="I234" s="248"/>
    </row>
    <row r="235" spans="1:9" s="207" customFormat="1" ht="12.75">
      <c r="A235" s="368"/>
      <c r="B235" s="483"/>
      <c r="C235" s="484"/>
      <c r="D235" s="96">
        <v>4170</v>
      </c>
      <c r="E235" s="44" t="s">
        <v>178</v>
      </c>
      <c r="F235" s="229">
        <v>10000</v>
      </c>
      <c r="G235" s="205">
        <v>7803.95</v>
      </c>
      <c r="H235" s="232">
        <f>G235*100/F235</f>
        <v>78.0395</v>
      </c>
      <c r="I235" s="205">
        <v>431.05</v>
      </c>
    </row>
    <row r="236" spans="1:9" s="5" customFormat="1" ht="12.75">
      <c r="A236" s="20"/>
      <c r="B236" s="149">
        <v>80148</v>
      </c>
      <c r="C236" s="2"/>
      <c r="D236" s="3"/>
      <c r="E236" s="37" t="s">
        <v>68</v>
      </c>
      <c r="F236" s="79">
        <f>SUM(F237)</f>
        <v>540032</v>
      </c>
      <c r="G236" s="79">
        <f>SUM(G237)</f>
        <v>255298.58</v>
      </c>
      <c r="H236" s="38">
        <f>G236*100/F236</f>
        <v>47.27471335031998</v>
      </c>
      <c r="I236" s="39">
        <f>SUM(I237)</f>
        <v>7214.65</v>
      </c>
    </row>
    <row r="237" spans="1:9" s="49" customFormat="1" ht="12.75">
      <c r="A237" s="245"/>
      <c r="B237" s="42"/>
      <c r="C237" s="42"/>
      <c r="D237" s="43"/>
      <c r="E237" s="44" t="s">
        <v>208</v>
      </c>
      <c r="F237" s="83">
        <v>540032</v>
      </c>
      <c r="G237" s="47">
        <v>255298.58</v>
      </c>
      <c r="H237" s="92">
        <f>G237*100/F237</f>
        <v>47.27471335031998</v>
      </c>
      <c r="I237" s="47">
        <v>7214.65</v>
      </c>
    </row>
    <row r="238" spans="1:9" s="214" customFormat="1" ht="12.75">
      <c r="A238" s="161"/>
      <c r="B238" s="160"/>
      <c r="C238" s="52"/>
      <c r="D238" s="53"/>
      <c r="E238" s="54" t="s">
        <v>214</v>
      </c>
      <c r="F238" s="211"/>
      <c r="G238" s="246"/>
      <c r="H238" s="247" t="s">
        <v>210</v>
      </c>
      <c r="I238" s="248"/>
    </row>
    <row r="239" spans="1:9" s="207" customFormat="1" ht="12.75">
      <c r="A239" s="485"/>
      <c r="B239" s="486"/>
      <c r="C239" s="484"/>
      <c r="D239" s="96">
        <v>4010</v>
      </c>
      <c r="E239" s="44" t="s">
        <v>152</v>
      </c>
      <c r="F239" s="216">
        <v>184457</v>
      </c>
      <c r="G239" s="205">
        <v>88980.03</v>
      </c>
      <c r="H239" s="206">
        <f aca="true" t="shared" si="4" ref="H239:H244">G239*100/F239</f>
        <v>48.23890120732745</v>
      </c>
      <c r="I239" s="205">
        <v>4366.06</v>
      </c>
    </row>
    <row r="240" spans="1:9" s="207" customFormat="1" ht="12.75">
      <c r="A240" s="237"/>
      <c r="B240" s="224"/>
      <c r="C240" s="228"/>
      <c r="D240" s="96">
        <v>4040</v>
      </c>
      <c r="E240" s="44" t="s">
        <v>194</v>
      </c>
      <c r="F240" s="219">
        <v>13076</v>
      </c>
      <c r="G240" s="205">
        <v>13073.75</v>
      </c>
      <c r="H240" s="206">
        <f t="shared" si="4"/>
        <v>99.98279290302845</v>
      </c>
      <c r="I240" s="205">
        <v>0</v>
      </c>
    </row>
    <row r="241" spans="1:9" s="207" customFormat="1" ht="12.75">
      <c r="A241" s="237"/>
      <c r="B241" s="224"/>
      <c r="C241" s="228"/>
      <c r="D241" s="96">
        <v>4110</v>
      </c>
      <c r="E241" s="44" t="s">
        <v>205</v>
      </c>
      <c r="F241" s="219">
        <v>30490</v>
      </c>
      <c r="G241" s="205">
        <v>16909.94</v>
      </c>
      <c r="H241" s="206">
        <f t="shared" si="4"/>
        <v>55.4606100360774</v>
      </c>
      <c r="I241" s="205">
        <v>1147.73</v>
      </c>
    </row>
    <row r="242" spans="1:9" s="207" customFormat="1" ht="12.75">
      <c r="A242" s="239"/>
      <c r="B242" s="240"/>
      <c r="C242" s="228"/>
      <c r="D242" s="96">
        <v>4120</v>
      </c>
      <c r="E242" s="44" t="s">
        <v>167</v>
      </c>
      <c r="F242" s="229">
        <v>4960</v>
      </c>
      <c r="G242" s="205">
        <v>2241.49</v>
      </c>
      <c r="H242" s="232">
        <f t="shared" si="4"/>
        <v>45.19133064516129</v>
      </c>
      <c r="I242" s="205">
        <v>289.37</v>
      </c>
    </row>
    <row r="243" spans="1:9" s="5" customFormat="1" ht="12.75">
      <c r="A243" s="28"/>
      <c r="B243" s="169">
        <v>80195</v>
      </c>
      <c r="C243" s="2"/>
      <c r="D243" s="3"/>
      <c r="E243" s="37" t="s">
        <v>186</v>
      </c>
      <c r="F243" s="134">
        <f>SUM(F248,F244,F253)</f>
        <v>635372</v>
      </c>
      <c r="G243" s="134">
        <f>SUM(G248,G244,G253)</f>
        <v>140726.58</v>
      </c>
      <c r="H243" s="38">
        <f t="shared" si="4"/>
        <v>22.148690845677805</v>
      </c>
      <c r="I243" s="39">
        <f>SUM(I244)</f>
        <v>2478.55</v>
      </c>
    </row>
    <row r="244" spans="1:9" s="49" customFormat="1" ht="89.25">
      <c r="A244" s="40"/>
      <c r="B244" s="394"/>
      <c r="C244" s="42"/>
      <c r="D244" s="43"/>
      <c r="E244" s="44" t="s">
        <v>135</v>
      </c>
      <c r="F244" s="310">
        <v>591916</v>
      </c>
      <c r="G244" s="47">
        <v>115146.56</v>
      </c>
      <c r="H244" s="46">
        <f t="shared" si="4"/>
        <v>19.453192682745524</v>
      </c>
      <c r="I244" s="47">
        <v>2478.55</v>
      </c>
    </row>
    <row r="245" spans="1:9" s="77" customFormat="1" ht="12.75">
      <c r="A245" s="50"/>
      <c r="B245" s="112"/>
      <c r="C245" s="111"/>
      <c r="D245" s="53"/>
      <c r="E245" s="54" t="s">
        <v>214</v>
      </c>
      <c r="F245" s="55"/>
      <c r="G245" s="47"/>
      <c r="H245" s="35" t="s">
        <v>210</v>
      </c>
      <c r="I245" s="249"/>
    </row>
    <row r="246" spans="1:9" s="207" customFormat="1" ht="12.75">
      <c r="A246" s="694"/>
      <c r="B246" s="170"/>
      <c r="C246" s="42"/>
      <c r="D246" s="96">
        <v>4110</v>
      </c>
      <c r="E246" s="44" t="s">
        <v>205</v>
      </c>
      <c r="F246" s="216">
        <v>350</v>
      </c>
      <c r="G246" s="205">
        <v>265.18</v>
      </c>
      <c r="H246" s="206">
        <f>G246*100/F246</f>
        <v>75.76571428571428</v>
      </c>
      <c r="I246" s="205">
        <v>52.85</v>
      </c>
    </row>
    <row r="247" spans="1:9" s="49" customFormat="1" ht="12.75">
      <c r="A247" s="208"/>
      <c r="B247" s="573"/>
      <c r="C247" s="278"/>
      <c r="D247" s="94">
        <v>4170</v>
      </c>
      <c r="E247" s="95" t="s">
        <v>178</v>
      </c>
      <c r="F247" s="298">
        <v>8013</v>
      </c>
      <c r="G247" s="91">
        <v>5590.38</v>
      </c>
      <c r="H247" s="46">
        <f>G247*100/F247</f>
        <v>69.76637963309622</v>
      </c>
      <c r="I247" s="91">
        <v>213.77</v>
      </c>
    </row>
    <row r="248" spans="1:9" s="49" customFormat="1" ht="51">
      <c r="A248" s="50"/>
      <c r="B248" s="695"/>
      <c r="C248" s="155"/>
      <c r="D248" s="87"/>
      <c r="E248" s="44" t="s">
        <v>136</v>
      </c>
      <c r="F248" s="137">
        <v>10485</v>
      </c>
      <c r="G248" s="47">
        <v>10485</v>
      </c>
      <c r="H248" s="46">
        <f>G248*100/F248</f>
        <v>100</v>
      </c>
      <c r="I248" s="47">
        <v>0</v>
      </c>
    </row>
    <row r="249" spans="1:9" s="77" customFormat="1" ht="12.75">
      <c r="A249" s="50"/>
      <c r="B249" s="112"/>
      <c r="C249" s="111"/>
      <c r="D249" s="53"/>
      <c r="E249" s="574" t="s">
        <v>214</v>
      </c>
      <c r="F249" s="227"/>
      <c r="G249" s="205"/>
      <c r="H249" s="35" t="s">
        <v>210</v>
      </c>
      <c r="I249" s="249"/>
    </row>
    <row r="250" spans="1:9" s="207" customFormat="1" ht="12.75">
      <c r="A250" s="135"/>
      <c r="B250" s="170"/>
      <c r="C250" s="42"/>
      <c r="D250" s="575">
        <v>4115</v>
      </c>
      <c r="E250" s="290" t="s">
        <v>205</v>
      </c>
      <c r="F250" s="216">
        <v>550</v>
      </c>
      <c r="G250" s="205">
        <v>550</v>
      </c>
      <c r="H250" s="206">
        <f>G250*100/F250</f>
        <v>100</v>
      </c>
      <c r="I250" s="205">
        <v>0</v>
      </c>
    </row>
    <row r="251" spans="1:9" s="207" customFormat="1" ht="12.75">
      <c r="A251" s="239"/>
      <c r="B251" s="240"/>
      <c r="C251" s="228"/>
      <c r="D251" s="575">
        <v>4125</v>
      </c>
      <c r="E251" s="290" t="s">
        <v>167</v>
      </c>
      <c r="F251" s="229">
        <v>89</v>
      </c>
      <c r="G251" s="205">
        <v>89</v>
      </c>
      <c r="H251" s="232">
        <f>G251*100/F251</f>
        <v>100</v>
      </c>
      <c r="I251" s="205">
        <v>0</v>
      </c>
    </row>
    <row r="252" spans="1:9" s="49" customFormat="1" ht="12.75">
      <c r="A252" s="225"/>
      <c r="B252" s="401"/>
      <c r="C252" s="278"/>
      <c r="D252" s="576">
        <v>4175</v>
      </c>
      <c r="E252" s="577" t="s">
        <v>178</v>
      </c>
      <c r="F252" s="279">
        <v>3621</v>
      </c>
      <c r="G252" s="220">
        <v>3621</v>
      </c>
      <c r="H252" s="46">
        <f>G252*100/F252</f>
        <v>100</v>
      </c>
      <c r="I252" s="91">
        <v>0</v>
      </c>
    </row>
    <row r="253" spans="1:9" s="49" customFormat="1" ht="12.75">
      <c r="A253" s="50"/>
      <c r="B253" s="413"/>
      <c r="C253" s="86"/>
      <c r="D253" s="87"/>
      <c r="E253" s="44" t="s">
        <v>145</v>
      </c>
      <c r="F253" s="65">
        <f>SUM(F255:F257)</f>
        <v>32971</v>
      </c>
      <c r="G253" s="65">
        <f>SUM(G255:G257)</f>
        <v>15095.02</v>
      </c>
      <c r="H253" s="46">
        <f>G253*100/F253</f>
        <v>45.782718146249735</v>
      </c>
      <c r="I253" s="47">
        <f>SUM(I241,I255)</f>
        <v>1147.73</v>
      </c>
    </row>
    <row r="254" spans="1:9" s="49" customFormat="1" ht="12.75">
      <c r="A254" s="50"/>
      <c r="B254" s="110"/>
      <c r="C254" s="111"/>
      <c r="D254" s="53"/>
      <c r="E254" s="54" t="s">
        <v>214</v>
      </c>
      <c r="F254" s="55"/>
      <c r="G254" s="66"/>
      <c r="H254" s="67" t="s">
        <v>210</v>
      </c>
      <c r="I254" s="66"/>
    </row>
    <row r="255" spans="1:10" s="49" customFormat="1" ht="12.75">
      <c r="A255" s="50"/>
      <c r="B255" s="112"/>
      <c r="C255" s="113"/>
      <c r="D255" s="376">
        <v>6050</v>
      </c>
      <c r="E255" s="316" t="s">
        <v>196</v>
      </c>
      <c r="F255" s="569">
        <v>23000</v>
      </c>
      <c r="G255" s="379">
        <v>5124</v>
      </c>
      <c r="H255" s="70">
        <f>G255*100/F255</f>
        <v>22.278260869565216</v>
      </c>
      <c r="I255" s="203">
        <v>0</v>
      </c>
      <c r="J255" s="48"/>
    </row>
    <row r="256" spans="1:10" s="61" customFormat="1" ht="12.75">
      <c r="A256" s="59"/>
      <c r="B256" s="504"/>
      <c r="C256" s="505"/>
      <c r="D256" s="522"/>
      <c r="E256" s="381" t="s">
        <v>46</v>
      </c>
      <c r="F256" s="567"/>
      <c r="G256" s="383"/>
      <c r="H256" s="523"/>
      <c r="I256" s="385"/>
      <c r="J256" s="60"/>
    </row>
    <row r="257" spans="1:9" s="49" customFormat="1" ht="41.25" customHeight="1" thickBot="1">
      <c r="A257" s="691"/>
      <c r="B257" s="691"/>
      <c r="C257" s="696"/>
      <c r="D257" s="174">
        <v>6060</v>
      </c>
      <c r="E257" s="652" t="s">
        <v>47</v>
      </c>
      <c r="F257" s="653">
        <v>9971</v>
      </c>
      <c r="G257" s="654">
        <v>9971.02</v>
      </c>
      <c r="H257" s="198">
        <f>G257*100/F257</f>
        <v>100.0002005816869</v>
      </c>
      <c r="I257" s="654">
        <v>0</v>
      </c>
    </row>
    <row r="258" spans="1:9" s="16" customFormat="1" ht="12.75">
      <c r="A258" s="423">
        <v>851</v>
      </c>
      <c r="B258" s="424"/>
      <c r="C258" s="425"/>
      <c r="D258" s="426"/>
      <c r="E258" s="427" t="s">
        <v>150</v>
      </c>
      <c r="F258" s="428">
        <f>SUM(F287,F267,F259)</f>
        <v>642691</v>
      </c>
      <c r="G258" s="428">
        <f>SUM(G287,G267,G259)</f>
        <v>318774.37</v>
      </c>
      <c r="H258" s="421">
        <f>G258*100/F258</f>
        <v>49.599943051948756</v>
      </c>
      <c r="I258" s="429">
        <f>SUM(I267,I259)</f>
        <v>8747.09</v>
      </c>
    </row>
    <row r="259" spans="1:9" s="5" customFormat="1" ht="12.75">
      <c r="A259" s="21"/>
      <c r="B259" s="262">
        <v>85111</v>
      </c>
      <c r="C259" s="2"/>
      <c r="D259" s="3"/>
      <c r="E259" s="37" t="s">
        <v>203</v>
      </c>
      <c r="F259" s="79">
        <f>SUM(F260)</f>
        <v>60000</v>
      </c>
      <c r="G259" s="79">
        <f>SUM(G260)</f>
        <v>0</v>
      </c>
      <c r="H259" s="38">
        <f>G259*100/F259</f>
        <v>0</v>
      </c>
      <c r="I259" s="39">
        <v>0</v>
      </c>
    </row>
    <row r="260" spans="1:9" s="49" customFormat="1" ht="12.75">
      <c r="A260" s="40"/>
      <c r="B260" s="41"/>
      <c r="C260" s="42"/>
      <c r="D260" s="43"/>
      <c r="E260" s="44" t="s">
        <v>145</v>
      </c>
      <c r="F260" s="83">
        <v>60000</v>
      </c>
      <c r="G260" s="47">
        <f>SUM(G262:G262)</f>
        <v>0</v>
      </c>
      <c r="H260" s="46">
        <f>G260*100/F260</f>
        <v>0</v>
      </c>
      <c r="I260" s="47">
        <v>0</v>
      </c>
    </row>
    <row r="261" spans="1:9" s="49" customFormat="1" ht="12.75">
      <c r="A261" s="50"/>
      <c r="B261" s="51"/>
      <c r="C261" s="52"/>
      <c r="D261" s="53"/>
      <c r="E261" s="54" t="s">
        <v>214</v>
      </c>
      <c r="F261" s="55"/>
      <c r="G261" s="374"/>
      <c r="H261" s="67" t="s">
        <v>210</v>
      </c>
      <c r="I261" s="66"/>
    </row>
    <row r="262" spans="1:10" s="49" customFormat="1" ht="51">
      <c r="A262" s="50"/>
      <c r="B262" s="48"/>
      <c r="C262" s="56"/>
      <c r="D262" s="376">
        <v>6220</v>
      </c>
      <c r="E262" s="253" t="s">
        <v>48</v>
      </c>
      <c r="F262" s="254">
        <v>60000</v>
      </c>
      <c r="G262" s="66">
        <v>0</v>
      </c>
      <c r="H262" s="380">
        <f>G262*100/F262</f>
        <v>0</v>
      </c>
      <c r="I262" s="66">
        <v>0</v>
      </c>
      <c r="J262" s="48"/>
    </row>
    <row r="263" spans="1:10" s="61" customFormat="1" ht="25.5">
      <c r="A263" s="359"/>
      <c r="B263" s="125"/>
      <c r="C263" s="114"/>
      <c r="D263" s="377"/>
      <c r="E263" s="386" t="s">
        <v>49</v>
      </c>
      <c r="F263" s="382" t="s">
        <v>210</v>
      </c>
      <c r="G263" s="263"/>
      <c r="H263" s="384" t="s">
        <v>210</v>
      </c>
      <c r="I263" s="263"/>
      <c r="J263" s="60"/>
    </row>
    <row r="264" spans="1:9" s="77" customFormat="1" ht="12.75">
      <c r="A264" s="479" t="s">
        <v>207</v>
      </c>
      <c r="B264" s="480">
        <v>5</v>
      </c>
      <c r="C264" s="101"/>
      <c r="D264" s="101"/>
      <c r="E264" s="481"/>
      <c r="F264" s="101"/>
      <c r="G264" s="482"/>
      <c r="H264" s="108" t="s">
        <v>210</v>
      </c>
      <c r="I264" s="102"/>
    </row>
    <row r="265" spans="1:9" s="77" customFormat="1" ht="13.5" thickBot="1">
      <c r="A265" s="24"/>
      <c r="B265" s="25"/>
      <c r="C265" s="103"/>
      <c r="D265" s="104"/>
      <c r="E265" s="105"/>
      <c r="F265" s="106"/>
      <c r="G265" s="107"/>
      <c r="H265" s="108"/>
      <c r="I265" s="107"/>
    </row>
    <row r="266" spans="1:10" s="30" customFormat="1" ht="13.5" thickBot="1">
      <c r="A266" s="31" t="s">
        <v>163</v>
      </c>
      <c r="B266" s="32" t="s">
        <v>201</v>
      </c>
      <c r="C266" s="742" t="s">
        <v>176</v>
      </c>
      <c r="D266" s="743"/>
      <c r="E266" s="33" t="s">
        <v>162</v>
      </c>
      <c r="F266" s="32" t="s">
        <v>211</v>
      </c>
      <c r="G266" s="34" t="s">
        <v>212</v>
      </c>
      <c r="H266" s="34" t="s">
        <v>213</v>
      </c>
      <c r="I266" s="326" t="s">
        <v>219</v>
      </c>
      <c r="J266" s="29"/>
    </row>
    <row r="267" spans="1:9" s="5" customFormat="1" ht="12.75">
      <c r="A267" s="20"/>
      <c r="B267" s="349">
        <v>85154</v>
      </c>
      <c r="C267" s="2"/>
      <c r="D267" s="3"/>
      <c r="E267" s="144" t="s">
        <v>177</v>
      </c>
      <c r="F267" s="378">
        <f>SUM(F268,F284)</f>
        <v>574691</v>
      </c>
      <c r="G267" s="378">
        <f>SUM(G268,G284)</f>
        <v>313444.97</v>
      </c>
      <c r="H267" s="264">
        <f>G267*100/F267</f>
        <v>54.54147881209206</v>
      </c>
      <c r="I267" s="80">
        <f>SUM(I268)</f>
        <v>8747.09</v>
      </c>
    </row>
    <row r="268" spans="1:9" s="49" customFormat="1" ht="12.75">
      <c r="A268" s="40"/>
      <c r="B268" s="350"/>
      <c r="C268" s="109"/>
      <c r="D268" s="265"/>
      <c r="E268" s="54" t="s">
        <v>208</v>
      </c>
      <c r="F268" s="266">
        <v>554691</v>
      </c>
      <c r="G268" s="69">
        <v>313444.97</v>
      </c>
      <c r="H268" s="88">
        <f>G268*100/F268</f>
        <v>56.50803240002091</v>
      </c>
      <c r="I268" s="267">
        <v>8747.09</v>
      </c>
    </row>
    <row r="269" spans="1:9" s="49" customFormat="1" ht="12.75">
      <c r="A269" s="50"/>
      <c r="B269" s="112"/>
      <c r="C269" s="111"/>
      <c r="D269" s="53"/>
      <c r="E269" s="54" t="s">
        <v>214</v>
      </c>
      <c r="F269" s="55"/>
      <c r="G269" s="69"/>
      <c r="H269" s="67" t="s">
        <v>210</v>
      </c>
      <c r="I269" s="203"/>
    </row>
    <row r="270" spans="1:9" s="49" customFormat="1" ht="12.75">
      <c r="A270" s="50"/>
      <c r="B270" s="256"/>
      <c r="C270" s="272"/>
      <c r="D270" s="364">
        <v>2820</v>
      </c>
      <c r="E270" s="604" t="s">
        <v>171</v>
      </c>
      <c r="F270" s="254">
        <v>180000</v>
      </c>
      <c r="G270" s="69">
        <f>SUM(G273:G278)</f>
        <v>141500</v>
      </c>
      <c r="H270" s="70">
        <f>G270*100/F270</f>
        <v>78.61111111111111</v>
      </c>
      <c r="I270" s="203">
        <v>0</v>
      </c>
    </row>
    <row r="271" spans="1:9" s="49" customFormat="1" ht="12.75">
      <c r="A271" s="50"/>
      <c r="B271" s="256"/>
      <c r="C271" s="84"/>
      <c r="D271" s="112"/>
      <c r="E271" s="605" t="s">
        <v>161</v>
      </c>
      <c r="F271" s="256"/>
      <c r="G271" s="258"/>
      <c r="H271" s="67" t="s">
        <v>210</v>
      </c>
      <c r="I271" s="259"/>
    </row>
    <row r="272" spans="1:9" s="49" customFormat="1" ht="12.75">
      <c r="A272" s="50"/>
      <c r="B272" s="256"/>
      <c r="C272" s="84"/>
      <c r="D272" s="112"/>
      <c r="E272" s="606" t="s">
        <v>134</v>
      </c>
      <c r="F272" s="697"/>
      <c r="G272" s="698"/>
      <c r="H272" s="67" t="s">
        <v>210</v>
      </c>
      <c r="I272" s="235"/>
    </row>
    <row r="273" spans="1:9" s="61" customFormat="1" ht="12.75">
      <c r="A273" s="59"/>
      <c r="B273" s="124"/>
      <c r="C273" s="328"/>
      <c r="D273" s="504"/>
      <c r="E273" s="607" t="s">
        <v>7</v>
      </c>
      <c r="F273" s="724"/>
      <c r="G273" s="63">
        <v>21000</v>
      </c>
      <c r="H273" s="727"/>
      <c r="I273" s="385">
        <v>0</v>
      </c>
    </row>
    <row r="274" spans="1:9" s="61" customFormat="1" ht="12.75">
      <c r="A274" s="59"/>
      <c r="B274" s="124"/>
      <c r="C274" s="328"/>
      <c r="D274" s="504"/>
      <c r="E274" s="607" t="s">
        <v>8</v>
      </c>
      <c r="F274" s="724"/>
      <c r="G274" s="63">
        <v>34000</v>
      </c>
      <c r="H274" s="727"/>
      <c r="I274" s="385">
        <v>0</v>
      </c>
    </row>
    <row r="275" spans="1:9" s="61" customFormat="1" ht="12.75">
      <c r="A275" s="59"/>
      <c r="B275" s="124"/>
      <c r="C275" s="328"/>
      <c r="D275" s="504"/>
      <c r="E275" s="607" t="s">
        <v>9</v>
      </c>
      <c r="F275" s="724"/>
      <c r="G275" s="63">
        <v>35000</v>
      </c>
      <c r="H275" s="727"/>
      <c r="I275" s="385">
        <v>0</v>
      </c>
    </row>
    <row r="276" spans="1:9" s="61" customFormat="1" ht="25.5">
      <c r="A276" s="59"/>
      <c r="B276" s="124"/>
      <c r="C276" s="328"/>
      <c r="D276" s="504"/>
      <c r="E276" s="607" t="s">
        <v>10</v>
      </c>
      <c r="F276" s="724"/>
      <c r="G276" s="63">
        <v>22500</v>
      </c>
      <c r="H276" s="727"/>
      <c r="I276" s="385">
        <v>0</v>
      </c>
    </row>
    <row r="277" spans="1:9" s="61" customFormat="1" ht="12.75">
      <c r="A277" s="59"/>
      <c r="B277" s="124"/>
      <c r="C277" s="328"/>
      <c r="D277" s="504"/>
      <c r="E277" s="607" t="s">
        <v>11</v>
      </c>
      <c r="F277" s="724"/>
      <c r="G277" s="63">
        <v>19000</v>
      </c>
      <c r="H277" s="727"/>
      <c r="I277" s="385">
        <v>0</v>
      </c>
    </row>
    <row r="278" spans="1:9" s="61" customFormat="1" ht="12.75">
      <c r="A278" s="59"/>
      <c r="B278" s="124"/>
      <c r="C278" s="511"/>
      <c r="D278" s="244"/>
      <c r="E278" s="607" t="s">
        <v>12</v>
      </c>
      <c r="F278" s="724"/>
      <c r="G278" s="63">
        <v>10000</v>
      </c>
      <c r="H278" s="727"/>
      <c r="I278" s="385">
        <v>0</v>
      </c>
    </row>
    <row r="279" spans="1:9" s="49" customFormat="1" ht="12.75">
      <c r="A279" s="369"/>
      <c r="B279" s="693"/>
      <c r="C279" s="699"/>
      <c r="D279" s="270">
        <v>4010</v>
      </c>
      <c r="E279" s="271" t="s">
        <v>152</v>
      </c>
      <c r="F279" s="243">
        <v>54689</v>
      </c>
      <c r="G279" s="91">
        <v>25819.43</v>
      </c>
      <c r="H279" s="92">
        <f aca="true" t="shared" si="5" ref="H279:H288">G279*100/F279</f>
        <v>47.21137705937208</v>
      </c>
      <c r="I279" s="91">
        <v>1235.63</v>
      </c>
    </row>
    <row r="280" spans="1:9" s="207" customFormat="1" ht="12.75">
      <c r="A280" s="50"/>
      <c r="B280" s="48"/>
      <c r="C280" s="155"/>
      <c r="D280" s="96">
        <v>4040</v>
      </c>
      <c r="E280" s="44" t="s">
        <v>194</v>
      </c>
      <c r="F280" s="219">
        <v>4185</v>
      </c>
      <c r="G280" s="205">
        <v>4184.85</v>
      </c>
      <c r="H280" s="206">
        <f t="shared" si="5"/>
        <v>99.99641577060933</v>
      </c>
      <c r="I280" s="205">
        <v>0</v>
      </c>
    </row>
    <row r="281" spans="1:11" s="49" customFormat="1" ht="12.75">
      <c r="A281" s="208"/>
      <c r="B281" s="287"/>
      <c r="C281" s="487"/>
      <c r="D281" s="270">
        <v>4110</v>
      </c>
      <c r="E281" s="271" t="s">
        <v>205</v>
      </c>
      <c r="F281" s="243">
        <v>17281</v>
      </c>
      <c r="G281" s="91">
        <v>9817.74</v>
      </c>
      <c r="H281" s="92">
        <f t="shared" si="5"/>
        <v>56.81233724900179</v>
      </c>
      <c r="I281" s="91">
        <v>1332.2</v>
      </c>
      <c r="K281" s="740" t="s">
        <v>210</v>
      </c>
    </row>
    <row r="282" spans="1:9" s="207" customFormat="1" ht="12.75">
      <c r="A282" s="50"/>
      <c r="B282" s="112"/>
      <c r="C282" s="86"/>
      <c r="D282" s="96">
        <v>4120</v>
      </c>
      <c r="E282" s="44" t="s">
        <v>167</v>
      </c>
      <c r="F282" s="219">
        <v>2913</v>
      </c>
      <c r="G282" s="205">
        <v>713.7</v>
      </c>
      <c r="H282" s="206">
        <f t="shared" si="5"/>
        <v>24.500514933058703</v>
      </c>
      <c r="I282" s="205">
        <v>209.5</v>
      </c>
    </row>
    <row r="283" spans="1:9" s="49" customFormat="1" ht="12.75">
      <c r="A283" s="208"/>
      <c r="B283" s="288"/>
      <c r="C283" s="218"/>
      <c r="D283" s="96">
        <v>4170</v>
      </c>
      <c r="E283" s="44" t="s">
        <v>178</v>
      </c>
      <c r="F283" s="97">
        <v>114238</v>
      </c>
      <c r="G283" s="47">
        <v>44782.65</v>
      </c>
      <c r="H283" s="92">
        <f t="shared" si="5"/>
        <v>39.20118524483972</v>
      </c>
      <c r="I283" s="47">
        <v>1867.06</v>
      </c>
    </row>
    <row r="284" spans="1:9" s="49" customFormat="1" ht="12.75">
      <c r="A284" s="50"/>
      <c r="B284" s="413"/>
      <c r="C284" s="86"/>
      <c r="D284" s="87"/>
      <c r="E284" s="54" t="s">
        <v>145</v>
      </c>
      <c r="F284" s="299">
        <f>SUM(F286:F286)</f>
        <v>20000</v>
      </c>
      <c r="G284" s="543">
        <v>0</v>
      </c>
      <c r="H284" s="67">
        <f>G284*100/F284</f>
        <v>0</v>
      </c>
      <c r="I284" s="66">
        <v>0</v>
      </c>
    </row>
    <row r="285" spans="1:9" s="49" customFormat="1" ht="12.75">
      <c r="A285" s="84"/>
      <c r="B285" s="85"/>
      <c r="C285" s="111"/>
      <c r="D285" s="570"/>
      <c r="E285" s="571" t="s">
        <v>214</v>
      </c>
      <c r="F285" s="572"/>
      <c r="G285" s="47"/>
      <c r="H285" s="148" t="s">
        <v>210</v>
      </c>
      <c r="I285" s="47"/>
    </row>
    <row r="286" spans="1:9" s="49" customFormat="1" ht="27" customHeight="1">
      <c r="A286" s="50"/>
      <c r="B286" s="112"/>
      <c r="C286" s="113"/>
      <c r="D286" s="57">
        <v>6060</v>
      </c>
      <c r="E286" s="568" t="s">
        <v>50</v>
      </c>
      <c r="F286" s="578">
        <v>20000</v>
      </c>
      <c r="G286" s="91">
        <v>0</v>
      </c>
      <c r="H286" s="46">
        <f>G286*100/F286</f>
        <v>0</v>
      </c>
      <c r="I286" s="91">
        <v>0</v>
      </c>
    </row>
    <row r="287" spans="1:9" s="5" customFormat="1" ht="12.75">
      <c r="A287" s="20"/>
      <c r="B287" s="367">
        <v>85195</v>
      </c>
      <c r="C287" s="2"/>
      <c r="D287" s="3"/>
      <c r="E287" s="37" t="s">
        <v>186</v>
      </c>
      <c r="F287" s="117">
        <f>SUM(F288)</f>
        <v>8000</v>
      </c>
      <c r="G287" s="117">
        <f>SUM(G288)</f>
        <v>5329.4</v>
      </c>
      <c r="H287" s="264">
        <f t="shared" si="5"/>
        <v>66.6175</v>
      </c>
      <c r="I287" s="80">
        <v>0</v>
      </c>
    </row>
    <row r="288" spans="1:9" s="49" customFormat="1" ht="12.75">
      <c r="A288" s="40"/>
      <c r="B288" s="350"/>
      <c r="C288" s="109"/>
      <c r="D288" s="265"/>
      <c r="E288" s="54" t="s">
        <v>208</v>
      </c>
      <c r="F288" s="266">
        <v>8000</v>
      </c>
      <c r="G288" s="69">
        <v>5329.4</v>
      </c>
      <c r="H288" s="148">
        <f t="shared" si="5"/>
        <v>66.6175</v>
      </c>
      <c r="I288" s="267">
        <v>0</v>
      </c>
    </row>
    <row r="289" spans="1:9" s="49" customFormat="1" ht="12.75">
      <c r="A289" s="50"/>
      <c r="B289" s="51"/>
      <c r="C289" s="52"/>
      <c r="D289" s="53"/>
      <c r="E289" s="54" t="s">
        <v>214</v>
      </c>
      <c r="F289" s="55"/>
      <c r="G289" s="69"/>
      <c r="H289" s="67" t="s">
        <v>210</v>
      </c>
      <c r="I289" s="203"/>
    </row>
    <row r="290" spans="1:9" s="49" customFormat="1" ht="12.75">
      <c r="A290" s="50"/>
      <c r="B290" s="112"/>
      <c r="C290" s="268"/>
      <c r="D290" s="252">
        <v>2820</v>
      </c>
      <c r="E290" s="253" t="s">
        <v>171</v>
      </c>
      <c r="F290" s="254">
        <v>5000</v>
      </c>
      <c r="G290" s="69">
        <v>5000</v>
      </c>
      <c r="H290" s="70">
        <f>G290*100/F290</f>
        <v>100</v>
      </c>
      <c r="I290" s="203">
        <v>0</v>
      </c>
    </row>
    <row r="291" spans="1:9" s="49" customFormat="1" ht="12.75">
      <c r="A291" s="50"/>
      <c r="B291" s="356"/>
      <c r="C291" s="84"/>
      <c r="D291" s="256"/>
      <c r="E291" s="257" t="s">
        <v>161</v>
      </c>
      <c r="F291" s="256"/>
      <c r="G291" s="258"/>
      <c r="H291" s="67" t="s">
        <v>210</v>
      </c>
      <c r="I291" s="259"/>
    </row>
    <row r="292" spans="1:9" s="49" customFormat="1" ht="26.25" thickBot="1">
      <c r="A292" s="411"/>
      <c r="B292" s="655"/>
      <c r="C292" s="197"/>
      <c r="D292" s="644"/>
      <c r="E292" s="656" t="s">
        <v>0</v>
      </c>
      <c r="F292" s="657"/>
      <c r="G292" s="658"/>
      <c r="H292" s="198" t="s">
        <v>210</v>
      </c>
      <c r="I292" s="645"/>
    </row>
    <row r="293" spans="1:9" s="16" customFormat="1" ht="12.75">
      <c r="A293" s="470">
        <v>852</v>
      </c>
      <c r="B293" s="425"/>
      <c r="C293" s="425"/>
      <c r="D293" s="426"/>
      <c r="E293" s="427" t="s">
        <v>155</v>
      </c>
      <c r="F293" s="428">
        <f>SUM(F294,F296,F304,F312,F315,F318,F320,F331,F337,F343)</f>
        <v>10480279</v>
      </c>
      <c r="G293" s="428">
        <f>SUM(G294,G296,G304,G312,G315,G318,G320,G331,G337,G343)</f>
        <v>4865426.26</v>
      </c>
      <c r="H293" s="421">
        <f>G293*100/F293</f>
        <v>46.424587169864466</v>
      </c>
      <c r="I293" s="429">
        <f>SUM(I294,I296,I304,I312,I315,I318,I320,I331,I337,I343)</f>
        <v>52178.07</v>
      </c>
    </row>
    <row r="294" spans="1:9" s="5" customFormat="1" ht="12.75">
      <c r="A294" s="21"/>
      <c r="B294" s="149">
        <v>85202</v>
      </c>
      <c r="C294" s="2"/>
      <c r="D294" s="3"/>
      <c r="E294" s="37" t="s">
        <v>69</v>
      </c>
      <c r="F294" s="134">
        <f>SUM(F295)</f>
        <v>324851</v>
      </c>
      <c r="G294" s="134">
        <f>SUM(G295)</f>
        <v>174706.22</v>
      </c>
      <c r="H294" s="38">
        <f>G294*100/F294</f>
        <v>53.78041625237417</v>
      </c>
      <c r="I294" s="39">
        <f>SUM(I295)</f>
        <v>0</v>
      </c>
    </row>
    <row r="295" spans="1:9" s="207" customFormat="1" ht="42" customHeight="1">
      <c r="A295" s="40"/>
      <c r="B295" s="41"/>
      <c r="C295" s="42"/>
      <c r="D295" s="43"/>
      <c r="E295" s="44" t="s">
        <v>26</v>
      </c>
      <c r="F295" s="223">
        <v>324851</v>
      </c>
      <c r="G295" s="205">
        <v>174706.22</v>
      </c>
      <c r="H295" s="206">
        <f>G295*100/F295</f>
        <v>53.78041625237417</v>
      </c>
      <c r="I295" s="205">
        <v>0</v>
      </c>
    </row>
    <row r="296" spans="1:9" s="5" customFormat="1" ht="12.75">
      <c r="A296" s="20"/>
      <c r="B296" s="149">
        <v>85203</v>
      </c>
      <c r="C296" s="2"/>
      <c r="D296" s="3"/>
      <c r="E296" s="37" t="s">
        <v>220</v>
      </c>
      <c r="F296" s="134">
        <f>SUM(F297)</f>
        <v>399915</v>
      </c>
      <c r="G296" s="134">
        <f>SUM(G297)</f>
        <v>184347.12</v>
      </c>
      <c r="H296" s="38">
        <f>G296*100/F296</f>
        <v>46.09657552229849</v>
      </c>
      <c r="I296" s="39">
        <f>SUM(I297)</f>
        <v>11431.23</v>
      </c>
    </row>
    <row r="297" spans="1:9" s="207" customFormat="1" ht="39" customHeight="1">
      <c r="A297" s="40"/>
      <c r="B297" s="41"/>
      <c r="C297" s="42"/>
      <c r="D297" s="43"/>
      <c r="E297" s="44" t="s">
        <v>26</v>
      </c>
      <c r="F297" s="223">
        <v>399915</v>
      </c>
      <c r="G297" s="205">
        <v>184347.12</v>
      </c>
      <c r="H297" s="206">
        <f>G297*100/F297</f>
        <v>46.09657552229849</v>
      </c>
      <c r="I297" s="205">
        <v>11431.23</v>
      </c>
    </row>
    <row r="298" spans="1:9" s="207" customFormat="1" ht="12.75">
      <c r="A298" s="208"/>
      <c r="B298" s="273"/>
      <c r="C298" s="226"/>
      <c r="D298" s="210"/>
      <c r="E298" s="54" t="s">
        <v>214</v>
      </c>
      <c r="F298" s="227"/>
      <c r="G298" s="238"/>
      <c r="H298" s="206" t="s">
        <v>210</v>
      </c>
      <c r="I298" s="205"/>
    </row>
    <row r="299" spans="1:11" s="207" customFormat="1" ht="12.75">
      <c r="A299" s="208"/>
      <c r="B299" s="274"/>
      <c r="C299" s="228"/>
      <c r="D299" s="96">
        <v>4010</v>
      </c>
      <c r="E299" s="44" t="s">
        <v>152</v>
      </c>
      <c r="F299" s="219">
        <v>287124</v>
      </c>
      <c r="G299" s="205">
        <v>117215.14</v>
      </c>
      <c r="H299" s="206">
        <f aca="true" t="shared" si="6" ref="H299:H304">G299*100/F299</f>
        <v>40.823874005656094</v>
      </c>
      <c r="I299" s="205">
        <v>7293.31</v>
      </c>
      <c r="K299" s="709" t="s">
        <v>210</v>
      </c>
    </row>
    <row r="300" spans="1:9" s="207" customFormat="1" ht="12.75">
      <c r="A300" s="208"/>
      <c r="B300" s="274"/>
      <c r="C300" s="228"/>
      <c r="D300" s="96">
        <v>4040</v>
      </c>
      <c r="E300" s="44" t="s">
        <v>194</v>
      </c>
      <c r="F300" s="229">
        <v>19395</v>
      </c>
      <c r="G300" s="205">
        <v>19394.48</v>
      </c>
      <c r="H300" s="206">
        <f t="shared" si="6"/>
        <v>99.99731889662284</v>
      </c>
      <c r="I300" s="205">
        <v>0</v>
      </c>
    </row>
    <row r="301" spans="1:9" s="207" customFormat="1" ht="12.75">
      <c r="A301" s="208"/>
      <c r="B301" s="274"/>
      <c r="C301" s="228"/>
      <c r="D301" s="96">
        <v>4110</v>
      </c>
      <c r="E301" s="44" t="s">
        <v>205</v>
      </c>
      <c r="F301" s="229">
        <v>46848</v>
      </c>
      <c r="G301" s="205">
        <v>19060.74</v>
      </c>
      <c r="H301" s="206">
        <f t="shared" si="6"/>
        <v>40.68634733606558</v>
      </c>
      <c r="I301" s="205">
        <v>2734.78</v>
      </c>
    </row>
    <row r="302" spans="1:9" s="207" customFormat="1" ht="12.75">
      <c r="A302" s="208"/>
      <c r="B302" s="275"/>
      <c r="C302" s="226"/>
      <c r="D302" s="157">
        <v>4120</v>
      </c>
      <c r="E302" s="54" t="s">
        <v>167</v>
      </c>
      <c r="F302" s="276">
        <v>7433</v>
      </c>
      <c r="G302" s="205">
        <v>2913.25</v>
      </c>
      <c r="H302" s="206">
        <f t="shared" si="6"/>
        <v>39.193461590205835</v>
      </c>
      <c r="I302" s="205">
        <v>499.97</v>
      </c>
    </row>
    <row r="303" spans="1:9" s="207" customFormat="1" ht="12.75">
      <c r="A303" s="208"/>
      <c r="B303" s="277"/>
      <c r="C303" s="278"/>
      <c r="D303" s="94">
        <v>4170</v>
      </c>
      <c r="E303" s="95" t="s">
        <v>178</v>
      </c>
      <c r="F303" s="279">
        <v>500</v>
      </c>
      <c r="G303" s="205">
        <v>0</v>
      </c>
      <c r="H303" s="232">
        <f t="shared" si="6"/>
        <v>0</v>
      </c>
      <c r="I303" s="205">
        <v>0</v>
      </c>
    </row>
    <row r="304" spans="1:9" s="5" customFormat="1" ht="25.5">
      <c r="A304" s="20"/>
      <c r="B304" s="354">
        <v>85212</v>
      </c>
      <c r="C304" s="7"/>
      <c r="D304" s="8"/>
      <c r="E304" s="182" t="s">
        <v>56</v>
      </c>
      <c r="F304" s="280">
        <f>SUM(F306)</f>
        <v>6525800</v>
      </c>
      <c r="G304" s="280">
        <f>SUM(G306)</f>
        <v>3065841.68</v>
      </c>
      <c r="H304" s="264">
        <f t="shared" si="6"/>
        <v>46.980319347819425</v>
      </c>
      <c r="I304" s="281">
        <f>SUM(I306)</f>
        <v>4006.88</v>
      </c>
    </row>
    <row r="305" spans="1:9" s="5" customFormat="1" ht="13.5" customHeight="1">
      <c r="A305" s="20"/>
      <c r="B305" s="409"/>
      <c r="C305" s="9"/>
      <c r="D305" s="10"/>
      <c r="E305" s="186" t="s">
        <v>57</v>
      </c>
      <c r="F305" s="11"/>
      <c r="G305" s="187"/>
      <c r="H305" s="35" t="s">
        <v>210</v>
      </c>
      <c r="I305" s="188"/>
    </row>
    <row r="306" spans="1:9" s="207" customFormat="1" ht="12.75">
      <c r="A306" s="40"/>
      <c r="B306" s="41"/>
      <c r="C306" s="42"/>
      <c r="D306" s="43"/>
      <c r="E306" s="44" t="s">
        <v>208</v>
      </c>
      <c r="F306" s="204">
        <v>6525800</v>
      </c>
      <c r="G306" s="220">
        <v>3065841.68</v>
      </c>
      <c r="H306" s="206">
        <f>G306*100/F306</f>
        <v>46.980319347819425</v>
      </c>
      <c r="I306" s="220">
        <v>4006.88</v>
      </c>
    </row>
    <row r="307" spans="1:9" s="207" customFormat="1" ht="12.75">
      <c r="A307" s="208"/>
      <c r="B307" s="273"/>
      <c r="C307" s="226"/>
      <c r="D307" s="210"/>
      <c r="E307" s="54" t="s">
        <v>214</v>
      </c>
      <c r="F307" s="227"/>
      <c r="G307" s="238"/>
      <c r="H307" s="206" t="s">
        <v>210</v>
      </c>
      <c r="I307" s="205"/>
    </row>
    <row r="308" spans="1:9" s="207" customFormat="1" ht="12.75">
      <c r="A308" s="208"/>
      <c r="B308" s="274"/>
      <c r="C308" s="228"/>
      <c r="D308" s="96">
        <v>4010</v>
      </c>
      <c r="E308" s="44" t="s">
        <v>152</v>
      </c>
      <c r="F308" s="229">
        <v>88853</v>
      </c>
      <c r="G308" s="205">
        <v>38867.17</v>
      </c>
      <c r="H308" s="206">
        <f>G308*100/F308</f>
        <v>43.74322757813467</v>
      </c>
      <c r="I308" s="205">
        <v>2414.39</v>
      </c>
    </row>
    <row r="309" spans="1:9" s="207" customFormat="1" ht="12.75">
      <c r="A309" s="208"/>
      <c r="B309" s="274"/>
      <c r="C309" s="228"/>
      <c r="D309" s="96">
        <v>4040</v>
      </c>
      <c r="E309" s="44" t="s">
        <v>194</v>
      </c>
      <c r="F309" s="231">
        <v>6026</v>
      </c>
      <c r="G309" s="205">
        <v>6025.85</v>
      </c>
      <c r="H309" s="206">
        <f>G309*100/F309</f>
        <v>99.99751078659143</v>
      </c>
      <c r="I309" s="205">
        <v>0</v>
      </c>
    </row>
    <row r="310" spans="1:9" s="207" customFormat="1" ht="12.75">
      <c r="A310" s="208"/>
      <c r="B310" s="274"/>
      <c r="C310" s="228"/>
      <c r="D310" s="96">
        <v>4110</v>
      </c>
      <c r="E310" s="44" t="s">
        <v>205</v>
      </c>
      <c r="F310" s="229">
        <v>67670</v>
      </c>
      <c r="G310" s="205">
        <v>33374.64</v>
      </c>
      <c r="H310" s="206">
        <f>G310*100/F310</f>
        <v>49.31969853701788</v>
      </c>
      <c r="I310" s="205">
        <v>1075.32</v>
      </c>
    </row>
    <row r="311" spans="1:9" s="207" customFormat="1" ht="12.75">
      <c r="A311" s="208"/>
      <c r="B311" s="282"/>
      <c r="C311" s="228"/>
      <c r="D311" s="96">
        <v>4120</v>
      </c>
      <c r="E311" s="44" t="s">
        <v>167</v>
      </c>
      <c r="F311" s="231">
        <v>2340</v>
      </c>
      <c r="G311" s="205">
        <v>984.4</v>
      </c>
      <c r="H311" s="232">
        <f>G311*100/F311</f>
        <v>42.06837606837607</v>
      </c>
      <c r="I311" s="205">
        <v>169.1</v>
      </c>
    </row>
    <row r="312" spans="1:9" s="5" customFormat="1" ht="12.75" customHeight="1">
      <c r="A312" s="20"/>
      <c r="B312" s="354">
        <v>85213</v>
      </c>
      <c r="C312" s="7"/>
      <c r="D312" s="8"/>
      <c r="E312" s="182" t="s">
        <v>58</v>
      </c>
      <c r="F312" s="283">
        <f>SUM(F314)</f>
        <v>23220</v>
      </c>
      <c r="G312" s="283">
        <f>SUM(G314)</f>
        <v>10171</v>
      </c>
      <c r="H312" s="184">
        <f>G312*100/F312</f>
        <v>43.80275624461671</v>
      </c>
      <c r="I312" s="284">
        <f>SUM(I314)</f>
        <v>319.68</v>
      </c>
    </row>
    <row r="313" spans="1:9" s="5" customFormat="1" ht="38.25">
      <c r="A313" s="20"/>
      <c r="B313" s="409"/>
      <c r="C313" s="9"/>
      <c r="D313" s="10"/>
      <c r="E313" s="186" t="s">
        <v>129</v>
      </c>
      <c r="F313" s="11"/>
      <c r="G313" s="200"/>
      <c r="H313" s="35" t="s">
        <v>210</v>
      </c>
      <c r="I313" s="188"/>
    </row>
    <row r="314" spans="1:9" s="703" customFormat="1" ht="27" customHeight="1">
      <c r="A314" s="40"/>
      <c r="B314" s="41"/>
      <c r="C314" s="42"/>
      <c r="D314" s="43"/>
      <c r="E314" s="619" t="s">
        <v>130</v>
      </c>
      <c r="F314" s="620">
        <v>23220</v>
      </c>
      <c r="G314" s="700">
        <v>10171</v>
      </c>
      <c r="H314" s="701">
        <f>G314*100/F314</f>
        <v>43.80275624461671</v>
      </c>
      <c r="I314" s="702">
        <v>319.68</v>
      </c>
    </row>
    <row r="315" spans="1:9" s="5" customFormat="1" ht="12.75">
      <c r="A315" s="20"/>
      <c r="B315" s="354">
        <v>85214</v>
      </c>
      <c r="C315" s="7"/>
      <c r="D315" s="8"/>
      <c r="E315" s="182" t="s">
        <v>59</v>
      </c>
      <c r="F315" s="199">
        <f>SUM(F317)</f>
        <v>626200</v>
      </c>
      <c r="G315" s="199">
        <f>SUM(G317)</f>
        <v>285412.62</v>
      </c>
      <c r="H315" s="184">
        <f>G315*100/F315</f>
        <v>45.5785084637496</v>
      </c>
      <c r="I315" s="284">
        <v>0</v>
      </c>
    </row>
    <row r="316" spans="1:9" s="5" customFormat="1" ht="25.5">
      <c r="A316" s="20"/>
      <c r="B316" s="409"/>
      <c r="C316" s="9"/>
      <c r="D316" s="10"/>
      <c r="E316" s="186" t="s">
        <v>60</v>
      </c>
      <c r="F316" s="11"/>
      <c r="G316" s="200"/>
      <c r="H316" s="35" t="s">
        <v>210</v>
      </c>
      <c r="I316" s="188"/>
    </row>
    <row r="317" spans="1:9" s="207" customFormat="1" ht="27" customHeight="1">
      <c r="A317" s="40"/>
      <c r="B317" s="41"/>
      <c r="C317" s="42"/>
      <c r="D317" s="43"/>
      <c r="E317" s="44" t="s">
        <v>221</v>
      </c>
      <c r="F317" s="223">
        <v>626200</v>
      </c>
      <c r="G317" s="205">
        <v>285412.62</v>
      </c>
      <c r="H317" s="206">
        <f>G317*100/F317</f>
        <v>45.5785084637496</v>
      </c>
      <c r="I317" s="220">
        <v>0</v>
      </c>
    </row>
    <row r="318" spans="1:9" s="5" customFormat="1" ht="12.75">
      <c r="A318" s="20"/>
      <c r="B318" s="149">
        <v>85215</v>
      </c>
      <c r="C318" s="2"/>
      <c r="D318" s="3"/>
      <c r="E318" s="37" t="s">
        <v>187</v>
      </c>
      <c r="F318" s="134">
        <f>SUM(F319)</f>
        <v>430000</v>
      </c>
      <c r="G318" s="134">
        <f>SUM(G319)</f>
        <v>188041.6</v>
      </c>
      <c r="H318" s="38">
        <f>G318*100/F318</f>
        <v>43.73060465116279</v>
      </c>
      <c r="I318" s="39">
        <v>0</v>
      </c>
    </row>
    <row r="319" spans="1:9" s="49" customFormat="1" ht="12.75">
      <c r="A319" s="40"/>
      <c r="B319" s="41"/>
      <c r="C319" s="42"/>
      <c r="D319" s="43"/>
      <c r="E319" s="44" t="s">
        <v>208</v>
      </c>
      <c r="F319" s="137">
        <v>430000</v>
      </c>
      <c r="G319" s="47">
        <v>188041.6</v>
      </c>
      <c r="H319" s="46">
        <f>G319*100/F319</f>
        <v>43.73060465116279</v>
      </c>
      <c r="I319" s="47">
        <v>0</v>
      </c>
    </row>
    <row r="320" spans="1:9" s="5" customFormat="1" ht="12.75">
      <c r="A320" s="20"/>
      <c r="B320" s="149">
        <v>85219</v>
      </c>
      <c r="C320" s="2"/>
      <c r="D320" s="3"/>
      <c r="E320" s="37" t="s">
        <v>160</v>
      </c>
      <c r="F320" s="117">
        <f>SUM(F321)</f>
        <v>1157784</v>
      </c>
      <c r="G320" s="117">
        <f>SUM(G321)</f>
        <v>523416.85</v>
      </c>
      <c r="H320" s="38">
        <f>G320*100/F320</f>
        <v>45.20850607712665</v>
      </c>
      <c r="I320" s="39">
        <f>SUM(I321)</f>
        <v>24043.25</v>
      </c>
    </row>
    <row r="321" spans="1:9" s="207" customFormat="1" ht="27.75" customHeight="1">
      <c r="A321" s="40"/>
      <c r="B321" s="109"/>
      <c r="C321" s="42"/>
      <c r="D321" s="43"/>
      <c r="E321" s="44" t="s">
        <v>27</v>
      </c>
      <c r="F321" s="223">
        <v>1157784</v>
      </c>
      <c r="G321" s="205">
        <v>523416.85</v>
      </c>
      <c r="H321" s="206">
        <f>G321*100/F321</f>
        <v>45.20850607712665</v>
      </c>
      <c r="I321" s="205">
        <v>24043.25</v>
      </c>
    </row>
    <row r="322" spans="1:9" s="77" customFormat="1" ht="12.75">
      <c r="A322" s="208"/>
      <c r="B322" s="285"/>
      <c r="C322" s="209"/>
      <c r="D322" s="210"/>
      <c r="E322" s="54" t="s">
        <v>214</v>
      </c>
      <c r="F322" s="227"/>
      <c r="G322" s="205"/>
      <c r="H322" s="35" t="s">
        <v>210</v>
      </c>
      <c r="I322" s="171"/>
    </row>
    <row r="323" spans="1:9" s="207" customFormat="1" ht="12.75">
      <c r="A323" s="40"/>
      <c r="B323" s="286"/>
      <c r="C323" s="41"/>
      <c r="D323" s="96">
        <v>4010</v>
      </c>
      <c r="E323" s="44" t="s">
        <v>152</v>
      </c>
      <c r="F323" s="219">
        <v>789951</v>
      </c>
      <c r="G323" s="205">
        <v>320751.86</v>
      </c>
      <c r="H323" s="206">
        <f aca="true" t="shared" si="7" ref="H323:H332">G323*100/F323</f>
        <v>40.60401974299672</v>
      </c>
      <c r="I323" s="205">
        <v>17131.25</v>
      </c>
    </row>
    <row r="324" spans="1:9" s="207" customFormat="1" ht="12.75">
      <c r="A324" s="208"/>
      <c r="B324" s="287"/>
      <c r="C324" s="218"/>
      <c r="D324" s="96">
        <v>4040</v>
      </c>
      <c r="E324" s="44" t="s">
        <v>194</v>
      </c>
      <c r="F324" s="229">
        <v>55354</v>
      </c>
      <c r="G324" s="205">
        <v>55353.38</v>
      </c>
      <c r="H324" s="206">
        <f t="shared" si="7"/>
        <v>99.9988799364093</v>
      </c>
      <c r="I324" s="205">
        <v>0</v>
      </c>
    </row>
    <row r="325" spans="1:9" s="207" customFormat="1" ht="12.75">
      <c r="A325" s="208"/>
      <c r="B325" s="287"/>
      <c r="C325" s="218"/>
      <c r="D325" s="96">
        <v>4110</v>
      </c>
      <c r="E325" s="44" t="s">
        <v>205</v>
      </c>
      <c r="F325" s="219">
        <v>126805</v>
      </c>
      <c r="G325" s="205">
        <v>73312.25</v>
      </c>
      <c r="H325" s="206">
        <f t="shared" si="7"/>
        <v>57.81495209179449</v>
      </c>
      <c r="I325" s="205">
        <v>4280.46</v>
      </c>
    </row>
    <row r="326" spans="1:9" s="207" customFormat="1" ht="12.75">
      <c r="A326" s="208"/>
      <c r="B326" s="287"/>
      <c r="C326" s="218"/>
      <c r="D326" s="96">
        <v>4120</v>
      </c>
      <c r="E326" s="44" t="s">
        <v>167</v>
      </c>
      <c r="F326" s="229">
        <v>20122</v>
      </c>
      <c r="G326" s="205">
        <v>8414.35</v>
      </c>
      <c r="H326" s="232">
        <f t="shared" si="7"/>
        <v>41.816668323228306</v>
      </c>
      <c r="I326" s="205">
        <v>1192.13</v>
      </c>
    </row>
    <row r="327" spans="1:9" s="207" customFormat="1" ht="12.75">
      <c r="A327" s="241"/>
      <c r="B327" s="288"/>
      <c r="C327" s="289"/>
      <c r="D327" s="94">
        <v>4170</v>
      </c>
      <c r="E327" s="95" t="s">
        <v>178</v>
      </c>
      <c r="F327" s="279">
        <v>11300</v>
      </c>
      <c r="G327" s="205">
        <v>3079.3</v>
      </c>
      <c r="H327" s="232">
        <f t="shared" si="7"/>
        <v>27.250442477876106</v>
      </c>
      <c r="I327" s="205">
        <v>0</v>
      </c>
    </row>
    <row r="328" spans="1:9" s="77" customFormat="1" ht="12.75">
      <c r="A328" s="479" t="s">
        <v>207</v>
      </c>
      <c r="B328" s="480">
        <v>6</v>
      </c>
      <c r="C328" s="101"/>
      <c r="D328" s="101"/>
      <c r="E328" s="481"/>
      <c r="F328" s="101"/>
      <c r="G328" s="482"/>
      <c r="H328" s="108" t="s">
        <v>210</v>
      </c>
      <c r="I328" s="102"/>
    </row>
    <row r="329" spans="1:9" s="77" customFormat="1" ht="13.5" thickBot="1">
      <c r="A329" s="24"/>
      <c r="B329" s="25"/>
      <c r="C329" s="103"/>
      <c r="D329" s="104"/>
      <c r="E329" s="105"/>
      <c r="F329" s="106"/>
      <c r="G329" s="107"/>
      <c r="H329" s="108"/>
      <c r="I329" s="107"/>
    </row>
    <row r="330" spans="1:10" s="30" customFormat="1" ht="13.5" thickBot="1">
      <c r="A330" s="31" t="s">
        <v>163</v>
      </c>
      <c r="B330" s="32" t="s">
        <v>201</v>
      </c>
      <c r="C330" s="742" t="s">
        <v>176</v>
      </c>
      <c r="D330" s="743"/>
      <c r="E330" s="33" t="s">
        <v>162</v>
      </c>
      <c r="F330" s="32" t="s">
        <v>211</v>
      </c>
      <c r="G330" s="34" t="s">
        <v>212</v>
      </c>
      <c r="H330" s="34" t="s">
        <v>213</v>
      </c>
      <c r="I330" s="326" t="s">
        <v>219</v>
      </c>
      <c r="J330" s="29"/>
    </row>
    <row r="331" spans="1:9" s="5" customFormat="1" ht="25.5">
      <c r="A331" s="20"/>
      <c r="B331" s="149">
        <v>85220</v>
      </c>
      <c r="C331" s="2"/>
      <c r="D331" s="3"/>
      <c r="E331" s="37" t="s">
        <v>52</v>
      </c>
      <c r="F331" s="117">
        <f>SUM(F332)</f>
        <v>33840</v>
      </c>
      <c r="G331" s="117">
        <f>SUM(G332)</f>
        <v>8703.74</v>
      </c>
      <c r="H331" s="38">
        <f t="shared" si="7"/>
        <v>25.720271867612293</v>
      </c>
      <c r="I331" s="39">
        <f>SUM(I332)</f>
        <v>1051.86</v>
      </c>
    </row>
    <row r="332" spans="1:9" s="207" customFormat="1" ht="51">
      <c r="A332" s="40"/>
      <c r="B332" s="109"/>
      <c r="C332" s="42"/>
      <c r="D332" s="43"/>
      <c r="E332" s="44" t="s">
        <v>30</v>
      </c>
      <c r="F332" s="223">
        <v>33840</v>
      </c>
      <c r="G332" s="205">
        <v>8703.74</v>
      </c>
      <c r="H332" s="206">
        <f t="shared" si="7"/>
        <v>25.720271867612293</v>
      </c>
      <c r="I332" s="205">
        <v>1051.86</v>
      </c>
    </row>
    <row r="333" spans="1:9" s="77" customFormat="1" ht="12.75">
      <c r="A333" s="208"/>
      <c r="B333" s="285"/>
      <c r="C333" s="209"/>
      <c r="D333" s="210"/>
      <c r="E333" s="54" t="s">
        <v>214</v>
      </c>
      <c r="F333" s="227"/>
      <c r="G333" s="205"/>
      <c r="H333" s="35" t="s">
        <v>210</v>
      </c>
      <c r="I333" s="171"/>
    </row>
    <row r="334" spans="1:9" s="207" customFormat="1" ht="12.75">
      <c r="A334" s="40"/>
      <c r="B334" s="286"/>
      <c r="C334" s="41"/>
      <c r="D334" s="96">
        <v>4110</v>
      </c>
      <c r="E334" s="44" t="s">
        <v>205</v>
      </c>
      <c r="F334" s="219">
        <v>2111</v>
      </c>
      <c r="G334" s="205">
        <v>373.92</v>
      </c>
      <c r="H334" s="206">
        <f>G334*100/F334</f>
        <v>17.71293225959261</v>
      </c>
      <c r="I334" s="205">
        <v>249.28</v>
      </c>
    </row>
    <row r="335" spans="1:9" s="207" customFormat="1" ht="12.75">
      <c r="A335" s="208"/>
      <c r="B335" s="287"/>
      <c r="C335" s="218"/>
      <c r="D335" s="96">
        <v>4120</v>
      </c>
      <c r="E335" s="44" t="s">
        <v>167</v>
      </c>
      <c r="F335" s="229">
        <v>313</v>
      </c>
      <c r="G335" s="205">
        <v>39.2</v>
      </c>
      <c r="H335" s="232">
        <f>G335*100/F335</f>
        <v>12.523961661341854</v>
      </c>
      <c r="I335" s="205">
        <v>39.2</v>
      </c>
    </row>
    <row r="336" spans="1:9" s="207" customFormat="1" ht="12.75">
      <c r="A336" s="208"/>
      <c r="B336" s="288"/>
      <c r="C336" s="289"/>
      <c r="D336" s="94">
        <v>4170</v>
      </c>
      <c r="E336" s="95" t="s">
        <v>178</v>
      </c>
      <c r="F336" s="279">
        <v>31416</v>
      </c>
      <c r="G336" s="205">
        <v>8290.62</v>
      </c>
      <c r="H336" s="232">
        <f>G336*100/F336</f>
        <v>26.389801375095498</v>
      </c>
      <c r="I336" s="205">
        <v>763.38</v>
      </c>
    </row>
    <row r="337" spans="1:9" s="5" customFormat="1" ht="25.5">
      <c r="A337" s="20"/>
      <c r="B337" s="143">
        <v>85228</v>
      </c>
      <c r="C337" s="2"/>
      <c r="D337" s="3"/>
      <c r="E337" s="37" t="s">
        <v>61</v>
      </c>
      <c r="F337" s="134">
        <f>SUM(F338)</f>
        <v>622041</v>
      </c>
      <c r="G337" s="134">
        <f>SUM(G338)</f>
        <v>288162.67</v>
      </c>
      <c r="H337" s="38">
        <f>G337*100/F337</f>
        <v>46.3253499367405</v>
      </c>
      <c r="I337" s="80">
        <f>SUM(I338)</f>
        <v>6638.82</v>
      </c>
    </row>
    <row r="338" spans="1:9" s="207" customFormat="1" ht="27.75" customHeight="1">
      <c r="A338" s="40"/>
      <c r="B338" s="109"/>
      <c r="C338" s="42"/>
      <c r="D338" s="43"/>
      <c r="E338" s="290" t="s">
        <v>133</v>
      </c>
      <c r="F338" s="223">
        <v>622041</v>
      </c>
      <c r="G338" s="205">
        <v>288162.67</v>
      </c>
      <c r="H338" s="206">
        <f>G338*100/F338</f>
        <v>46.3253499367405</v>
      </c>
      <c r="I338" s="205">
        <v>6638.82</v>
      </c>
    </row>
    <row r="339" spans="1:9" s="77" customFormat="1" ht="12.75">
      <c r="A339" s="208"/>
      <c r="B339" s="285"/>
      <c r="C339" s="209"/>
      <c r="D339" s="210"/>
      <c r="E339" s="54" t="s">
        <v>214</v>
      </c>
      <c r="F339" s="211"/>
      <c r="G339" s="248"/>
      <c r="H339" s="35" t="s">
        <v>210</v>
      </c>
      <c r="I339" s="171"/>
    </row>
    <row r="340" spans="1:9" s="207" customFormat="1" ht="12.75">
      <c r="A340" s="40"/>
      <c r="B340" s="286"/>
      <c r="C340" s="41"/>
      <c r="D340" s="96">
        <v>4110</v>
      </c>
      <c r="E340" s="44" t="s">
        <v>205</v>
      </c>
      <c r="F340" s="229">
        <v>38576</v>
      </c>
      <c r="G340" s="205">
        <v>19884.45</v>
      </c>
      <c r="H340" s="206">
        <f>G340*100/F340</f>
        <v>51.54616860223973</v>
      </c>
      <c r="I340" s="205">
        <v>1829.07</v>
      </c>
    </row>
    <row r="341" spans="1:9" s="207" customFormat="1" ht="12.75">
      <c r="A341" s="208"/>
      <c r="B341" s="287"/>
      <c r="C341" s="218"/>
      <c r="D341" s="96">
        <v>4120</v>
      </c>
      <c r="E341" s="44" t="s">
        <v>167</v>
      </c>
      <c r="F341" s="229">
        <v>1632</v>
      </c>
      <c r="G341" s="205">
        <v>31.73</v>
      </c>
      <c r="H341" s="232">
        <f>G341*100/F341</f>
        <v>1.9442401960784315</v>
      </c>
      <c r="I341" s="205">
        <v>0</v>
      </c>
    </row>
    <row r="342" spans="1:9" s="207" customFormat="1" ht="12.75">
      <c r="A342" s="208"/>
      <c r="B342" s="288"/>
      <c r="C342" s="289"/>
      <c r="D342" s="94">
        <v>4170</v>
      </c>
      <c r="E342" s="95" t="s">
        <v>178</v>
      </c>
      <c r="F342" s="279">
        <v>241933</v>
      </c>
      <c r="G342" s="205">
        <v>107566.49</v>
      </c>
      <c r="H342" s="232">
        <f>G342*100/F342</f>
        <v>44.46127233572931</v>
      </c>
      <c r="I342" s="205">
        <v>4809.75</v>
      </c>
    </row>
    <row r="343" spans="1:9" s="5" customFormat="1" ht="12.75">
      <c r="A343" s="20"/>
      <c r="B343" s="143">
        <v>85295</v>
      </c>
      <c r="C343" s="2"/>
      <c r="D343" s="3"/>
      <c r="E343" s="37" t="s">
        <v>186</v>
      </c>
      <c r="F343" s="134">
        <f>SUM(F344)</f>
        <v>336628</v>
      </c>
      <c r="G343" s="134">
        <f>SUM(G344)</f>
        <v>136622.76</v>
      </c>
      <c r="H343" s="38">
        <f>G343*100/F343</f>
        <v>40.58567914730801</v>
      </c>
      <c r="I343" s="39">
        <f>SUM(I344)</f>
        <v>4686.35</v>
      </c>
    </row>
    <row r="344" spans="1:9" s="207" customFormat="1" ht="63.75">
      <c r="A344" s="245"/>
      <c r="B344" s="42"/>
      <c r="C344" s="42"/>
      <c r="D344" s="43"/>
      <c r="E344" s="44" t="s">
        <v>131</v>
      </c>
      <c r="F344" s="223">
        <v>336628</v>
      </c>
      <c r="G344" s="205">
        <v>136622.76</v>
      </c>
      <c r="H344" s="206">
        <f>G344*100/F344</f>
        <v>40.58567914730801</v>
      </c>
      <c r="I344" s="205">
        <v>4686.35</v>
      </c>
    </row>
    <row r="345" spans="1:9" s="207" customFormat="1" ht="12.75">
      <c r="A345" s="224"/>
      <c r="B345" s="225"/>
      <c r="C345" s="226"/>
      <c r="D345" s="210"/>
      <c r="E345" s="54" t="s">
        <v>214</v>
      </c>
      <c r="F345" s="227"/>
      <c r="G345" s="205"/>
      <c r="H345" s="206" t="s">
        <v>210</v>
      </c>
      <c r="I345" s="205"/>
    </row>
    <row r="346" spans="1:9" s="207" customFormat="1" ht="12.75">
      <c r="A346" s="224"/>
      <c r="B346" s="224"/>
      <c r="C346" s="228"/>
      <c r="D346" s="96">
        <v>4010</v>
      </c>
      <c r="E346" s="44" t="s">
        <v>152</v>
      </c>
      <c r="F346" s="229">
        <v>83376</v>
      </c>
      <c r="G346" s="205">
        <v>39421.93</v>
      </c>
      <c r="H346" s="206">
        <f aca="true" t="shared" si="8" ref="H346:H353">G346*100/F346</f>
        <v>47.28210756092881</v>
      </c>
      <c r="I346" s="205">
        <v>3537.53</v>
      </c>
    </row>
    <row r="347" spans="1:9" s="207" customFormat="1" ht="12.75">
      <c r="A347" s="224"/>
      <c r="B347" s="224"/>
      <c r="C347" s="228"/>
      <c r="D347" s="96">
        <v>4040</v>
      </c>
      <c r="E347" s="44" t="s">
        <v>194</v>
      </c>
      <c r="F347" s="231">
        <v>4240</v>
      </c>
      <c r="G347" s="205">
        <v>4239.54</v>
      </c>
      <c r="H347" s="206">
        <f t="shared" si="8"/>
        <v>99.98915094339623</v>
      </c>
      <c r="I347" s="205">
        <v>0</v>
      </c>
    </row>
    <row r="348" spans="1:9" s="207" customFormat="1" ht="12.75">
      <c r="A348" s="236"/>
      <c r="B348" s="236"/>
      <c r="C348" s="228"/>
      <c r="D348" s="96">
        <v>4110</v>
      </c>
      <c r="E348" s="44" t="s">
        <v>205</v>
      </c>
      <c r="F348" s="231">
        <v>13717</v>
      </c>
      <c r="G348" s="205">
        <v>7598.64</v>
      </c>
      <c r="H348" s="206">
        <f t="shared" si="8"/>
        <v>55.3957862506379</v>
      </c>
      <c r="I348" s="205">
        <v>992.71</v>
      </c>
    </row>
    <row r="349" spans="1:9" s="207" customFormat="1" ht="12.75">
      <c r="A349" s="217"/>
      <c r="B349" s="208"/>
      <c r="C349" s="209"/>
      <c r="D349" s="157">
        <v>4120</v>
      </c>
      <c r="E349" s="54" t="s">
        <v>167</v>
      </c>
      <c r="F349" s="291">
        <v>2176</v>
      </c>
      <c r="G349" s="238">
        <v>816.54</v>
      </c>
      <c r="H349" s="292">
        <f t="shared" si="8"/>
        <v>37.52481617647059</v>
      </c>
      <c r="I349" s="238">
        <v>156.11</v>
      </c>
    </row>
    <row r="350" spans="1:9" s="207" customFormat="1" ht="13.5" thickBot="1">
      <c r="A350" s="403"/>
      <c r="B350" s="241"/>
      <c r="C350" s="404"/>
      <c r="D350" s="405">
        <v>4170</v>
      </c>
      <c r="E350" s="406" t="s">
        <v>178</v>
      </c>
      <c r="F350" s="407">
        <v>1500</v>
      </c>
      <c r="G350" s="205">
        <v>0</v>
      </c>
      <c r="H350" s="232">
        <f t="shared" si="8"/>
        <v>0</v>
      </c>
      <c r="I350" s="205">
        <v>0</v>
      </c>
    </row>
    <row r="351" spans="1:10" s="77" customFormat="1" ht="12.75">
      <c r="A351" s="583">
        <v>853</v>
      </c>
      <c r="B351" s="704"/>
      <c r="C351" s="705"/>
      <c r="D351" s="706"/>
      <c r="E351" s="584" t="s">
        <v>1</v>
      </c>
      <c r="F351" s="585">
        <f>SUM(F352)</f>
        <v>151138</v>
      </c>
      <c r="G351" s="586">
        <f>SUM(G352)</f>
        <v>71252.08</v>
      </c>
      <c r="H351" s="587">
        <f t="shared" si="8"/>
        <v>47.14372295518003</v>
      </c>
      <c r="I351" s="588">
        <v>0</v>
      </c>
      <c r="J351" s="76"/>
    </row>
    <row r="352" spans="1:10" s="5" customFormat="1" ht="12.75">
      <c r="A352" s="21"/>
      <c r="B352" s="589">
        <v>85395</v>
      </c>
      <c r="C352" s="590"/>
      <c r="D352" s="591"/>
      <c r="E352" s="592" t="s">
        <v>186</v>
      </c>
      <c r="F352" s="593">
        <f>SUM(F374,F353)</f>
        <v>151138</v>
      </c>
      <c r="G352" s="593">
        <f>SUM(G374,G353)</f>
        <v>71252.08</v>
      </c>
      <c r="H352" s="594">
        <f t="shared" si="8"/>
        <v>47.14372295518003</v>
      </c>
      <c r="I352" s="595">
        <v>0</v>
      </c>
      <c r="J352" s="4"/>
    </row>
    <row r="353" spans="1:9" s="207" customFormat="1" ht="114.75">
      <c r="A353" s="40"/>
      <c r="B353" s="109"/>
      <c r="C353" s="42"/>
      <c r="D353" s="43"/>
      <c r="E353" s="290" t="s">
        <v>132</v>
      </c>
      <c r="F353" s="596">
        <v>151138</v>
      </c>
      <c r="G353" s="205">
        <v>71252.08</v>
      </c>
      <c r="H353" s="206">
        <f t="shared" si="8"/>
        <v>47.14372295518003</v>
      </c>
      <c r="I353" s="205">
        <v>0</v>
      </c>
    </row>
    <row r="354" spans="1:9" s="207" customFormat="1" ht="12.75">
      <c r="A354" s="217"/>
      <c r="B354" s="707"/>
      <c r="C354" s="209"/>
      <c r="D354" s="210"/>
      <c r="E354" s="54" t="s">
        <v>214</v>
      </c>
      <c r="F354" s="597"/>
      <c r="G354" s="205"/>
      <c r="H354" s="206" t="s">
        <v>210</v>
      </c>
      <c r="I354" s="205"/>
    </row>
    <row r="355" spans="1:9" s="61" customFormat="1" ht="12.75">
      <c r="A355" s="328"/>
      <c r="B355" s="59"/>
      <c r="C355" s="669"/>
      <c r="D355" s="670"/>
      <c r="E355" s="671" t="s">
        <v>2</v>
      </c>
      <c r="F355" s="672"/>
      <c r="G355" s="63"/>
      <c r="H355" s="673"/>
      <c r="I355" s="63"/>
    </row>
    <row r="356" spans="1:11" s="207" customFormat="1" ht="12.75">
      <c r="A356" s="685"/>
      <c r="B356" s="369"/>
      <c r="C356" s="708"/>
      <c r="D356" s="96">
        <v>4018</v>
      </c>
      <c r="E356" s="44" t="s">
        <v>152</v>
      </c>
      <c r="F356" s="229">
        <v>5390</v>
      </c>
      <c r="G356" s="205">
        <v>0</v>
      </c>
      <c r="H356" s="206">
        <f aca="true" t="shared" si="9" ref="H356:H362">G356*100/F356</f>
        <v>0</v>
      </c>
      <c r="I356" s="205">
        <v>0</v>
      </c>
      <c r="K356" s="709" t="s">
        <v>210</v>
      </c>
    </row>
    <row r="357" spans="1:9" s="207" customFormat="1" ht="12.75">
      <c r="A357" s="217"/>
      <c r="B357" s="208"/>
      <c r="C357" s="218"/>
      <c r="D357" s="96">
        <v>4019</v>
      </c>
      <c r="E357" s="44" t="s">
        <v>152</v>
      </c>
      <c r="F357" s="229">
        <v>285</v>
      </c>
      <c r="G357" s="205">
        <v>0</v>
      </c>
      <c r="H357" s="206">
        <f>G357*100/F357</f>
        <v>0</v>
      </c>
      <c r="I357" s="205">
        <v>0</v>
      </c>
    </row>
    <row r="358" spans="1:9" s="207" customFormat="1" ht="12.75">
      <c r="A358" s="217"/>
      <c r="B358" s="208"/>
      <c r="C358" s="218"/>
      <c r="D358" s="96">
        <v>4118</v>
      </c>
      <c r="E358" s="44" t="s">
        <v>205</v>
      </c>
      <c r="F358" s="231">
        <v>2453</v>
      </c>
      <c r="G358" s="205">
        <v>537.71</v>
      </c>
      <c r="H358" s="206">
        <f t="shared" si="9"/>
        <v>21.920505503465144</v>
      </c>
      <c r="I358" s="205">
        <v>0</v>
      </c>
    </row>
    <row r="359" spans="1:9" s="207" customFormat="1" ht="12.75">
      <c r="A359" s="217"/>
      <c r="B359" s="208"/>
      <c r="C359" s="218"/>
      <c r="D359" s="96">
        <v>4119</v>
      </c>
      <c r="E359" s="44" t="s">
        <v>205</v>
      </c>
      <c r="F359" s="231">
        <v>130</v>
      </c>
      <c r="G359" s="205">
        <v>28.45</v>
      </c>
      <c r="H359" s="206">
        <f>G359*100/F359</f>
        <v>21.884615384615383</v>
      </c>
      <c r="I359" s="205">
        <v>0</v>
      </c>
    </row>
    <row r="360" spans="1:11" s="207" customFormat="1" ht="12.75">
      <c r="A360" s="217"/>
      <c r="B360" s="208"/>
      <c r="C360" s="209"/>
      <c r="D360" s="157">
        <v>4128</v>
      </c>
      <c r="E360" s="54" t="s">
        <v>167</v>
      </c>
      <c r="F360" s="291">
        <v>132</v>
      </c>
      <c r="G360" s="238">
        <v>0</v>
      </c>
      <c r="H360" s="292">
        <f t="shared" si="9"/>
        <v>0</v>
      </c>
      <c r="I360" s="238">
        <v>0</v>
      </c>
      <c r="K360" s="709" t="s">
        <v>210</v>
      </c>
    </row>
    <row r="361" spans="1:9" s="207" customFormat="1" ht="12.75">
      <c r="A361" s="217"/>
      <c r="B361" s="208"/>
      <c r="C361" s="209"/>
      <c r="D361" s="157">
        <v>4129</v>
      </c>
      <c r="E361" s="54" t="s">
        <v>167</v>
      </c>
      <c r="F361" s="291">
        <v>7</v>
      </c>
      <c r="G361" s="238">
        <v>0</v>
      </c>
      <c r="H361" s="292">
        <f>G361*100/F361</f>
        <v>0</v>
      </c>
      <c r="I361" s="238">
        <v>0</v>
      </c>
    </row>
    <row r="362" spans="1:9" s="207" customFormat="1" ht="12.75">
      <c r="A362" s="217"/>
      <c r="B362" s="208"/>
      <c r="C362" s="404"/>
      <c r="D362" s="405">
        <v>4178</v>
      </c>
      <c r="E362" s="406" t="s">
        <v>178</v>
      </c>
      <c r="F362" s="407">
        <v>31152</v>
      </c>
      <c r="G362" s="205">
        <v>9149.46</v>
      </c>
      <c r="H362" s="232">
        <f t="shared" si="9"/>
        <v>29.370377503852076</v>
      </c>
      <c r="I362" s="205">
        <v>0</v>
      </c>
    </row>
    <row r="363" spans="1:9" s="207" customFormat="1" ht="12.75">
      <c r="A363" s="217"/>
      <c r="B363" s="208"/>
      <c r="C363" s="404"/>
      <c r="D363" s="405">
        <v>4179</v>
      </c>
      <c r="E363" s="406" t="s">
        <v>178</v>
      </c>
      <c r="F363" s="407">
        <v>1649</v>
      </c>
      <c r="G363" s="205">
        <v>484.38</v>
      </c>
      <c r="H363" s="232">
        <f>G363*100/F363</f>
        <v>29.374166161309883</v>
      </c>
      <c r="I363" s="205">
        <v>0</v>
      </c>
    </row>
    <row r="364" spans="1:9" s="61" customFormat="1" ht="12.75">
      <c r="A364" s="328"/>
      <c r="B364" s="59"/>
      <c r="C364" s="669"/>
      <c r="D364" s="670"/>
      <c r="E364" s="671" t="s">
        <v>3</v>
      </c>
      <c r="F364" s="672"/>
      <c r="G364" s="63"/>
      <c r="H364" s="673"/>
      <c r="I364" s="63"/>
    </row>
    <row r="365" spans="1:9" s="207" customFormat="1" ht="12.75">
      <c r="A365" s="685"/>
      <c r="B365" s="369"/>
      <c r="C365" s="708"/>
      <c r="D365" s="96">
        <v>4118</v>
      </c>
      <c r="E365" s="44" t="s">
        <v>205</v>
      </c>
      <c r="F365" s="231">
        <v>863</v>
      </c>
      <c r="G365" s="205">
        <v>742.01</v>
      </c>
      <c r="H365" s="206">
        <f aca="true" t="shared" si="10" ref="H365:H373">G365*100/F365</f>
        <v>85.9803012746234</v>
      </c>
      <c r="I365" s="205">
        <v>0</v>
      </c>
    </row>
    <row r="366" spans="1:9" s="207" customFormat="1" ht="12.75">
      <c r="A366" s="217"/>
      <c r="B366" s="208"/>
      <c r="C366" s="218"/>
      <c r="D366" s="96">
        <v>4119</v>
      </c>
      <c r="E366" s="44" t="s">
        <v>205</v>
      </c>
      <c r="F366" s="231">
        <v>176</v>
      </c>
      <c r="G366" s="205">
        <v>130.95</v>
      </c>
      <c r="H366" s="206">
        <f t="shared" si="10"/>
        <v>74.40340909090908</v>
      </c>
      <c r="I366" s="205">
        <v>0</v>
      </c>
    </row>
    <row r="367" spans="1:9" s="207" customFormat="1" ht="12.75">
      <c r="A367" s="217"/>
      <c r="B367" s="208"/>
      <c r="C367" s="209"/>
      <c r="D367" s="157">
        <v>4128</v>
      </c>
      <c r="E367" s="54" t="s">
        <v>167</v>
      </c>
      <c r="F367" s="291">
        <v>154</v>
      </c>
      <c r="G367" s="238">
        <v>120.4</v>
      </c>
      <c r="H367" s="292">
        <f t="shared" si="10"/>
        <v>78.18181818181819</v>
      </c>
      <c r="I367" s="238">
        <v>0</v>
      </c>
    </row>
    <row r="368" spans="1:9" s="207" customFormat="1" ht="12.75">
      <c r="A368" s="217"/>
      <c r="B368" s="208"/>
      <c r="C368" s="209"/>
      <c r="D368" s="157">
        <v>4129</v>
      </c>
      <c r="E368" s="54" t="s">
        <v>167</v>
      </c>
      <c r="F368" s="291">
        <v>28</v>
      </c>
      <c r="G368" s="238">
        <v>21.24</v>
      </c>
      <c r="H368" s="292">
        <f t="shared" si="10"/>
        <v>75.85714285714286</v>
      </c>
      <c r="I368" s="238">
        <v>0</v>
      </c>
    </row>
    <row r="369" spans="1:9" s="207" customFormat="1" ht="12.75">
      <c r="A369" s="217"/>
      <c r="B369" s="208"/>
      <c r="C369" s="404"/>
      <c r="D369" s="405">
        <v>4178</v>
      </c>
      <c r="E369" s="406" t="s">
        <v>178</v>
      </c>
      <c r="F369" s="407">
        <v>6042</v>
      </c>
      <c r="G369" s="205">
        <v>5593.85</v>
      </c>
      <c r="H369" s="232">
        <f t="shared" si="10"/>
        <v>92.5827540549487</v>
      </c>
      <c r="I369" s="205">
        <v>0</v>
      </c>
    </row>
    <row r="370" spans="1:9" s="207" customFormat="1" ht="13.5" thickBot="1">
      <c r="A370" s="710"/>
      <c r="B370" s="711"/>
      <c r="C370" s="712"/>
      <c r="D370" s="659">
        <v>4179</v>
      </c>
      <c r="E370" s="660" t="s">
        <v>178</v>
      </c>
      <c r="F370" s="661">
        <v>1040</v>
      </c>
      <c r="G370" s="713">
        <v>987.14</v>
      </c>
      <c r="H370" s="714">
        <f t="shared" si="10"/>
        <v>94.91730769230769</v>
      </c>
      <c r="I370" s="713">
        <v>0</v>
      </c>
    </row>
    <row r="371" spans="1:9" s="16" customFormat="1" ht="12.75">
      <c r="A371" s="471">
        <v>854</v>
      </c>
      <c r="B371" s="425"/>
      <c r="C371" s="425"/>
      <c r="D371" s="426"/>
      <c r="E371" s="427" t="s">
        <v>159</v>
      </c>
      <c r="F371" s="433">
        <f>SUM(F382,F379,F372)</f>
        <v>488996</v>
      </c>
      <c r="G371" s="433">
        <f>SUM(G382,G379,G372)</f>
        <v>229603.75</v>
      </c>
      <c r="H371" s="421">
        <f t="shared" si="10"/>
        <v>46.95411618908948</v>
      </c>
      <c r="I371" s="429">
        <f>SUM(I382,I379,I372)</f>
        <v>11832.3</v>
      </c>
    </row>
    <row r="372" spans="1:9" s="5" customFormat="1" ht="12.75">
      <c r="A372" s="6"/>
      <c r="B372" s="169">
        <v>85401</v>
      </c>
      <c r="C372" s="2"/>
      <c r="D372" s="3"/>
      <c r="E372" s="37" t="s">
        <v>199</v>
      </c>
      <c r="F372" s="134">
        <f>SUM(F373)</f>
        <v>323028</v>
      </c>
      <c r="G372" s="134">
        <f>SUM(G373)</f>
        <v>169644.29</v>
      </c>
      <c r="H372" s="38">
        <f t="shared" si="10"/>
        <v>52.51689946382357</v>
      </c>
      <c r="I372" s="39">
        <f>SUM(I373)</f>
        <v>9684.81</v>
      </c>
    </row>
    <row r="373" spans="1:9" s="207" customFormat="1" ht="38.25">
      <c r="A373" s="170"/>
      <c r="B373" s="42"/>
      <c r="C373" s="42"/>
      <c r="D373" s="43"/>
      <c r="E373" s="44" t="s">
        <v>62</v>
      </c>
      <c r="F373" s="223">
        <v>323028</v>
      </c>
      <c r="G373" s="205">
        <v>169644.29</v>
      </c>
      <c r="H373" s="206">
        <f t="shared" si="10"/>
        <v>52.51689946382357</v>
      </c>
      <c r="I373" s="205">
        <v>9684.81</v>
      </c>
    </row>
    <row r="374" spans="1:9" s="207" customFormat="1" ht="12.75">
      <c r="A374" s="224"/>
      <c r="B374" s="225"/>
      <c r="C374" s="226"/>
      <c r="D374" s="210"/>
      <c r="E374" s="54" t="s">
        <v>214</v>
      </c>
      <c r="F374" s="227"/>
      <c r="G374" s="205"/>
      <c r="H374" s="206" t="s">
        <v>210</v>
      </c>
      <c r="I374" s="205"/>
    </row>
    <row r="375" spans="1:9" s="207" customFormat="1" ht="12.75">
      <c r="A375" s="224"/>
      <c r="B375" s="224"/>
      <c r="C375" s="228"/>
      <c r="D375" s="96">
        <v>4010</v>
      </c>
      <c r="E375" s="44" t="s">
        <v>152</v>
      </c>
      <c r="F375" s="219">
        <v>224314</v>
      </c>
      <c r="G375" s="205">
        <v>110710.51</v>
      </c>
      <c r="H375" s="206">
        <f aca="true" t="shared" si="11" ref="H375:H380">G375*100/F375</f>
        <v>49.35514947796393</v>
      </c>
      <c r="I375" s="205">
        <v>4853.6</v>
      </c>
    </row>
    <row r="376" spans="1:11" s="207" customFormat="1" ht="12.75">
      <c r="A376" s="224"/>
      <c r="B376" s="224"/>
      <c r="C376" s="228"/>
      <c r="D376" s="96">
        <v>4040</v>
      </c>
      <c r="E376" s="44" t="s">
        <v>194</v>
      </c>
      <c r="F376" s="229">
        <v>16829</v>
      </c>
      <c r="G376" s="205">
        <v>16771.57</v>
      </c>
      <c r="H376" s="206">
        <f t="shared" si="11"/>
        <v>99.65874383504665</v>
      </c>
      <c r="I376" s="205">
        <v>0</v>
      </c>
      <c r="K376" s="709" t="s">
        <v>210</v>
      </c>
    </row>
    <row r="377" spans="1:9" s="207" customFormat="1" ht="12.75">
      <c r="A377" s="236"/>
      <c r="B377" s="230"/>
      <c r="C377" s="228"/>
      <c r="D377" s="96">
        <v>4110</v>
      </c>
      <c r="E377" s="44" t="s">
        <v>205</v>
      </c>
      <c r="F377" s="229">
        <v>37123</v>
      </c>
      <c r="G377" s="205">
        <v>18843.95</v>
      </c>
      <c r="H377" s="206">
        <f t="shared" si="11"/>
        <v>50.76084906931013</v>
      </c>
      <c r="I377" s="205">
        <v>2667.27</v>
      </c>
    </row>
    <row r="378" spans="1:9" s="207" customFormat="1" ht="12.75">
      <c r="A378" s="208"/>
      <c r="B378" s="282"/>
      <c r="C378" s="228"/>
      <c r="D378" s="96">
        <v>4120</v>
      </c>
      <c r="E378" s="44" t="s">
        <v>167</v>
      </c>
      <c r="F378" s="231">
        <v>6012</v>
      </c>
      <c r="G378" s="205">
        <v>2957.24</v>
      </c>
      <c r="H378" s="206">
        <f t="shared" si="11"/>
        <v>49.188955422488355</v>
      </c>
      <c r="I378" s="205">
        <v>373.12</v>
      </c>
    </row>
    <row r="379" spans="1:9" s="5" customFormat="1" ht="12.75">
      <c r="A379" s="20"/>
      <c r="B379" s="349">
        <v>85415</v>
      </c>
      <c r="C379" s="623"/>
      <c r="D379" s="624"/>
      <c r="E379" s="626" t="s">
        <v>193</v>
      </c>
      <c r="F379" s="627">
        <f>SUM(F380)</f>
        <v>164341</v>
      </c>
      <c r="G379" s="627">
        <f>SUM(G380)</f>
        <v>59571.46</v>
      </c>
      <c r="H379" s="264">
        <f t="shared" si="11"/>
        <v>36.248690223377004</v>
      </c>
      <c r="I379" s="535">
        <f>SUM(I380)</f>
        <v>2147.49</v>
      </c>
    </row>
    <row r="380" spans="1:10" s="49" customFormat="1" ht="12.75">
      <c r="A380" s="621"/>
      <c r="B380" s="530"/>
      <c r="C380" s="530"/>
      <c r="D380" s="251"/>
      <c r="E380" s="316" t="s">
        <v>208</v>
      </c>
      <c r="F380" s="388">
        <v>164341</v>
      </c>
      <c r="G380" s="379">
        <v>59571.46</v>
      </c>
      <c r="H380" s="70">
        <f t="shared" si="11"/>
        <v>36.248690223377004</v>
      </c>
      <c r="I380" s="203">
        <v>2147.49</v>
      </c>
      <c r="J380" s="48"/>
    </row>
    <row r="381" spans="1:10" s="61" customFormat="1" ht="25.5">
      <c r="A381" s="328"/>
      <c r="B381" s="511"/>
      <c r="C381" s="511"/>
      <c r="D381" s="625" t="s">
        <v>210</v>
      </c>
      <c r="E381" s="381" t="s">
        <v>75</v>
      </c>
      <c r="F381" s="389" t="s">
        <v>210</v>
      </c>
      <c r="G381" s="383"/>
      <c r="H381" s="35" t="s">
        <v>210</v>
      </c>
      <c r="I381" s="385"/>
      <c r="J381" s="60"/>
    </row>
    <row r="382" spans="1:9" s="5" customFormat="1" ht="12.75">
      <c r="A382" s="6"/>
      <c r="B382" s="622">
        <v>85446</v>
      </c>
      <c r="C382" s="13"/>
      <c r="D382" s="14"/>
      <c r="E382" s="144" t="s">
        <v>172</v>
      </c>
      <c r="F382" s="145">
        <f>SUM(F383)</f>
        <v>1627</v>
      </c>
      <c r="G382" s="145">
        <f>SUM(G383)</f>
        <v>388</v>
      </c>
      <c r="H382" s="38">
        <f>G382*100/F382</f>
        <v>23.84757221880762</v>
      </c>
      <c r="I382" s="80">
        <v>0</v>
      </c>
    </row>
    <row r="383" spans="1:9" s="207" customFormat="1" ht="38.25">
      <c r="A383" s="294"/>
      <c r="B383" s="146"/>
      <c r="C383" s="146"/>
      <c r="D383" s="147"/>
      <c r="E383" s="95" t="s">
        <v>28</v>
      </c>
      <c r="F383" s="295">
        <v>1627</v>
      </c>
      <c r="G383" s="205">
        <v>388</v>
      </c>
      <c r="H383" s="232">
        <f>G383*100/F383</f>
        <v>23.84757221880762</v>
      </c>
      <c r="I383" s="205">
        <v>0</v>
      </c>
    </row>
    <row r="384" spans="1:9" s="77" customFormat="1" ht="12.75">
      <c r="A384" s="479" t="s">
        <v>207</v>
      </c>
      <c r="B384" s="480">
        <v>7</v>
      </c>
      <c r="C384" s="101"/>
      <c r="D384" s="101"/>
      <c r="E384" s="481"/>
      <c r="F384" s="101"/>
      <c r="G384" s="482"/>
      <c r="H384" s="108" t="s">
        <v>210</v>
      </c>
      <c r="I384" s="102"/>
    </row>
    <row r="385" spans="1:9" s="77" customFormat="1" ht="13.5" thickBot="1">
      <c r="A385" s="24"/>
      <c r="B385" s="25"/>
      <c r="C385" s="103"/>
      <c r="D385" s="104"/>
      <c r="E385" s="105"/>
      <c r="F385" s="106"/>
      <c r="G385" s="107"/>
      <c r="H385" s="108"/>
      <c r="I385" s="107"/>
    </row>
    <row r="386" spans="1:10" s="30" customFormat="1" ht="13.5" thickBot="1">
      <c r="A386" s="31" t="s">
        <v>163</v>
      </c>
      <c r="B386" s="32" t="s">
        <v>201</v>
      </c>
      <c r="C386" s="742" t="s">
        <v>176</v>
      </c>
      <c r="D386" s="743"/>
      <c r="E386" s="33" t="s">
        <v>162</v>
      </c>
      <c r="F386" s="32" t="s">
        <v>211</v>
      </c>
      <c r="G386" s="34" t="s">
        <v>212</v>
      </c>
      <c r="H386" s="34" t="s">
        <v>213</v>
      </c>
      <c r="I386" s="326" t="s">
        <v>219</v>
      </c>
      <c r="J386" s="29"/>
    </row>
    <row r="387" spans="1:9" s="16" customFormat="1" ht="17.25" customHeight="1">
      <c r="A387" s="598">
        <v>900</v>
      </c>
      <c r="B387" s="599"/>
      <c r="C387" s="599"/>
      <c r="D387" s="600"/>
      <c r="E387" s="601" t="s">
        <v>192</v>
      </c>
      <c r="F387" s="602">
        <f>SUM(F416,F409,F407,F401,F388)</f>
        <v>6143455</v>
      </c>
      <c r="G387" s="602">
        <f>SUM(G416,G409,G407,G401,G388)</f>
        <v>3347128.45</v>
      </c>
      <c r="H387" s="421">
        <f>G387*100/F387</f>
        <v>54.482834984548596</v>
      </c>
      <c r="I387" s="429">
        <f>SUM(I388,I401,I407,I409,I416)</f>
        <v>192360.40000000002</v>
      </c>
    </row>
    <row r="388" spans="1:9" s="5" customFormat="1" ht="12.75">
      <c r="A388" s="20"/>
      <c r="B388" s="143">
        <v>90002</v>
      </c>
      <c r="C388" s="13"/>
      <c r="D388" s="14"/>
      <c r="E388" s="144" t="s">
        <v>181</v>
      </c>
      <c r="F388" s="305">
        <f>SUM(F396,F389)</f>
        <v>1312455</v>
      </c>
      <c r="G388" s="305">
        <f>SUM(G396,G389)</f>
        <v>1191381.65</v>
      </c>
      <c r="H388" s="38">
        <f>G388*100/F388</f>
        <v>90.77504752543895</v>
      </c>
      <c r="I388" s="80">
        <f>SUM(I389)</f>
        <v>0</v>
      </c>
    </row>
    <row r="389" spans="1:9" s="49" customFormat="1" ht="38.25">
      <c r="A389" s="40"/>
      <c r="B389" s="109"/>
      <c r="C389" s="42"/>
      <c r="D389" s="43"/>
      <c r="E389" s="44" t="s">
        <v>29</v>
      </c>
      <c r="F389" s="137">
        <v>204076</v>
      </c>
      <c r="G389" s="47">
        <v>206787.42</v>
      </c>
      <c r="H389" s="46">
        <f>G389*100/F389</f>
        <v>101.32863247025618</v>
      </c>
      <c r="I389" s="47">
        <v>0</v>
      </c>
    </row>
    <row r="390" spans="1:9" s="207" customFormat="1" ht="12.75">
      <c r="A390" s="191"/>
      <c r="B390" s="85"/>
      <c r="C390" s="111"/>
      <c r="D390" s="53"/>
      <c r="E390" s="54" t="s">
        <v>214</v>
      </c>
      <c r="F390" s="227"/>
      <c r="G390" s="205"/>
      <c r="H390" s="206" t="s">
        <v>210</v>
      </c>
      <c r="I390" s="205"/>
    </row>
    <row r="391" spans="1:11" s="207" customFormat="1" ht="12.75">
      <c r="A391" s="370"/>
      <c r="B391" s="208"/>
      <c r="C391" s="218"/>
      <c r="D391" s="96">
        <v>4010</v>
      </c>
      <c r="E391" s="44" t="s">
        <v>152</v>
      </c>
      <c r="F391" s="219">
        <v>43349</v>
      </c>
      <c r="G391" s="205">
        <v>43348.33</v>
      </c>
      <c r="H391" s="206">
        <f aca="true" t="shared" si="12" ref="H391:H396">G391*100/F391</f>
        <v>99.9984544049459</v>
      </c>
      <c r="I391" s="205">
        <v>0</v>
      </c>
      <c r="K391" s="709" t="s">
        <v>210</v>
      </c>
    </row>
    <row r="392" spans="1:9" s="207" customFormat="1" ht="12.75">
      <c r="A392" s="224"/>
      <c r="B392" s="224"/>
      <c r="C392" s="228"/>
      <c r="D392" s="96">
        <v>4040</v>
      </c>
      <c r="E392" s="44" t="s">
        <v>194</v>
      </c>
      <c r="F392" s="229">
        <v>11760</v>
      </c>
      <c r="G392" s="205">
        <v>11759.95</v>
      </c>
      <c r="H392" s="206">
        <f t="shared" si="12"/>
        <v>99.99957482993197</v>
      </c>
      <c r="I392" s="205">
        <v>0</v>
      </c>
    </row>
    <row r="393" spans="1:9" s="207" customFormat="1" ht="12.75">
      <c r="A393" s="371"/>
      <c r="B393" s="208"/>
      <c r="C393" s="218"/>
      <c r="D393" s="96">
        <v>4110</v>
      </c>
      <c r="E393" s="44" t="s">
        <v>205</v>
      </c>
      <c r="F393" s="229">
        <v>10671</v>
      </c>
      <c r="G393" s="205">
        <v>10670.08</v>
      </c>
      <c r="H393" s="206">
        <f t="shared" si="12"/>
        <v>99.99137850248337</v>
      </c>
      <c r="I393" s="205">
        <v>0</v>
      </c>
    </row>
    <row r="394" spans="1:9" s="207" customFormat="1" ht="12.75">
      <c r="A394" s="217"/>
      <c r="B394" s="208"/>
      <c r="C394" s="218"/>
      <c r="D394" s="96">
        <v>4120</v>
      </c>
      <c r="E394" s="44" t="s">
        <v>167</v>
      </c>
      <c r="F394" s="231">
        <v>1628</v>
      </c>
      <c r="G394" s="205">
        <v>1627.74</v>
      </c>
      <c r="H394" s="206">
        <f t="shared" si="12"/>
        <v>99.98402948402948</v>
      </c>
      <c r="I394" s="205">
        <v>0</v>
      </c>
    </row>
    <row r="395" spans="1:9" s="207" customFormat="1" ht="12.75">
      <c r="A395" s="217"/>
      <c r="B395" s="241"/>
      <c r="C395" s="289"/>
      <c r="D395" s="94">
        <v>4170</v>
      </c>
      <c r="E395" s="95" t="s">
        <v>178</v>
      </c>
      <c r="F395" s="279">
        <v>8860</v>
      </c>
      <c r="G395" s="205">
        <v>8860</v>
      </c>
      <c r="H395" s="232">
        <f t="shared" si="12"/>
        <v>100</v>
      </c>
      <c r="I395" s="205">
        <v>0</v>
      </c>
    </row>
    <row r="396" spans="1:9" s="49" customFormat="1" ht="12.75">
      <c r="A396" s="208"/>
      <c r="B396" s="273"/>
      <c r="C396" s="228"/>
      <c r="D396" s="221"/>
      <c r="E396" s="44" t="s">
        <v>145</v>
      </c>
      <c r="F396" s="296">
        <v>1108379</v>
      </c>
      <c r="G396" s="296">
        <v>984594.23</v>
      </c>
      <c r="H396" s="46">
        <f t="shared" si="12"/>
        <v>88.83190948222584</v>
      </c>
      <c r="I396" s="47">
        <v>0</v>
      </c>
    </row>
    <row r="397" spans="1:9" s="49" customFormat="1" ht="12.75">
      <c r="A397" s="84"/>
      <c r="B397" s="85"/>
      <c r="C397" s="111"/>
      <c r="D397" s="53"/>
      <c r="E397" s="54" t="s">
        <v>214</v>
      </c>
      <c r="F397" s="154"/>
      <c r="G397" s="47"/>
      <c r="H397" s="46" t="s">
        <v>210</v>
      </c>
      <c r="I397" s="47"/>
    </row>
    <row r="398" spans="1:9" s="49" customFormat="1" ht="12.75">
      <c r="A398" s="84"/>
      <c r="B398" s="84"/>
      <c r="C398" s="272"/>
      <c r="D398" s="364">
        <v>6050</v>
      </c>
      <c r="E398" s="509" t="s">
        <v>196</v>
      </c>
      <c r="F398" s="142">
        <v>1108379</v>
      </c>
      <c r="G398" s="47">
        <f>SUM(G399:G400)</f>
        <v>984594.23</v>
      </c>
      <c r="H398" s="46">
        <f>G398*100/F398</f>
        <v>88.83190948222584</v>
      </c>
      <c r="I398" s="47">
        <v>0</v>
      </c>
    </row>
    <row r="399" spans="1:9" s="61" customFormat="1" ht="38.25">
      <c r="A399" s="328"/>
      <c r="B399" s="328"/>
      <c r="C399" s="328"/>
      <c r="D399" s="504"/>
      <c r="E399" s="603" t="s">
        <v>4</v>
      </c>
      <c r="F399" s="731" t="s">
        <v>210</v>
      </c>
      <c r="G399" s="63">
        <v>984594.23</v>
      </c>
      <c r="H399" s="725" t="s">
        <v>210</v>
      </c>
      <c r="I399" s="63">
        <v>0</v>
      </c>
    </row>
    <row r="400" spans="1:9" s="61" customFormat="1" ht="38.25">
      <c r="A400" s="328"/>
      <c r="B400" s="511"/>
      <c r="C400" s="511"/>
      <c r="D400" s="244"/>
      <c r="E400" s="603" t="s">
        <v>5</v>
      </c>
      <c r="F400" s="731"/>
      <c r="G400" s="63">
        <v>0</v>
      </c>
      <c r="H400" s="732"/>
      <c r="I400" s="63">
        <v>0</v>
      </c>
    </row>
    <row r="401" spans="1:11" s="5" customFormat="1" ht="12.75" customHeight="1">
      <c r="A401" s="20"/>
      <c r="B401" s="143">
        <v>90003</v>
      </c>
      <c r="C401" s="13"/>
      <c r="D401" s="14"/>
      <c r="E401" s="37" t="s">
        <v>170</v>
      </c>
      <c r="F401" s="134">
        <f>SUM(F402:F403)</f>
        <v>451000</v>
      </c>
      <c r="G401" s="305">
        <f>SUM(G402)</f>
        <v>127883.64</v>
      </c>
      <c r="H401" s="38">
        <f aca="true" t="shared" si="13" ref="H401:H411">G401*100/F401</f>
        <v>28.35557427937916</v>
      </c>
      <c r="I401" s="39">
        <f>SUM(I402)</f>
        <v>20780.45</v>
      </c>
      <c r="K401" s="741" t="s">
        <v>210</v>
      </c>
    </row>
    <row r="402" spans="1:9" s="49" customFormat="1" ht="38.25">
      <c r="A402" s="40"/>
      <c r="B402" s="41"/>
      <c r="C402" s="42"/>
      <c r="D402" s="43"/>
      <c r="E402" s="44" t="s">
        <v>31</v>
      </c>
      <c r="F402" s="137">
        <v>301000</v>
      </c>
      <c r="G402" s="47">
        <v>127883.64</v>
      </c>
      <c r="H402" s="46">
        <f t="shared" si="13"/>
        <v>42.486259136212624</v>
      </c>
      <c r="I402" s="47">
        <v>20780.45</v>
      </c>
    </row>
    <row r="403" spans="1:9" s="49" customFormat="1" ht="12.75">
      <c r="A403" s="50"/>
      <c r="B403" s="51"/>
      <c r="C403" s="155"/>
      <c r="D403" s="87"/>
      <c r="E403" s="44" t="s">
        <v>145</v>
      </c>
      <c r="F403" s="296">
        <v>150000</v>
      </c>
      <c r="G403" s="296">
        <f>SUM(G405:G406)</f>
        <v>0</v>
      </c>
      <c r="H403" s="46">
        <f>G403*100/F403</f>
        <v>0</v>
      </c>
      <c r="I403" s="47">
        <v>0</v>
      </c>
    </row>
    <row r="404" spans="1:9" s="49" customFormat="1" ht="12.75">
      <c r="A404" s="84"/>
      <c r="B404" s="85"/>
      <c r="C404" s="111"/>
      <c r="D404" s="53"/>
      <c r="E404" s="54" t="s">
        <v>214</v>
      </c>
      <c r="F404" s="333"/>
      <c r="G404" s="66"/>
      <c r="H404" s="67" t="s">
        <v>210</v>
      </c>
      <c r="I404" s="66"/>
    </row>
    <row r="405" spans="1:10" s="49" customFormat="1" ht="12.75">
      <c r="A405" s="84"/>
      <c r="B405" s="84"/>
      <c r="C405" s="272"/>
      <c r="D405" s="252">
        <v>6050</v>
      </c>
      <c r="E405" s="316" t="s">
        <v>196</v>
      </c>
      <c r="F405" s="388">
        <v>150000</v>
      </c>
      <c r="G405" s="379">
        <v>0</v>
      </c>
      <c r="H405" s="70">
        <f>G405*100/F405</f>
        <v>0</v>
      </c>
      <c r="I405" s="203">
        <v>0</v>
      </c>
      <c r="J405" s="48"/>
    </row>
    <row r="406" spans="1:10" s="61" customFormat="1" ht="15.75" customHeight="1">
      <c r="A406" s="328"/>
      <c r="B406" s="328"/>
      <c r="C406" s="328"/>
      <c r="D406" s="124"/>
      <c r="E406" s="381" t="s">
        <v>6</v>
      </c>
      <c r="F406" s="389" t="s">
        <v>210</v>
      </c>
      <c r="G406" s="383"/>
      <c r="H406" s="35" t="s">
        <v>210</v>
      </c>
      <c r="I406" s="385"/>
      <c r="J406" s="60"/>
    </row>
    <row r="407" spans="1:9" s="5" customFormat="1" ht="12.75">
      <c r="A407" s="20"/>
      <c r="B407" s="149">
        <v>90004</v>
      </c>
      <c r="C407" s="2"/>
      <c r="D407" s="3"/>
      <c r="E407" s="144" t="s">
        <v>165</v>
      </c>
      <c r="F407" s="305">
        <f>SUM(F408)</f>
        <v>220000</v>
      </c>
      <c r="G407" s="305">
        <f>SUM(G408)</f>
        <v>98416.38</v>
      </c>
      <c r="H407" s="38">
        <f t="shared" si="13"/>
        <v>44.73471818181818</v>
      </c>
      <c r="I407" s="80">
        <f>SUM(I408)</f>
        <v>15991.5</v>
      </c>
    </row>
    <row r="408" spans="1:9" s="49" customFormat="1" ht="25.5">
      <c r="A408" s="40"/>
      <c r="B408" s="41"/>
      <c r="C408" s="42"/>
      <c r="D408" s="43"/>
      <c r="E408" s="44" t="s">
        <v>32</v>
      </c>
      <c r="F408" s="137">
        <v>220000</v>
      </c>
      <c r="G408" s="47">
        <v>98416.38</v>
      </c>
      <c r="H408" s="46">
        <f t="shared" si="13"/>
        <v>44.73471818181818</v>
      </c>
      <c r="I408" s="47">
        <v>15991.5</v>
      </c>
    </row>
    <row r="409" spans="1:9" s="5" customFormat="1" ht="12.75">
      <c r="A409" s="20"/>
      <c r="B409" s="149">
        <v>90015</v>
      </c>
      <c r="C409" s="2"/>
      <c r="D409" s="3"/>
      <c r="E409" s="37" t="s">
        <v>164</v>
      </c>
      <c r="F409" s="117">
        <f>SUM(F410:F411)</f>
        <v>2075000</v>
      </c>
      <c r="G409" s="117">
        <f>SUM(G410:G411)</f>
        <v>647215.66</v>
      </c>
      <c r="H409" s="38">
        <f t="shared" si="13"/>
        <v>31.191116144578313</v>
      </c>
      <c r="I409" s="39">
        <f>SUM(I410:I411)</f>
        <v>110510.81</v>
      </c>
    </row>
    <row r="410" spans="1:9" s="49" customFormat="1" ht="51">
      <c r="A410" s="40"/>
      <c r="B410" s="41"/>
      <c r="C410" s="42"/>
      <c r="D410" s="43"/>
      <c r="E410" s="44" t="s">
        <v>33</v>
      </c>
      <c r="F410" s="137">
        <v>1420000</v>
      </c>
      <c r="G410" s="47">
        <v>647215.66</v>
      </c>
      <c r="H410" s="46">
        <f t="shared" si="13"/>
        <v>45.5785676056338</v>
      </c>
      <c r="I410" s="47">
        <v>110510.81</v>
      </c>
    </row>
    <row r="411" spans="1:9" s="49" customFormat="1" ht="12.75">
      <c r="A411" s="50"/>
      <c r="B411" s="111"/>
      <c r="C411" s="155"/>
      <c r="D411" s="87"/>
      <c r="E411" s="44" t="s">
        <v>145</v>
      </c>
      <c r="F411" s="137">
        <v>655000</v>
      </c>
      <c r="G411" s="137">
        <f>SUM(G413)</f>
        <v>0</v>
      </c>
      <c r="H411" s="46">
        <f t="shared" si="13"/>
        <v>0</v>
      </c>
      <c r="I411" s="47">
        <f>SUM(I413)</f>
        <v>0</v>
      </c>
    </row>
    <row r="412" spans="1:9" s="49" customFormat="1" ht="12.75">
      <c r="A412" s="50"/>
      <c r="B412" s="85"/>
      <c r="C412" s="111"/>
      <c r="D412" s="53"/>
      <c r="E412" s="54" t="s">
        <v>214</v>
      </c>
      <c r="F412" s="55"/>
      <c r="G412" s="66"/>
      <c r="H412" s="67" t="s">
        <v>210</v>
      </c>
      <c r="I412" s="66"/>
    </row>
    <row r="413" spans="1:10" s="49" customFormat="1" ht="25.5">
      <c r="A413" s="50"/>
      <c r="B413" s="121"/>
      <c r="C413" s="113"/>
      <c r="D413" s="376">
        <v>6010</v>
      </c>
      <c r="E413" s="316" t="s">
        <v>64</v>
      </c>
      <c r="F413" s="388">
        <v>520000</v>
      </c>
      <c r="G413" s="379">
        <v>0</v>
      </c>
      <c r="H413" s="306">
        <f>G413*100/F413</f>
        <v>0</v>
      </c>
      <c r="I413" s="66">
        <v>0</v>
      </c>
      <c r="J413" s="48"/>
    </row>
    <row r="414" spans="1:10" s="61" customFormat="1" ht="25.5">
      <c r="A414" s="328"/>
      <c r="B414" s="59"/>
      <c r="C414" s="126"/>
      <c r="D414" s="387"/>
      <c r="E414" s="381" t="s">
        <v>76</v>
      </c>
      <c r="F414" s="389" t="s">
        <v>210</v>
      </c>
      <c r="G414" s="383"/>
      <c r="H414" s="628" t="s">
        <v>210</v>
      </c>
      <c r="I414" s="263"/>
      <c r="J414" s="60"/>
    </row>
    <row r="415" spans="1:9" s="49" customFormat="1" ht="40.5" customHeight="1">
      <c r="A415" s="662"/>
      <c r="B415" s="631"/>
      <c r="C415" s="632"/>
      <c r="D415" s="633">
        <v>6050</v>
      </c>
      <c r="E415" s="372" t="s">
        <v>13</v>
      </c>
      <c r="F415" s="373">
        <v>135000</v>
      </c>
      <c r="G415" s="91">
        <v>0</v>
      </c>
      <c r="H415" s="46">
        <f>G415*100/F415</f>
        <v>0</v>
      </c>
      <c r="I415" s="91">
        <v>0</v>
      </c>
    </row>
    <row r="416" spans="1:9" s="5" customFormat="1" ht="12.75">
      <c r="A416" s="20"/>
      <c r="B416" s="149">
        <v>90095</v>
      </c>
      <c r="C416" s="2"/>
      <c r="D416" s="3"/>
      <c r="E416" s="144" t="s">
        <v>186</v>
      </c>
      <c r="F416" s="378">
        <f>SUM(F418,F417)</f>
        <v>2085000</v>
      </c>
      <c r="G416" s="378">
        <f>SUM(G418,G417)</f>
        <v>1282231.12</v>
      </c>
      <c r="H416" s="38">
        <f>G416*100/F416</f>
        <v>61.49789544364509</v>
      </c>
      <c r="I416" s="80">
        <f>SUM(I418,I417)</f>
        <v>45077.64</v>
      </c>
    </row>
    <row r="417" spans="1:9" s="49" customFormat="1" ht="76.5">
      <c r="A417" s="245"/>
      <c r="B417" s="42"/>
      <c r="C417" s="42"/>
      <c r="D417" s="43"/>
      <c r="E417" s="44" t="s">
        <v>34</v>
      </c>
      <c r="F417" s="137">
        <v>625000</v>
      </c>
      <c r="G417" s="47">
        <v>225691.12</v>
      </c>
      <c r="H417" s="46">
        <f>G417*100/F417</f>
        <v>36.1105792</v>
      </c>
      <c r="I417" s="47">
        <v>45077.64</v>
      </c>
    </row>
    <row r="418" spans="1:9" s="49" customFormat="1" ht="12.75">
      <c r="A418" s="50"/>
      <c r="B418" s="111"/>
      <c r="C418" s="155"/>
      <c r="D418" s="87"/>
      <c r="E418" s="44" t="s">
        <v>145</v>
      </c>
      <c r="F418" s="137">
        <v>1460000</v>
      </c>
      <c r="G418" s="137">
        <f>SUM(G420:G422)</f>
        <v>1056540</v>
      </c>
      <c r="H418" s="46">
        <f>G418*100/F418</f>
        <v>72.36575342465754</v>
      </c>
      <c r="I418" s="47">
        <f>SUM(I420:I422)</f>
        <v>0</v>
      </c>
    </row>
    <row r="419" spans="1:9" s="49" customFormat="1" ht="12.75">
      <c r="A419" s="84"/>
      <c r="B419" s="85"/>
      <c r="C419" s="93"/>
      <c r="D419" s="153"/>
      <c r="E419" s="54" t="s">
        <v>214</v>
      </c>
      <c r="F419" s="55"/>
      <c r="G419" s="66"/>
      <c r="H419" s="70" t="s">
        <v>210</v>
      </c>
      <c r="I419" s="66"/>
    </row>
    <row r="420" spans="1:10" s="49" customFormat="1" ht="25.5">
      <c r="A420" s="84"/>
      <c r="B420" s="50"/>
      <c r="C420" s="113"/>
      <c r="D420" s="376">
        <v>6010</v>
      </c>
      <c r="E420" s="316" t="s">
        <v>64</v>
      </c>
      <c r="F420" s="388">
        <v>1294000</v>
      </c>
      <c r="G420" s="379">
        <v>1036000</v>
      </c>
      <c r="H420" s="70">
        <f>G420*100/F420</f>
        <v>80.06182380216383</v>
      </c>
      <c r="I420" s="203">
        <v>0</v>
      </c>
      <c r="J420" s="48"/>
    </row>
    <row r="421" spans="1:10" s="61" customFormat="1" ht="25.5">
      <c r="A421" s="328"/>
      <c r="B421" s="59"/>
      <c r="C421" s="126"/>
      <c r="D421" s="387"/>
      <c r="E421" s="381" t="s">
        <v>235</v>
      </c>
      <c r="F421" s="389" t="s">
        <v>210</v>
      </c>
      <c r="G421" s="383"/>
      <c r="H421" s="46" t="s">
        <v>210</v>
      </c>
      <c r="I421" s="385"/>
      <c r="J421" s="60"/>
    </row>
    <row r="422" spans="1:9" s="49" customFormat="1" ht="12.75">
      <c r="A422" s="488"/>
      <c r="B422" s="369"/>
      <c r="C422" s="222"/>
      <c r="D422" s="57">
        <v>6050</v>
      </c>
      <c r="E422" s="372" t="s">
        <v>196</v>
      </c>
      <c r="F422" s="373">
        <v>166000</v>
      </c>
      <c r="G422" s="91">
        <v>20540</v>
      </c>
      <c r="H422" s="46">
        <f>G422*100/F422</f>
        <v>12.373493975903614</v>
      </c>
      <c r="I422" s="91">
        <v>0</v>
      </c>
    </row>
    <row r="423" spans="1:10" s="61" customFormat="1" ht="12.75">
      <c r="A423" s="395"/>
      <c r="B423" s="59"/>
      <c r="C423" s="60"/>
      <c r="D423" s="358"/>
      <c r="E423" s="608" t="s">
        <v>14</v>
      </c>
      <c r="F423" s="723" t="s">
        <v>210</v>
      </c>
      <c r="G423" s="63">
        <v>20540</v>
      </c>
      <c r="H423" s="725" t="s">
        <v>210</v>
      </c>
      <c r="I423" s="63">
        <v>0</v>
      </c>
      <c r="J423" s="60"/>
    </row>
    <row r="424" spans="1:10" s="61" customFormat="1" ht="12.75">
      <c r="A424" s="609"/>
      <c r="B424" s="59"/>
      <c r="C424" s="610"/>
      <c r="D424" s="611"/>
      <c r="E424" s="608" t="s">
        <v>15</v>
      </c>
      <c r="F424" s="723"/>
      <c r="G424" s="63">
        <v>0</v>
      </c>
      <c r="H424" s="725"/>
      <c r="I424" s="63">
        <v>0</v>
      </c>
      <c r="J424" s="60"/>
    </row>
    <row r="425" spans="1:10" s="61" customFormat="1" ht="51.75" thickBot="1">
      <c r="A425" s="663"/>
      <c r="B425" s="398"/>
      <c r="C425" s="399"/>
      <c r="D425" s="664"/>
      <c r="E425" s="665" t="s">
        <v>16</v>
      </c>
      <c r="F425" s="733"/>
      <c r="G425" s="676">
        <v>0</v>
      </c>
      <c r="H425" s="734"/>
      <c r="I425" s="649">
        <v>0</v>
      </c>
      <c r="J425" s="60"/>
    </row>
    <row r="426" spans="1:9" s="16" customFormat="1" ht="12.75">
      <c r="A426" s="471">
        <v>921</v>
      </c>
      <c r="B426" s="425"/>
      <c r="C426" s="425"/>
      <c r="D426" s="426"/>
      <c r="E426" s="427" t="s">
        <v>147</v>
      </c>
      <c r="F426" s="428">
        <f>SUM(F470,F468,F459,F450,F441,F427)</f>
        <v>1728248</v>
      </c>
      <c r="G426" s="428">
        <f>SUM(G470,G468,G459,G450,G441,G427)</f>
        <v>653121.65</v>
      </c>
      <c r="H426" s="421">
        <f>G426*100/F426</f>
        <v>37.790968078655375</v>
      </c>
      <c r="I426" s="429">
        <f>SUM(I470,I468,I459,I450,I427)</f>
        <v>0</v>
      </c>
    </row>
    <row r="427" spans="1:9" s="5" customFormat="1" ht="12.75">
      <c r="A427" s="26"/>
      <c r="B427" s="357">
        <v>92105</v>
      </c>
      <c r="C427" s="2"/>
      <c r="D427" s="3"/>
      <c r="E427" s="37" t="s">
        <v>149</v>
      </c>
      <c r="F427" s="64">
        <f>SUM(F428)</f>
        <v>22000</v>
      </c>
      <c r="G427" s="64">
        <f>SUM(G428)</f>
        <v>22000</v>
      </c>
      <c r="H427" s="38">
        <f>G427*100/F427</f>
        <v>100</v>
      </c>
      <c r="I427" s="39">
        <v>0</v>
      </c>
    </row>
    <row r="428" spans="1:9" s="49" customFormat="1" ht="12.75">
      <c r="A428" s="250"/>
      <c r="B428" s="158"/>
      <c r="C428" s="109"/>
      <c r="D428" s="265"/>
      <c r="E428" s="54" t="s">
        <v>208</v>
      </c>
      <c r="F428" s="299">
        <v>22000</v>
      </c>
      <c r="G428" s="66">
        <v>22000</v>
      </c>
      <c r="H428" s="46">
        <f>G428*100/F428</f>
        <v>100</v>
      </c>
      <c r="I428" s="47">
        <v>0</v>
      </c>
    </row>
    <row r="429" spans="1:9" s="49" customFormat="1" ht="12.75">
      <c r="A429" s="255"/>
      <c r="B429" s="50"/>
      <c r="C429" s="111"/>
      <c r="D429" s="53"/>
      <c r="E429" s="300" t="s">
        <v>214</v>
      </c>
      <c r="F429" s="301"/>
      <c r="G429" s="47"/>
      <c r="H429" s="67" t="s">
        <v>210</v>
      </c>
      <c r="I429" s="66"/>
    </row>
    <row r="430" spans="1:9" s="49" customFormat="1" ht="12.75">
      <c r="A430" s="121"/>
      <c r="B430" s="356"/>
      <c r="C430" s="272"/>
      <c r="D430" s="252">
        <v>2820</v>
      </c>
      <c r="E430" s="253" t="s">
        <v>171</v>
      </c>
      <c r="F430" s="302">
        <v>22000</v>
      </c>
      <c r="G430" s="69">
        <f>SUM(G433:G437)</f>
        <v>22000</v>
      </c>
      <c r="H430" s="70">
        <f>G430*100/F430</f>
        <v>100</v>
      </c>
      <c r="I430" s="203">
        <v>0</v>
      </c>
    </row>
    <row r="431" spans="1:9" s="77" customFormat="1" ht="12.75">
      <c r="A431" s="303"/>
      <c r="B431" s="304"/>
      <c r="C431" s="84"/>
      <c r="D431" s="256"/>
      <c r="E431" s="257" t="s">
        <v>161</v>
      </c>
      <c r="F431" s="256"/>
      <c r="G431" s="258"/>
      <c r="H431" s="179" t="s">
        <v>210</v>
      </c>
      <c r="I431" s="192"/>
    </row>
    <row r="432" spans="1:9" s="77" customFormat="1" ht="12.75">
      <c r="A432" s="40"/>
      <c r="B432" s="715"/>
      <c r="C432" s="81"/>
      <c r="D432" s="106"/>
      <c r="E432" s="257" t="s">
        <v>17</v>
      </c>
      <c r="F432" s="256"/>
      <c r="G432" s="258"/>
      <c r="H432" s="179"/>
      <c r="I432" s="192"/>
    </row>
    <row r="433" spans="1:9" s="61" customFormat="1" ht="12.75">
      <c r="A433" s="59"/>
      <c r="B433" s="612"/>
      <c r="C433" s="328"/>
      <c r="D433" s="124"/>
      <c r="E433" s="608" t="s">
        <v>18</v>
      </c>
      <c r="F433" s="724"/>
      <c r="G433" s="63">
        <v>5500</v>
      </c>
      <c r="H433" s="736"/>
      <c r="I433" s="63">
        <v>0</v>
      </c>
    </row>
    <row r="434" spans="1:9" s="61" customFormat="1" ht="12.75">
      <c r="A434" s="59"/>
      <c r="B434" s="612"/>
      <c r="C434" s="328"/>
      <c r="D434" s="124"/>
      <c r="E434" s="608" t="s">
        <v>19</v>
      </c>
      <c r="F434" s="724"/>
      <c r="G434" s="63">
        <v>6000</v>
      </c>
      <c r="H434" s="736"/>
      <c r="I434" s="63">
        <v>0</v>
      </c>
    </row>
    <row r="435" spans="1:9" s="61" customFormat="1" ht="12.75">
      <c r="A435" s="59"/>
      <c r="B435" s="612"/>
      <c r="C435" s="328"/>
      <c r="D435" s="124"/>
      <c r="E435" s="608" t="s">
        <v>20</v>
      </c>
      <c r="F435" s="724"/>
      <c r="G435" s="63">
        <v>4900</v>
      </c>
      <c r="H435" s="736"/>
      <c r="I435" s="63">
        <v>0</v>
      </c>
    </row>
    <row r="436" spans="1:9" s="61" customFormat="1" ht="12.75">
      <c r="A436" s="59"/>
      <c r="B436" s="612"/>
      <c r="C436" s="328"/>
      <c r="D436" s="124"/>
      <c r="E436" s="608" t="s">
        <v>21</v>
      </c>
      <c r="F436" s="724"/>
      <c r="G436" s="63">
        <v>5600</v>
      </c>
      <c r="H436" s="736"/>
      <c r="I436" s="63">
        <v>0</v>
      </c>
    </row>
    <row r="437" spans="1:9" s="61" customFormat="1" ht="12.75">
      <c r="A437" s="359"/>
      <c r="B437" s="613"/>
      <c r="C437" s="511"/>
      <c r="D437" s="614"/>
      <c r="E437" s="615" t="s">
        <v>22</v>
      </c>
      <c r="F437" s="735"/>
      <c r="G437" s="263">
        <v>0</v>
      </c>
      <c r="H437" s="737" t="s">
        <v>210</v>
      </c>
      <c r="I437" s="63">
        <v>0</v>
      </c>
    </row>
    <row r="438" spans="1:9" s="77" customFormat="1" ht="12.75">
      <c r="A438" s="479" t="s">
        <v>207</v>
      </c>
      <c r="B438" s="480">
        <v>8</v>
      </c>
      <c r="C438" s="101"/>
      <c r="D438" s="101"/>
      <c r="E438" s="481"/>
      <c r="F438" s="101"/>
      <c r="G438" s="482"/>
      <c r="H438" s="108" t="s">
        <v>210</v>
      </c>
      <c r="I438" s="102"/>
    </row>
    <row r="439" spans="1:9" s="77" customFormat="1" ht="13.5" thickBot="1">
      <c r="A439" s="24"/>
      <c r="B439" s="25"/>
      <c r="C439" s="103"/>
      <c r="D439" s="104"/>
      <c r="E439" s="105"/>
      <c r="F439" s="106"/>
      <c r="G439" s="107"/>
      <c r="H439" s="108"/>
      <c r="I439" s="107"/>
    </row>
    <row r="440" spans="1:10" s="30" customFormat="1" ht="13.5" thickBot="1">
      <c r="A440" s="31" t="s">
        <v>163</v>
      </c>
      <c r="B440" s="32" t="s">
        <v>201</v>
      </c>
      <c r="C440" s="742" t="s">
        <v>176</v>
      </c>
      <c r="D440" s="743"/>
      <c r="E440" s="33" t="s">
        <v>162</v>
      </c>
      <c r="F440" s="32" t="s">
        <v>211</v>
      </c>
      <c r="G440" s="34" t="s">
        <v>212</v>
      </c>
      <c r="H440" s="34" t="s">
        <v>213</v>
      </c>
      <c r="I440" s="326" t="s">
        <v>219</v>
      </c>
      <c r="J440" s="29"/>
    </row>
    <row r="441" spans="1:9" s="5" customFormat="1" ht="12.75">
      <c r="A441" s="20"/>
      <c r="B441" s="143">
        <v>92109</v>
      </c>
      <c r="C441" s="13"/>
      <c r="D441" s="14"/>
      <c r="E441" s="144" t="s">
        <v>23</v>
      </c>
      <c r="F441" s="305">
        <f>SUM(F446,F442)</f>
        <v>815000</v>
      </c>
      <c r="G441" s="305">
        <f>SUM(G446,G442)</f>
        <v>237976</v>
      </c>
      <c r="H441" s="38">
        <f>G441*100/F441</f>
        <v>29.19950920245399</v>
      </c>
      <c r="I441" s="80">
        <v>0</v>
      </c>
    </row>
    <row r="442" spans="1:9" s="49" customFormat="1" ht="12.75">
      <c r="A442" s="308"/>
      <c r="B442" s="42"/>
      <c r="C442" s="42"/>
      <c r="D442" s="43"/>
      <c r="E442" s="44" t="s">
        <v>208</v>
      </c>
      <c r="F442" s="137">
        <v>365000</v>
      </c>
      <c r="G442" s="137">
        <f>SUM(G444)</f>
        <v>237000</v>
      </c>
      <c r="H442" s="46">
        <f>G442*100/F442</f>
        <v>64.93150684931507</v>
      </c>
      <c r="I442" s="47">
        <v>0</v>
      </c>
    </row>
    <row r="443" spans="1:9" s="49" customFormat="1" ht="12.75">
      <c r="A443" s="138"/>
      <c r="B443" s="160"/>
      <c r="C443" s="52"/>
      <c r="D443" s="53"/>
      <c r="E443" s="54" t="s">
        <v>214</v>
      </c>
      <c r="F443" s="55"/>
      <c r="G443" s="47"/>
      <c r="H443" s="67" t="s">
        <v>210</v>
      </c>
      <c r="I443" s="66"/>
    </row>
    <row r="444" spans="1:9" s="49" customFormat="1" ht="12.75" customHeight="1">
      <c r="A444" s="138"/>
      <c r="B444" s="161"/>
      <c r="C444" s="56"/>
      <c r="D444" s="57">
        <v>2480</v>
      </c>
      <c r="E444" s="58" t="s">
        <v>180</v>
      </c>
      <c r="F444" s="122">
        <v>365000</v>
      </c>
      <c r="G444" s="69">
        <v>237000</v>
      </c>
      <c r="H444" s="306">
        <f>G444*100/F444</f>
        <v>64.93150684931507</v>
      </c>
      <c r="I444" s="66">
        <v>0</v>
      </c>
    </row>
    <row r="445" spans="1:9" s="77" customFormat="1" ht="25.5">
      <c r="A445" s="138"/>
      <c r="B445" s="161"/>
      <c r="C445" s="71"/>
      <c r="D445" s="72"/>
      <c r="E445" s="73" t="s">
        <v>24</v>
      </c>
      <c r="F445" s="74"/>
      <c r="G445" s="75"/>
      <c r="H445" s="201" t="s">
        <v>210</v>
      </c>
      <c r="I445" s="307"/>
    </row>
    <row r="446" spans="1:9" s="49" customFormat="1" ht="12.75">
      <c r="A446" s="135"/>
      <c r="B446" s="42"/>
      <c r="C446" s="42"/>
      <c r="D446" s="43"/>
      <c r="E446" s="44" t="s">
        <v>145</v>
      </c>
      <c r="F446" s="137">
        <v>450000</v>
      </c>
      <c r="G446" s="310">
        <v>976</v>
      </c>
      <c r="H446" s="46">
        <f>G446*100/F446</f>
        <v>0.21688888888888888</v>
      </c>
      <c r="I446" s="91">
        <v>0</v>
      </c>
    </row>
    <row r="447" spans="1:9" s="49" customFormat="1" ht="12.75">
      <c r="A447" s="138"/>
      <c r="B447" s="160"/>
      <c r="C447" s="52"/>
      <c r="D447" s="53"/>
      <c r="E447" s="54" t="s">
        <v>214</v>
      </c>
      <c r="F447" s="55"/>
      <c r="G447" s="66"/>
      <c r="H447" s="67" t="s">
        <v>210</v>
      </c>
      <c r="I447" s="66"/>
    </row>
    <row r="448" spans="1:10" s="49" customFormat="1" ht="12.75">
      <c r="A448" s="163"/>
      <c r="B448" s="161"/>
      <c r="C448" s="56"/>
      <c r="D448" s="376">
        <v>6050</v>
      </c>
      <c r="E448" s="316" t="s">
        <v>196</v>
      </c>
      <c r="F448" s="616">
        <v>450000</v>
      </c>
      <c r="G448" s="379">
        <v>976</v>
      </c>
      <c r="H448" s="70">
        <f>G448*100/F448</f>
        <v>0.21688888888888888</v>
      </c>
      <c r="I448" s="203">
        <v>0</v>
      </c>
      <c r="J448" s="48"/>
    </row>
    <row r="449" spans="1:10" s="61" customFormat="1" ht="27.75" customHeight="1">
      <c r="A449" s="59"/>
      <c r="B449" s="293"/>
      <c r="C449" s="166"/>
      <c r="D449" s="387"/>
      <c r="E449" s="381" t="s">
        <v>25</v>
      </c>
      <c r="F449" s="391" t="s">
        <v>210</v>
      </c>
      <c r="G449" s="383"/>
      <c r="H449" s="46" t="s">
        <v>210</v>
      </c>
      <c r="I449" s="385"/>
      <c r="J449" s="60"/>
    </row>
    <row r="450" spans="1:9" s="5" customFormat="1" ht="12.75">
      <c r="A450" s="20"/>
      <c r="B450" s="143">
        <v>92116</v>
      </c>
      <c r="C450" s="13"/>
      <c r="D450" s="14"/>
      <c r="E450" s="144" t="s">
        <v>202</v>
      </c>
      <c r="F450" s="305">
        <f>SUM(F455,F451)</f>
        <v>542000</v>
      </c>
      <c r="G450" s="305">
        <f>SUM(G455,G451)</f>
        <v>239013.26</v>
      </c>
      <c r="H450" s="38">
        <f>G450*100/F450</f>
        <v>44.09838745387454</v>
      </c>
      <c r="I450" s="80">
        <v>0</v>
      </c>
    </row>
    <row r="451" spans="1:9" s="49" customFormat="1" ht="12.75">
      <c r="A451" s="308"/>
      <c r="B451" s="42"/>
      <c r="C451" s="42"/>
      <c r="D451" s="43"/>
      <c r="E451" s="44" t="s">
        <v>208</v>
      </c>
      <c r="F451" s="137">
        <v>422000</v>
      </c>
      <c r="G451" s="137">
        <v>221000</v>
      </c>
      <c r="H451" s="46">
        <f>G451*100/F451</f>
        <v>52.3696682464455</v>
      </c>
      <c r="I451" s="47">
        <v>0</v>
      </c>
    </row>
    <row r="452" spans="1:9" s="49" customFormat="1" ht="12.75">
      <c r="A452" s="138"/>
      <c r="B452" s="160"/>
      <c r="C452" s="52"/>
      <c r="D452" s="53"/>
      <c r="E452" s="54" t="s">
        <v>214</v>
      </c>
      <c r="F452" s="55"/>
      <c r="G452" s="47"/>
      <c r="H452" s="67" t="s">
        <v>210</v>
      </c>
      <c r="I452" s="66"/>
    </row>
    <row r="453" spans="1:9" s="49" customFormat="1" ht="14.25" customHeight="1">
      <c r="A453" s="138"/>
      <c r="B453" s="161"/>
      <c r="C453" s="56"/>
      <c r="D453" s="57">
        <v>2480</v>
      </c>
      <c r="E453" s="58" t="s">
        <v>180</v>
      </c>
      <c r="F453" s="122">
        <v>422000</v>
      </c>
      <c r="G453" s="69">
        <v>221000</v>
      </c>
      <c r="H453" s="306">
        <f>G453*100/F453</f>
        <v>52.3696682464455</v>
      </c>
      <c r="I453" s="66">
        <v>0</v>
      </c>
    </row>
    <row r="454" spans="1:9" s="77" customFormat="1" ht="27.75" customHeight="1">
      <c r="A454" s="138"/>
      <c r="B454" s="161"/>
      <c r="C454" s="71"/>
      <c r="D454" s="72"/>
      <c r="E454" s="73" t="s">
        <v>35</v>
      </c>
      <c r="F454" s="74"/>
      <c r="G454" s="75"/>
      <c r="H454" s="201" t="s">
        <v>210</v>
      </c>
      <c r="I454" s="307"/>
    </row>
    <row r="455" spans="1:9" s="49" customFormat="1" ht="12.75">
      <c r="A455" s="135"/>
      <c r="B455" s="42"/>
      <c r="C455" s="42"/>
      <c r="D455" s="43"/>
      <c r="E455" s="44" t="s">
        <v>145</v>
      </c>
      <c r="F455" s="137">
        <v>120000</v>
      </c>
      <c r="G455" s="310">
        <f>SUM(G457)</f>
        <v>18013.26</v>
      </c>
      <c r="H455" s="46">
        <f>G455*100/F455</f>
        <v>15.011049999999997</v>
      </c>
      <c r="I455" s="91">
        <v>0</v>
      </c>
    </row>
    <row r="456" spans="1:9" s="49" customFormat="1" ht="12.75">
      <c r="A456" s="138"/>
      <c r="B456" s="160"/>
      <c r="C456" s="52"/>
      <c r="D456" s="53"/>
      <c r="E456" s="54" t="s">
        <v>214</v>
      </c>
      <c r="F456" s="55"/>
      <c r="G456" s="66"/>
      <c r="H456" s="67" t="s">
        <v>210</v>
      </c>
      <c r="I456" s="66"/>
    </row>
    <row r="457" spans="1:10" s="49" customFormat="1" ht="12.75">
      <c r="A457" s="163"/>
      <c r="B457" s="161"/>
      <c r="C457" s="56"/>
      <c r="D457" s="376">
        <v>6050</v>
      </c>
      <c r="E457" s="316" t="s">
        <v>196</v>
      </c>
      <c r="F457" s="616">
        <v>120000</v>
      </c>
      <c r="G457" s="379">
        <v>18013.26</v>
      </c>
      <c r="H457" s="70">
        <f>G457*100/F457</f>
        <v>15.011049999999997</v>
      </c>
      <c r="I457" s="203">
        <v>0</v>
      </c>
      <c r="J457" s="48"/>
    </row>
    <row r="458" spans="1:10" s="61" customFormat="1" ht="12.75">
      <c r="A458" s="59"/>
      <c r="B458" s="293"/>
      <c r="C458" s="166"/>
      <c r="D458" s="387"/>
      <c r="E458" s="381" t="s">
        <v>77</v>
      </c>
      <c r="F458" s="391" t="s">
        <v>210</v>
      </c>
      <c r="G458" s="383"/>
      <c r="H458" s="46" t="s">
        <v>210</v>
      </c>
      <c r="I458" s="385"/>
      <c r="J458" s="60"/>
    </row>
    <row r="459" spans="1:9" s="5" customFormat="1" ht="12.75">
      <c r="A459" s="20"/>
      <c r="B459" s="149">
        <v>92118</v>
      </c>
      <c r="C459" s="2"/>
      <c r="D459" s="3"/>
      <c r="E459" s="144" t="s">
        <v>179</v>
      </c>
      <c r="F459" s="305">
        <f>SUM(F464,F460)</f>
        <v>245300</v>
      </c>
      <c r="G459" s="305">
        <f>SUM(G464,G460)</f>
        <v>115112</v>
      </c>
      <c r="H459" s="38">
        <f>G459*100/F459</f>
        <v>46.92702812882185</v>
      </c>
      <c r="I459" s="80">
        <v>0</v>
      </c>
    </row>
    <row r="460" spans="1:9" s="49" customFormat="1" ht="12.75">
      <c r="A460" s="40"/>
      <c r="B460" s="41"/>
      <c r="C460" s="42"/>
      <c r="D460" s="43"/>
      <c r="E460" s="44" t="s">
        <v>208</v>
      </c>
      <c r="F460" s="137">
        <v>215300</v>
      </c>
      <c r="G460" s="137">
        <v>115112</v>
      </c>
      <c r="H460" s="46">
        <f>G460*100/F460</f>
        <v>53.46586158848119</v>
      </c>
      <c r="I460" s="47">
        <v>0</v>
      </c>
    </row>
    <row r="461" spans="1:9" s="77" customFormat="1" ht="12.75">
      <c r="A461" s="50"/>
      <c r="B461" s="51"/>
      <c r="C461" s="52"/>
      <c r="D461" s="53"/>
      <c r="E461" s="54" t="s">
        <v>214</v>
      </c>
      <c r="F461" s="55"/>
      <c r="G461" s="47"/>
      <c r="H461" s="179" t="s">
        <v>210</v>
      </c>
      <c r="I461" s="249"/>
    </row>
    <row r="462" spans="1:9" s="49" customFormat="1" ht="14.25" customHeight="1">
      <c r="A462" s="308"/>
      <c r="B462" s="170"/>
      <c r="C462" s="297"/>
      <c r="D462" s="57">
        <v>2480</v>
      </c>
      <c r="E462" s="58" t="s">
        <v>180</v>
      </c>
      <c r="F462" s="122">
        <v>215300</v>
      </c>
      <c r="G462" s="202">
        <v>115112</v>
      </c>
      <c r="H462" s="70">
        <f>G462*100/F462</f>
        <v>53.46586158848119</v>
      </c>
      <c r="I462" s="203">
        <v>0</v>
      </c>
    </row>
    <row r="463" spans="1:9" s="77" customFormat="1" ht="25.5">
      <c r="A463" s="138"/>
      <c r="B463" s="161"/>
      <c r="C463" s="71"/>
      <c r="D463" s="72"/>
      <c r="E463" s="73" t="s">
        <v>36</v>
      </c>
      <c r="F463" s="74"/>
      <c r="G463" s="309"/>
      <c r="H463" s="35" t="s">
        <v>210</v>
      </c>
      <c r="I463" s="180"/>
    </row>
    <row r="464" spans="1:9" s="49" customFormat="1" ht="12.75">
      <c r="A464" s="135"/>
      <c r="B464" s="42"/>
      <c r="C464" s="42"/>
      <c r="D464" s="43"/>
      <c r="E464" s="44" t="s">
        <v>145</v>
      </c>
      <c r="F464" s="137">
        <v>30000</v>
      </c>
      <c r="G464" s="310">
        <v>0</v>
      </c>
      <c r="H464" s="46">
        <f>G464*100/F464</f>
        <v>0</v>
      </c>
      <c r="I464" s="91">
        <v>0</v>
      </c>
    </row>
    <row r="465" spans="1:9" s="49" customFormat="1" ht="12.75">
      <c r="A465" s="138"/>
      <c r="B465" s="160"/>
      <c r="C465" s="52"/>
      <c r="D465" s="53"/>
      <c r="E465" s="54" t="s">
        <v>214</v>
      </c>
      <c r="F465" s="55"/>
      <c r="G465" s="47"/>
      <c r="H465" s="46" t="s">
        <v>210</v>
      </c>
      <c r="I465" s="47"/>
    </row>
    <row r="466" spans="1:9" s="49" customFormat="1" ht="12.75">
      <c r="A466" s="163"/>
      <c r="B466" s="161"/>
      <c r="C466" s="56"/>
      <c r="D466" s="57">
        <v>6050</v>
      </c>
      <c r="E466" s="58" t="s">
        <v>196</v>
      </c>
      <c r="F466" s="122">
        <v>30000</v>
      </c>
      <c r="G466" s="47">
        <v>0</v>
      </c>
      <c r="H466" s="46">
        <f>G466*100/F466</f>
        <v>0</v>
      </c>
      <c r="I466" s="47">
        <v>0</v>
      </c>
    </row>
    <row r="467" spans="1:9" s="61" customFormat="1" ht="12.75">
      <c r="A467" s="59"/>
      <c r="B467" s="293"/>
      <c r="C467" s="166"/>
      <c r="D467" s="127"/>
      <c r="E467" s="62" t="s">
        <v>63</v>
      </c>
      <c r="F467" s="123" t="s">
        <v>210</v>
      </c>
      <c r="G467" s="63"/>
      <c r="H467" s="46" t="s">
        <v>210</v>
      </c>
      <c r="I467" s="63"/>
    </row>
    <row r="468" spans="1:9" s="5" customFormat="1" ht="12.75">
      <c r="A468" s="20"/>
      <c r="B468" s="149">
        <v>92120</v>
      </c>
      <c r="C468" s="2"/>
      <c r="D468" s="3"/>
      <c r="E468" s="37" t="s">
        <v>182</v>
      </c>
      <c r="F468" s="134">
        <f>SUM(F469)</f>
        <v>40000</v>
      </c>
      <c r="G468" s="134">
        <f>SUM(G469)</f>
        <v>1800</v>
      </c>
      <c r="H468" s="38">
        <f>G468*100/F468</f>
        <v>4.5</v>
      </c>
      <c r="I468" s="39">
        <f>SUM(I469)</f>
        <v>0</v>
      </c>
    </row>
    <row r="469" spans="1:9" s="49" customFormat="1" ht="38.25">
      <c r="A469" s="666"/>
      <c r="B469" s="42"/>
      <c r="C469" s="42"/>
      <c r="D469" s="43"/>
      <c r="E469" s="44" t="s">
        <v>78</v>
      </c>
      <c r="F469" s="137">
        <v>40000</v>
      </c>
      <c r="G469" s="47">
        <v>1800</v>
      </c>
      <c r="H469" s="92">
        <f>G469*100/F469</f>
        <v>4.5</v>
      </c>
      <c r="I469" s="47">
        <v>0</v>
      </c>
    </row>
    <row r="470" spans="1:9" s="5" customFormat="1" ht="12.75">
      <c r="A470" s="20"/>
      <c r="B470" s="149">
        <v>92195</v>
      </c>
      <c r="C470" s="2"/>
      <c r="D470" s="3"/>
      <c r="E470" s="37" t="s">
        <v>186</v>
      </c>
      <c r="F470" s="134">
        <f>SUM(F471)</f>
        <v>63948</v>
      </c>
      <c r="G470" s="134">
        <f>SUM(G471)</f>
        <v>37220.39</v>
      </c>
      <c r="H470" s="38">
        <f>G470*100/F470</f>
        <v>58.20415024707575</v>
      </c>
      <c r="I470" s="39">
        <f>SUM(I471)</f>
        <v>0</v>
      </c>
    </row>
    <row r="471" spans="1:9" s="49" customFormat="1" ht="38.25">
      <c r="A471" s="308"/>
      <c r="B471" s="195"/>
      <c r="C471" s="42"/>
      <c r="D471" s="43"/>
      <c r="E471" s="44" t="s">
        <v>37</v>
      </c>
      <c r="F471" s="137">
        <v>63948</v>
      </c>
      <c r="G471" s="47">
        <v>37220.39</v>
      </c>
      <c r="H471" s="46">
        <f>G471*100/F471</f>
        <v>58.20415024707575</v>
      </c>
      <c r="I471" s="47">
        <v>0</v>
      </c>
    </row>
    <row r="472" spans="1:9" s="77" customFormat="1" ht="12.75">
      <c r="A472" s="255"/>
      <c r="B472" s="85"/>
      <c r="C472" s="111"/>
      <c r="D472" s="53"/>
      <c r="E472" s="54" t="s">
        <v>214</v>
      </c>
      <c r="F472" s="55"/>
      <c r="G472" s="47"/>
      <c r="H472" s="35" t="s">
        <v>210</v>
      </c>
      <c r="I472" s="171"/>
    </row>
    <row r="473" spans="1:9" s="49" customFormat="1" ht="12.75">
      <c r="A473" s="311"/>
      <c r="B473" s="40"/>
      <c r="C473" s="41"/>
      <c r="D473" s="96">
        <v>4110</v>
      </c>
      <c r="E473" s="44" t="s">
        <v>205</v>
      </c>
      <c r="F473" s="229">
        <v>556</v>
      </c>
      <c r="G473" s="205">
        <v>394.18</v>
      </c>
      <c r="H473" s="46">
        <f aca="true" t="shared" si="14" ref="H473:H478">G473*100/F473</f>
        <v>70.89568345323741</v>
      </c>
      <c r="I473" s="47">
        <v>0</v>
      </c>
    </row>
    <row r="474" spans="1:9" s="49" customFormat="1" ht="12.75">
      <c r="A474" s="84"/>
      <c r="B474" s="50"/>
      <c r="C474" s="86"/>
      <c r="D474" s="96">
        <v>4120</v>
      </c>
      <c r="E474" s="44" t="s">
        <v>167</v>
      </c>
      <c r="F474" s="231">
        <v>70</v>
      </c>
      <c r="G474" s="205">
        <v>34.3</v>
      </c>
      <c r="H474" s="46">
        <f t="shared" si="14"/>
        <v>48.99999999999999</v>
      </c>
      <c r="I474" s="47">
        <v>0</v>
      </c>
    </row>
    <row r="475" spans="1:9" s="49" customFormat="1" ht="13.5" thickBot="1">
      <c r="A475" s="411"/>
      <c r="B475" s="667"/>
      <c r="C475" s="412"/>
      <c r="D475" s="174">
        <v>4170</v>
      </c>
      <c r="E475" s="175" t="s">
        <v>178</v>
      </c>
      <c r="F475" s="176">
        <v>1489</v>
      </c>
      <c r="G475" s="177">
        <v>925.67</v>
      </c>
      <c r="H475" s="178">
        <f t="shared" si="14"/>
        <v>62.16722632639355</v>
      </c>
      <c r="I475" s="177">
        <v>0</v>
      </c>
    </row>
    <row r="476" spans="1:9" s="16" customFormat="1" ht="12.75">
      <c r="A476" s="470">
        <v>926</v>
      </c>
      <c r="B476" s="425"/>
      <c r="C476" s="425"/>
      <c r="D476" s="426"/>
      <c r="E476" s="427" t="s">
        <v>146</v>
      </c>
      <c r="F476" s="433">
        <f>SUM(F502,F484,F477)</f>
        <v>1749960</v>
      </c>
      <c r="G476" s="433">
        <f>SUM(G502,G484,G477)</f>
        <v>872858.23</v>
      </c>
      <c r="H476" s="421">
        <f t="shared" si="14"/>
        <v>49.87875322864522</v>
      </c>
      <c r="I476" s="429">
        <f>SUM(I502,I484,I477)</f>
        <v>0</v>
      </c>
    </row>
    <row r="477" spans="1:9" s="5" customFormat="1" ht="12.75">
      <c r="A477" s="21"/>
      <c r="B477" s="149">
        <v>92604</v>
      </c>
      <c r="C477" s="2"/>
      <c r="D477" s="3"/>
      <c r="E477" s="37" t="s">
        <v>154</v>
      </c>
      <c r="F477" s="134">
        <f>SUM(F481,F478)</f>
        <v>574630</v>
      </c>
      <c r="G477" s="134">
        <f>SUM(G481,G478)</f>
        <v>350030</v>
      </c>
      <c r="H477" s="38">
        <f t="shared" si="14"/>
        <v>60.913979430242065</v>
      </c>
      <c r="I477" s="39">
        <v>0</v>
      </c>
    </row>
    <row r="478" spans="1:9" s="49" customFormat="1" ht="12.75">
      <c r="A478" s="40"/>
      <c r="B478" s="41"/>
      <c r="C478" s="42"/>
      <c r="D478" s="43"/>
      <c r="E478" s="44" t="s">
        <v>208</v>
      </c>
      <c r="F478" s="137">
        <v>507600</v>
      </c>
      <c r="G478" s="137">
        <v>283000</v>
      </c>
      <c r="H478" s="46">
        <f t="shared" si="14"/>
        <v>55.752561071710005</v>
      </c>
      <c r="I478" s="47">
        <v>0</v>
      </c>
    </row>
    <row r="479" spans="1:9" s="49" customFormat="1" ht="12.75">
      <c r="A479" s="50"/>
      <c r="B479" s="51"/>
      <c r="C479" s="52"/>
      <c r="D479" s="53"/>
      <c r="E479" s="54" t="s">
        <v>214</v>
      </c>
      <c r="F479" s="55"/>
      <c r="G479" s="47"/>
      <c r="H479" s="46" t="s">
        <v>210</v>
      </c>
      <c r="I479" s="47"/>
    </row>
    <row r="480" spans="1:9" s="49" customFormat="1" ht="38.25">
      <c r="A480" s="50"/>
      <c r="B480" s="312"/>
      <c r="C480" s="152"/>
      <c r="D480" s="94">
        <v>2650</v>
      </c>
      <c r="E480" s="95" t="s">
        <v>38</v>
      </c>
      <c r="F480" s="313">
        <v>507600</v>
      </c>
      <c r="G480" s="47">
        <v>283000</v>
      </c>
      <c r="H480" s="148">
        <f>G480*100/F480</f>
        <v>55.752561071710005</v>
      </c>
      <c r="I480" s="47">
        <v>0</v>
      </c>
    </row>
    <row r="481" spans="1:9" s="49" customFormat="1" ht="12.75">
      <c r="A481" s="50"/>
      <c r="B481" s="51"/>
      <c r="C481" s="322"/>
      <c r="D481" s="323"/>
      <c r="E481" s="271" t="s">
        <v>145</v>
      </c>
      <c r="F481" s="310">
        <v>67030</v>
      </c>
      <c r="G481" s="310">
        <f>SUM(G483)</f>
        <v>67030</v>
      </c>
      <c r="H481" s="46">
        <f>G481*100/F481</f>
        <v>100</v>
      </c>
      <c r="I481" s="91">
        <v>0</v>
      </c>
    </row>
    <row r="482" spans="1:9" s="49" customFormat="1" ht="12.75">
      <c r="A482" s="353"/>
      <c r="B482" s="85"/>
      <c r="C482" s="111"/>
      <c r="D482" s="53"/>
      <c r="E482" s="54" t="s">
        <v>214</v>
      </c>
      <c r="F482" s="55"/>
      <c r="G482" s="47"/>
      <c r="H482" s="46" t="s">
        <v>210</v>
      </c>
      <c r="I482" s="47"/>
    </row>
    <row r="483" spans="1:9" s="49" customFormat="1" ht="141" customHeight="1">
      <c r="A483" s="303"/>
      <c r="B483" s="99"/>
      <c r="C483" s="93"/>
      <c r="D483" s="94">
        <v>6210</v>
      </c>
      <c r="E483" s="577" t="s">
        <v>222</v>
      </c>
      <c r="F483" s="313">
        <v>67030</v>
      </c>
      <c r="G483" s="47">
        <v>67030</v>
      </c>
      <c r="H483" s="148">
        <f>G483*100/F483</f>
        <v>100</v>
      </c>
      <c r="I483" s="47">
        <v>0</v>
      </c>
    </row>
    <row r="484" spans="1:9" s="5" customFormat="1" ht="12.75">
      <c r="A484" s="20"/>
      <c r="B484" s="349">
        <v>92605</v>
      </c>
      <c r="C484" s="2"/>
      <c r="D484" s="3"/>
      <c r="E484" s="37" t="s">
        <v>191</v>
      </c>
      <c r="F484" s="314">
        <f>SUM(F485)</f>
        <v>360000</v>
      </c>
      <c r="G484" s="314">
        <f>SUM(G485)</f>
        <v>276500</v>
      </c>
      <c r="H484" s="38">
        <f>G484*100/F484</f>
        <v>76.80555555555556</v>
      </c>
      <c r="I484" s="80">
        <v>0</v>
      </c>
    </row>
    <row r="485" spans="1:9" s="49" customFormat="1" ht="28.5" customHeight="1">
      <c r="A485" s="40"/>
      <c r="B485" s="82"/>
      <c r="C485" s="109"/>
      <c r="D485" s="265"/>
      <c r="E485" s="300" t="s">
        <v>39</v>
      </c>
      <c r="F485" s="315">
        <v>360000</v>
      </c>
      <c r="G485" s="315">
        <v>276500</v>
      </c>
      <c r="H485" s="46">
        <f>G485*100/F485</f>
        <v>76.80555555555556</v>
      </c>
      <c r="I485" s="47">
        <v>0</v>
      </c>
    </row>
    <row r="486" spans="1:9" s="49" customFormat="1" ht="12.75">
      <c r="A486" s="84"/>
      <c r="B486" s="85"/>
      <c r="C486" s="93"/>
      <c r="D486" s="153"/>
      <c r="E486" s="95" t="s">
        <v>214</v>
      </c>
      <c r="F486" s="355"/>
      <c r="G486" s="47"/>
      <c r="H486" s="46" t="s">
        <v>210</v>
      </c>
      <c r="I486" s="47"/>
    </row>
    <row r="487" spans="1:9" s="49" customFormat="1" ht="12.75">
      <c r="A487" s="84"/>
      <c r="B487" s="50"/>
      <c r="C487" s="268"/>
      <c r="D487" s="252">
        <v>2820</v>
      </c>
      <c r="E487" s="316" t="s">
        <v>171</v>
      </c>
      <c r="F487" s="317">
        <v>360000</v>
      </c>
      <c r="G487" s="69">
        <f>SUM(G490:G498)</f>
        <v>276500</v>
      </c>
      <c r="H487" s="306">
        <f>G487*100/F487</f>
        <v>76.80555555555556</v>
      </c>
      <c r="I487" s="66">
        <v>0</v>
      </c>
    </row>
    <row r="488" spans="1:9" s="77" customFormat="1" ht="12.75">
      <c r="A488" s="84"/>
      <c r="B488" s="50"/>
      <c r="C488" s="256"/>
      <c r="D488" s="256"/>
      <c r="E488" s="318" t="s">
        <v>161</v>
      </c>
      <c r="F488" s="84"/>
      <c r="G488" s="258"/>
      <c r="H488" s="319" t="s">
        <v>210</v>
      </c>
      <c r="I488" s="320"/>
    </row>
    <row r="489" spans="1:9" s="77" customFormat="1" ht="12.75">
      <c r="A489" s="81"/>
      <c r="B489" s="40"/>
      <c r="C489" s="106"/>
      <c r="D489" s="106"/>
      <c r="E489" s="500" t="s">
        <v>229</v>
      </c>
      <c r="F489" s="217"/>
      <c r="G489" s="716"/>
      <c r="H489" s="319" t="s">
        <v>210</v>
      </c>
      <c r="I489" s="320"/>
    </row>
    <row r="490" spans="1:12" s="61" customFormat="1" ht="12.75">
      <c r="A490" s="328"/>
      <c r="B490" s="59"/>
      <c r="C490" s="124"/>
      <c r="D490" s="124"/>
      <c r="E490" s="615" t="s">
        <v>223</v>
      </c>
      <c r="F490" s="724"/>
      <c r="G490" s="63">
        <v>170000</v>
      </c>
      <c r="H490" s="736"/>
      <c r="I490" s="63">
        <v>0</v>
      </c>
      <c r="L490" s="739" t="s">
        <v>210</v>
      </c>
    </row>
    <row r="491" spans="1:9" s="61" customFormat="1" ht="12.75">
      <c r="A491" s="328"/>
      <c r="B491" s="59"/>
      <c r="C491" s="124"/>
      <c r="D491" s="124"/>
      <c r="E491" s="615" t="s">
        <v>224</v>
      </c>
      <c r="F491" s="724"/>
      <c r="G491" s="63">
        <v>48000</v>
      </c>
      <c r="H491" s="736"/>
      <c r="I491" s="63">
        <v>0</v>
      </c>
    </row>
    <row r="492" spans="1:9" s="61" customFormat="1" ht="12.75">
      <c r="A492" s="328"/>
      <c r="B492" s="59"/>
      <c r="C492" s="124"/>
      <c r="D492" s="124"/>
      <c r="E492" s="615" t="s">
        <v>225</v>
      </c>
      <c r="F492" s="724"/>
      <c r="G492" s="63">
        <v>30400</v>
      </c>
      <c r="H492" s="736"/>
      <c r="I492" s="63">
        <v>0</v>
      </c>
    </row>
    <row r="493" spans="1:9" s="61" customFormat="1" ht="12.75">
      <c r="A493" s="328"/>
      <c r="B493" s="59"/>
      <c r="C493" s="124"/>
      <c r="D493" s="124"/>
      <c r="E493" s="615" t="s">
        <v>226</v>
      </c>
      <c r="F493" s="724"/>
      <c r="G493" s="63">
        <v>1800</v>
      </c>
      <c r="H493" s="736"/>
      <c r="I493" s="63">
        <v>0</v>
      </c>
    </row>
    <row r="494" spans="1:9" s="61" customFormat="1" ht="12.75">
      <c r="A494" s="328"/>
      <c r="B494" s="59"/>
      <c r="C494" s="124"/>
      <c r="D494" s="124"/>
      <c r="E494" s="615" t="s">
        <v>227</v>
      </c>
      <c r="F494" s="724"/>
      <c r="G494" s="63">
        <v>5600</v>
      </c>
      <c r="H494" s="736"/>
      <c r="I494" s="63">
        <v>0</v>
      </c>
    </row>
    <row r="495" spans="1:9" s="61" customFormat="1" ht="12.75">
      <c r="A495" s="328"/>
      <c r="B495" s="59"/>
      <c r="C495" s="124"/>
      <c r="D495" s="124"/>
      <c r="E495" s="615" t="s">
        <v>228</v>
      </c>
      <c r="F495" s="724"/>
      <c r="G495" s="63">
        <v>3000</v>
      </c>
      <c r="H495" s="736"/>
      <c r="I495" s="63">
        <v>0</v>
      </c>
    </row>
    <row r="496" spans="1:9" s="61" customFormat="1" ht="12.75">
      <c r="A496" s="328"/>
      <c r="B496" s="59"/>
      <c r="C496" s="124"/>
      <c r="D496" s="124"/>
      <c r="E496" s="615" t="s">
        <v>231</v>
      </c>
      <c r="F496" s="724"/>
      <c r="G496" s="63">
        <v>3500</v>
      </c>
      <c r="H496" s="736"/>
      <c r="I496" s="63">
        <v>0</v>
      </c>
    </row>
    <row r="497" spans="1:9" s="61" customFormat="1" ht="12.75">
      <c r="A497" s="328"/>
      <c r="B497" s="59"/>
      <c r="C497" s="124"/>
      <c r="D497" s="124"/>
      <c r="E497" s="615" t="s">
        <v>19</v>
      </c>
      <c r="F497" s="724"/>
      <c r="G497" s="63">
        <v>5200</v>
      </c>
      <c r="H497" s="736"/>
      <c r="I497" s="63">
        <v>0</v>
      </c>
    </row>
    <row r="498" spans="1:9" s="61" customFormat="1" ht="12.75">
      <c r="A498" s="359"/>
      <c r="B498" s="359"/>
      <c r="C498" s="614"/>
      <c r="D498" s="614"/>
      <c r="E498" s="607" t="s">
        <v>230</v>
      </c>
      <c r="F498" s="735"/>
      <c r="G498" s="263">
        <v>9000</v>
      </c>
      <c r="H498" s="737"/>
      <c r="I498" s="63">
        <v>0</v>
      </c>
    </row>
    <row r="499" spans="1:9" s="77" customFormat="1" ht="12.75">
      <c r="A499" s="479" t="s">
        <v>207</v>
      </c>
      <c r="B499" s="480">
        <v>9</v>
      </c>
      <c r="C499" s="101"/>
      <c r="D499" s="101"/>
      <c r="E499" s="481"/>
      <c r="F499" s="101"/>
      <c r="G499" s="482"/>
      <c r="H499" s="108" t="s">
        <v>210</v>
      </c>
      <c r="I499" s="102"/>
    </row>
    <row r="500" spans="1:9" s="77" customFormat="1" ht="13.5" thickBot="1">
      <c r="A500" s="24"/>
      <c r="B500" s="25"/>
      <c r="C500" s="103"/>
      <c r="D500" s="104"/>
      <c r="E500" s="105"/>
      <c r="F500" s="106"/>
      <c r="G500" s="107"/>
      <c r="H500" s="108"/>
      <c r="I500" s="107"/>
    </row>
    <row r="501" spans="1:10" s="30" customFormat="1" ht="13.5" thickBot="1">
      <c r="A501" s="31" t="s">
        <v>163</v>
      </c>
      <c r="B501" s="32" t="s">
        <v>201</v>
      </c>
      <c r="C501" s="742" t="s">
        <v>176</v>
      </c>
      <c r="D501" s="743"/>
      <c r="E501" s="33" t="s">
        <v>162</v>
      </c>
      <c r="F501" s="32" t="s">
        <v>211</v>
      </c>
      <c r="G501" s="34" t="s">
        <v>212</v>
      </c>
      <c r="H501" s="34" t="s">
        <v>213</v>
      </c>
      <c r="I501" s="326" t="s">
        <v>219</v>
      </c>
      <c r="J501" s="29"/>
    </row>
    <row r="502" spans="1:9" s="5" customFormat="1" ht="12.75">
      <c r="A502" s="20"/>
      <c r="B502" s="143">
        <v>92695</v>
      </c>
      <c r="C502" s="13"/>
      <c r="D502" s="14"/>
      <c r="E502" s="144" t="s">
        <v>186</v>
      </c>
      <c r="F502" s="321">
        <f>SUM(F504,F503)</f>
        <v>815330</v>
      </c>
      <c r="G502" s="321">
        <f>SUM(G504,G503)</f>
        <v>246328.23</v>
      </c>
      <c r="H502" s="38">
        <f>G502*100/F502</f>
        <v>30.212089583358885</v>
      </c>
      <c r="I502" s="80">
        <f>SUM(I504,I503)</f>
        <v>0</v>
      </c>
    </row>
    <row r="503" spans="1:9" s="49" customFormat="1" ht="38.25">
      <c r="A503" s="40"/>
      <c r="B503" s="41"/>
      <c r="C503" s="42"/>
      <c r="D503" s="43"/>
      <c r="E503" s="44" t="s">
        <v>40</v>
      </c>
      <c r="F503" s="83">
        <v>65330</v>
      </c>
      <c r="G503" s="47">
        <v>45210.23</v>
      </c>
      <c r="H503" s="46">
        <f>G503*100/F503</f>
        <v>69.20286239093831</v>
      </c>
      <c r="I503" s="47">
        <v>0</v>
      </c>
    </row>
    <row r="504" spans="1:9" s="49" customFormat="1" ht="12.75">
      <c r="A504" s="50"/>
      <c r="B504" s="408"/>
      <c r="C504" s="322"/>
      <c r="D504" s="323"/>
      <c r="E504" s="271" t="s">
        <v>145</v>
      </c>
      <c r="F504" s="310">
        <v>750000</v>
      </c>
      <c r="G504" s="310">
        <f>SUM(G506:G508)</f>
        <v>201118</v>
      </c>
      <c r="H504" s="46">
        <f>G504*100/F504</f>
        <v>26.815733333333334</v>
      </c>
      <c r="I504" s="91">
        <f>SUM(I508)</f>
        <v>0</v>
      </c>
    </row>
    <row r="505" spans="1:9" s="49" customFormat="1" ht="12.75">
      <c r="A505" s="50"/>
      <c r="B505" s="51"/>
      <c r="C505" s="52"/>
      <c r="D505" s="53"/>
      <c r="E505" s="54" t="s">
        <v>214</v>
      </c>
      <c r="F505" s="55"/>
      <c r="G505" s="47"/>
      <c r="H505" s="46" t="s">
        <v>210</v>
      </c>
      <c r="I505" s="47"/>
    </row>
    <row r="506" spans="1:10" s="49" customFormat="1" ht="25.5">
      <c r="A506" s="84"/>
      <c r="B506" s="50"/>
      <c r="C506" s="113"/>
      <c r="D506" s="376">
        <v>6010</v>
      </c>
      <c r="E506" s="316" t="s">
        <v>64</v>
      </c>
      <c r="F506" s="388">
        <v>200000</v>
      </c>
      <c r="G506" s="379">
        <v>200000</v>
      </c>
      <c r="H506" s="70">
        <f>G506*100/F506</f>
        <v>100</v>
      </c>
      <c r="I506" s="203">
        <v>0</v>
      </c>
      <c r="J506" s="48"/>
    </row>
    <row r="507" spans="1:10" s="61" customFormat="1" ht="12.75">
      <c r="A507" s="328"/>
      <c r="B507" s="59"/>
      <c r="C507" s="126"/>
      <c r="D507" s="387"/>
      <c r="E507" s="381" t="s">
        <v>232</v>
      </c>
      <c r="F507" s="389" t="s">
        <v>210</v>
      </c>
      <c r="G507" s="383"/>
      <c r="H507" s="46" t="s">
        <v>210</v>
      </c>
      <c r="I507" s="385"/>
      <c r="J507" s="60"/>
    </row>
    <row r="508" spans="1:9" s="49" customFormat="1" ht="12.75">
      <c r="A508" s="369"/>
      <c r="B508" s="717"/>
      <c r="C508" s="718"/>
      <c r="D508" s="57">
        <v>6050</v>
      </c>
      <c r="E508" s="54" t="s">
        <v>196</v>
      </c>
      <c r="F508" s="516">
        <v>550000</v>
      </c>
      <c r="G508" s="47">
        <v>1118</v>
      </c>
      <c r="H508" s="46">
        <f>G508*100/F508</f>
        <v>0.20327272727272727</v>
      </c>
      <c r="I508" s="47">
        <v>0</v>
      </c>
    </row>
    <row r="509" spans="1:9" s="61" customFormat="1" ht="38.25" customHeight="1">
      <c r="A509" s="59"/>
      <c r="B509" s="612"/>
      <c r="C509" s="540"/>
      <c r="D509" s="522"/>
      <c r="E509" s="617" t="s">
        <v>233</v>
      </c>
      <c r="F509" s="723"/>
      <c r="G509" s="63">
        <v>1118</v>
      </c>
      <c r="H509" s="727"/>
      <c r="I509" s="668">
        <v>0</v>
      </c>
    </row>
    <row r="510" spans="1:9" s="61" customFormat="1" ht="26.25" thickBot="1">
      <c r="A510" s="398"/>
      <c r="B510" s="677"/>
      <c r="C510" s="678"/>
      <c r="D510" s="679"/>
      <c r="E510" s="680" t="s">
        <v>234</v>
      </c>
      <c r="F510" s="733"/>
      <c r="G510" s="676">
        <v>0</v>
      </c>
      <c r="H510" s="738"/>
      <c r="I510" s="668">
        <v>0</v>
      </c>
    </row>
    <row r="511" spans="1:10" s="16" customFormat="1" ht="13.5" thickBot="1">
      <c r="A511" s="15"/>
      <c r="B511" s="15"/>
      <c r="C511" s="15"/>
      <c r="D511" s="15"/>
      <c r="E511" s="496" t="s">
        <v>198</v>
      </c>
      <c r="F511" s="618">
        <f>SUM(F476,F426,F387,F371,F351,F293,F258,F170,F163,F158,F149,F127,F111,F76,F71,F55,F22,F4)</f>
        <v>69352959</v>
      </c>
      <c r="G511" s="618">
        <f>SUM(G476,G426,G387,G371,G351,G293,G258,G170,G163,G158,G149,G127,G111,G76,G71,G55,G22,G4)</f>
        <v>29829755.610000003</v>
      </c>
      <c r="H511" s="498">
        <f>G511*100/F511</f>
        <v>43.01151103012058</v>
      </c>
      <c r="I511" s="499">
        <f>SUM(I476,I426,I387,I371,I293,I258,I170,I163,I158,I149,I127,I111,I76,I71,I55,I22,I4)</f>
        <v>1797095.44</v>
      </c>
      <c r="J511" s="17"/>
    </row>
    <row r="512" spans="1:9" s="77" customFormat="1" ht="12.75">
      <c r="A512" s="489" t="s">
        <v>210</v>
      </c>
      <c r="B512" s="490" t="s">
        <v>210</v>
      </c>
      <c r="E512" s="233"/>
      <c r="F512" s="101"/>
      <c r="G512" s="497"/>
      <c r="H512" s="491"/>
      <c r="I512" s="497"/>
    </row>
    <row r="513" spans="5:9" s="77" customFormat="1" ht="12.75">
      <c r="E513" s="233"/>
      <c r="G513" s="324"/>
      <c r="H513" s="325"/>
      <c r="I513" s="324"/>
    </row>
    <row r="514" spans="5:9" s="77" customFormat="1" ht="12.75">
      <c r="E514" s="233"/>
      <c r="G514" s="324"/>
      <c r="H514" s="325"/>
      <c r="I514" s="324"/>
    </row>
    <row r="515" spans="5:9" s="77" customFormat="1" ht="12.75">
      <c r="E515" s="233"/>
      <c r="G515" s="324"/>
      <c r="H515" s="325"/>
      <c r="I515" s="324"/>
    </row>
    <row r="516" spans="5:9" s="77" customFormat="1" ht="12.75">
      <c r="E516" s="233"/>
      <c r="G516" s="324"/>
      <c r="H516" s="325"/>
      <c r="I516" s="324"/>
    </row>
    <row r="517" spans="5:9" s="77" customFormat="1" ht="12.75">
      <c r="E517" s="233"/>
      <c r="G517" s="324"/>
      <c r="H517" s="325"/>
      <c r="I517" s="324"/>
    </row>
    <row r="518" spans="5:9" s="77" customFormat="1" ht="12.75">
      <c r="E518" s="233"/>
      <c r="G518" s="324"/>
      <c r="H518" s="325"/>
      <c r="I518" s="324"/>
    </row>
    <row r="519" spans="5:9" s="77" customFormat="1" ht="12.75">
      <c r="E519" s="233"/>
      <c r="G519" s="324"/>
      <c r="H519" s="325"/>
      <c r="I519" s="324"/>
    </row>
    <row r="520" spans="5:9" s="77" customFormat="1" ht="12.75">
      <c r="E520" s="233"/>
      <c r="G520" s="324"/>
      <c r="H520" s="325"/>
      <c r="I520" s="324"/>
    </row>
    <row r="521" spans="5:9" s="77" customFormat="1" ht="12.75">
      <c r="E521" s="233"/>
      <c r="G521" s="324"/>
      <c r="H521" s="325"/>
      <c r="I521" s="324"/>
    </row>
    <row r="522" spans="5:9" s="77" customFormat="1" ht="12.75">
      <c r="E522" s="233"/>
      <c r="G522" s="324"/>
      <c r="H522" s="325"/>
      <c r="I522" s="324"/>
    </row>
    <row r="523" spans="5:9" s="77" customFormat="1" ht="12.75">
      <c r="E523" s="233"/>
      <c r="G523" s="324"/>
      <c r="H523" s="325"/>
      <c r="I523" s="324"/>
    </row>
    <row r="524" spans="5:9" s="77" customFormat="1" ht="12.75">
      <c r="E524" s="233"/>
      <c r="G524" s="324"/>
      <c r="H524" s="325"/>
      <c r="I524" s="324"/>
    </row>
    <row r="575" spans="1:2" ht="12.75">
      <c r="A575" s="489" t="s">
        <v>207</v>
      </c>
      <c r="B575" s="490">
        <v>10</v>
      </c>
    </row>
  </sheetData>
  <mergeCells count="11">
    <mergeCell ref="C501:D501"/>
    <mergeCell ref="C157:D157"/>
    <mergeCell ref="C99:D99"/>
    <mergeCell ref="C330:D330"/>
    <mergeCell ref="C386:D386"/>
    <mergeCell ref="C440:D440"/>
    <mergeCell ref="C3:D3"/>
    <mergeCell ref="C54:D54"/>
    <mergeCell ref="A1:F1"/>
    <mergeCell ref="C266:D266"/>
    <mergeCell ref="C212:D212"/>
  </mergeCells>
  <printOptions/>
  <pageMargins left="0.75" right="0.75" top="1" bottom="1" header="0.5" footer="0.5"/>
  <pageSetup orientation="portrait" paperSize="9" scale="66" r:id="rId2"/>
  <rowBreaks count="9" manualBreakCount="9">
    <brk id="52" max="8" man="1"/>
    <brk id="97" max="8" man="1"/>
    <brk id="155" max="8" man="1"/>
    <brk id="210" max="8" man="1"/>
    <brk id="264" max="8" man="1"/>
    <brk id="328" max="8" man="1"/>
    <brk id="384" max="8" man="1"/>
    <brk id="438" max="8" man="1"/>
    <brk id="499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</cp:lastModifiedBy>
  <cp:lastPrinted>2009-08-03T08:32:11Z</cp:lastPrinted>
  <dcterms:modified xsi:type="dcterms:W3CDTF">2009-09-04T06:17:43Z</dcterms:modified>
  <cp:category/>
  <cp:version/>
  <cp:contentType/>
  <cp:contentStatus/>
</cp:coreProperties>
</file>