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'Sheet1'!$A$1:$I$608</definedName>
  </definedNames>
  <calcPr fullCalcOnLoad="1"/>
</workbook>
</file>

<file path=xl/sharedStrings.xml><?xml version="1.0" encoding="utf-8"?>
<sst xmlns="http://schemas.openxmlformats.org/spreadsheetml/2006/main" count="919" uniqueCount="270">
  <si>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monitoringu mogielnika w Przybyszowie</t>
    </r>
  </si>
  <si>
    <t>* budowa sali gimnastycznej przy Szkole Podstawowej w Krążkowach</t>
  </si>
  <si>
    <r>
      <t xml:space="preserve">* </t>
    </r>
    <r>
      <rPr>
        <i/>
        <sz val="10"/>
        <color indexed="8"/>
        <rFont val="Arial CE"/>
        <family val="0"/>
      </rPr>
      <t>zakup minibusu do dowozu osób niepełnosprawnych do szkół i przedszkoli</t>
    </r>
  </si>
  <si>
    <t>* budowa oświetlenia ulic: Powstańców Wielkopolskich i Ks. P. Wawrzyniaka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</si>
  <si>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wydatki związane z bieżącym funkcjonowaniem i remontami gimnazjów   </t>
    </r>
    <r>
      <rPr>
        <i/>
        <sz val="10"/>
        <color indexed="53"/>
        <rFont val="Arial CE"/>
        <family val="0"/>
      </rPr>
      <t xml:space="preserve"> </t>
    </r>
  </si>
  <si>
    <t xml:space="preserve">* Stypendia socjalne dla uczniów - wydatki z dotacji z budżetu państwa                                                                       </t>
  </si>
  <si>
    <t>* adaptacja budynku byłego USC na biobliotekę</t>
  </si>
  <si>
    <t>Plany zagospodarowania przestrzennego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</si>
  <si>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zmiana studium uwarunkowań i kierunków zagospodarowania przestrzennego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</si>
  <si>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</si>
  <si>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</si>
  <si>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t xml:space="preserve">* budowa mieszkań socjalnych we wsi Zosin                               </t>
  </si>
  <si>
    <t>* zakup kserokopiarki do Urzędu</t>
  </si>
  <si>
    <t xml:space="preserve">* zakup sprzętu i wyposażenia dla OSP                                         </t>
  </si>
  <si>
    <t>prawnej oraz wydatki związane z ich poborem</t>
  </si>
  <si>
    <t>Dochody od osób prawnych, od osób fizycznych                                                                                                                                                        i od innych jednostek nieposiadających osobowości</t>
  </si>
  <si>
    <t>* rezerwa ogólna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</si>
  <si>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</si>
  <si>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>* budowa Przedszkola Samorządowego Nr 4 w Kępnie wraz z lokalami mieszkalnymi</t>
  </si>
  <si>
    <t>za osoby pobierające niektóre świadczenia z pomocy społecznej oraz niektóre świadczenia rodzinne (zadania zlecone i własne)</t>
  </si>
  <si>
    <r>
      <t xml:space="preserve">Wydatki bieżące ze środków krajowych na obsługę projektów:                                                                                                                                                                         1/ "Żeby się chciało chcieć"realizowanego przez MGOPS - 7.462,57 zł                                                     </t>
    </r>
    <r>
      <rPr>
        <i/>
        <sz val="10"/>
        <rFont val="Arial CE"/>
        <family val="0"/>
      </rPr>
      <t xml:space="preserve">                                                   </t>
    </r>
    <r>
      <rPr>
        <sz val="10"/>
        <rFont val="Arial CE"/>
        <family val="0"/>
      </rPr>
      <t xml:space="preserve">2/ "Trendy Dęciak" realizowanego przez Urząd Miasta i Gminy - 7.499,99 zł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</t>
    </r>
  </si>
  <si>
    <t>* przebudowa i termomodernizacja domów ludowych i świetlic wiejskich</t>
  </si>
  <si>
    <t>* przebudowa Domów Ludowych w Świbie, w tym zakup i montaż niezbędnego wyposażenia</t>
  </si>
  <si>
    <t>* budowa zaplecza sanitarnego w Domu Ludowym w Klinach</t>
  </si>
  <si>
    <t>* budowa szamba przy Domu Ludowym w Ostrówcu</t>
  </si>
  <si>
    <t>* modernizacja Domu Ludowego w Ostrówcu-Myjomicach (wymiana okien)</t>
  </si>
  <si>
    <t>* adaptacja pomieszczenia na toalety w budynku świetlicy wiejskiej w Kierzenku</t>
  </si>
  <si>
    <t>* utwardzenie kostką brukową terenu wokół Domu Ludowego w Olszowie</t>
  </si>
  <si>
    <t>* zakup materiałów do montażu klimatyzacji w Domu Ludowym w Mechnicach</t>
  </si>
  <si>
    <t>* zakup materiałów do rozbudowy Domu Ludowego w Kierznie</t>
  </si>
  <si>
    <t>* zakup kostki brukowej do wykonania wejścia do Domu Ludowego w Ostrówcu</t>
  </si>
  <si>
    <t>* przebudowa Domu Ludowego oraz rewitalizacja ośrodka rekreacyjno-wypoczynkowego w Mikorzynie - etap I</t>
  </si>
  <si>
    <t>* realizacja trasy śródmiejskiej w Kępnie –  etap II przebudowa ulic: ks. P. Wawrzyniaka i Powstańców Wielkopolskich  oraz etap III przebudowa ulic: ks. P. Wawrzyniaka i Obr. Pokoju</t>
  </si>
  <si>
    <t>* modernizacja ul. 1000-lecia w Kępnie - dokumentacja techniczna</t>
  </si>
  <si>
    <t>* budowa ciągu pieszo-rowerowego Hanulin-Przybyszów - etap I do cmentarza w Hanulinie</t>
  </si>
  <si>
    <t>* budowa ulicy Walki Młodych w Kępnie - etap I utwardzenie tłuczniem</t>
  </si>
  <si>
    <t>* budowa ul. Lutosławskiego w Kępnie</t>
  </si>
  <si>
    <t>* budowa drogi w Olszowej</t>
  </si>
  <si>
    <t>* budowa drogi w Osinach</t>
  </si>
  <si>
    <t>* budowa drogi w Kierzenku - etap I utwardzenie tłuczniem</t>
  </si>
  <si>
    <t>* budowa drogi w Pustkowiu Kierzeńskim - etap I utwardzenie tłuczniem</t>
  </si>
  <si>
    <t>* przebudowa nawierzchni centrum Miasta Kępna – Rynek, ulica Ratuszowa, Rzeźnicka i Polna</t>
  </si>
  <si>
    <t>* przebudowa ulic przyległych do Rynku: ul. Kościuszki, Krótkiej i Mickiewicza</t>
  </si>
  <si>
    <t>* zakup materiałów do budowy drogi w Krążkowach</t>
  </si>
  <si>
    <t>* budowa wiaty w Osinach</t>
  </si>
  <si>
    <t xml:space="preserve">* wykup gruntów i nieruchomości </t>
  </si>
  <si>
    <t>* budowa toalet w budynku socjalnym w Kierznie nr 21</t>
  </si>
  <si>
    <t>* przebudowa budynku centrum socjalnego w Mianowicach</t>
  </si>
  <si>
    <t>* zakup sprzętu komputerowego  i oprogramowania  w ramach projektu informatycznego "Wdrożenie nowoczesnych usług i systemów elektronicznych E-Kępno, E-obywatel"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</si>
  <si>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* koszty podróży służbowych i szkoleń pracowników Urzędu,                                                                                                                                                        * składki członkowskie na rzecz WOKISS i ZMP,                                                                                                                                                        * koszty ubezpieczenia mienia Gminy,                                                                                                                                                                    * odpis na ZFŚS, podatek VAT, składki na PFRON,                                                                                                                                           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</si>
  <si>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zakup sprzętu komputerowego i oprogramowania do Urzędu                                                                                </t>
  </si>
  <si>
    <t>* wkład własny w realizacji projektu pt. "Internet zmieni Twój los. Przeciwdziałanie wykluczeniu cyfrowemu na terenie Województwa Wielkopolskiego."</t>
  </si>
  <si>
    <t xml:space="preserve">* wykonanie 2 szt. "witaczy" przy ulicach: Wrocławskiej i Poznańskiej, przy wjeździe do Kępna </t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</si>
  <si>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</si>
  <si>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r>
      <t>Dotacje celowe na pomoc finansową udzielaną między jednostkami samorządu terytorialnego na dofinansowanie własnych zadań bieżących                                                                    *</t>
    </r>
    <r>
      <rPr>
        <i/>
        <sz val="10"/>
        <color indexed="8"/>
        <rFont val="Arial CE"/>
        <family val="0"/>
      </rPr>
      <t xml:space="preserve"> pomoc finansowa dla Powiatu Kępińskiego na pokrycie kosztów obciążających Powiat z tytułu wydawania nowych dowodów rejestracyjnych i praw jazdy, które będą spowodowane wejściem w życie uchwały nr XLI/196/2009 Rady Powiatu Kępińskiego z dnia 21 grudnia 2009 r. w sprawie zwolnienia z opłat za wydanie nowego prawa jazdy i dowodu rejestracyjnego, w związku ze zmianami administracyjnymi dotyczącymi zmiany w Kępnie nazwy ulicy Gen. Świerczewskiego na ulicę Solidarności.</t>
    </r>
  </si>
  <si>
    <t>* wykonanie ogrodzenia placu zabaw na terenie Przedszkola Samorządowego w Mikorzynie</t>
  </si>
  <si>
    <t>* zakup  pieca gazowego do Przedszkola Samorządowego nr 2  w Kępnie</t>
  </si>
  <si>
    <t>* modernizacje i doposażenie sal gimnastycznych szkół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</si>
  <si>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utrzymaniem i remontami w Klubie Nauczyciela,                                                                                                          * dotacje dla stowarzyszeń na realizację zadań z zakresu oświaty i wychowania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</si>
  <si>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KSWR JULIA</t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</si>
  <si>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</si>
  <si>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t xml:space="preserve">* dotacja dla Szpitala w Kępnie na zakup sprzętu lub aparatury medycznej </t>
  </si>
  <si>
    <r>
      <t xml:space="preserve">stowarzyszeniom                                                                                        * </t>
    </r>
    <r>
      <rPr>
        <i/>
        <sz val="10"/>
        <rFont val="Arial CE"/>
        <family val="0"/>
      </rPr>
      <t xml:space="preserve">dotacja dla KĘPIŃSKIEGO KLUBU AMAZONKI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</si>
  <si>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</si>
  <si>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</si>
  <si>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bieżące, w tym: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z dotacji na zadania zlecone - 4.558,32 zł,   </t>
    </r>
    <r>
      <rPr>
        <sz val="10"/>
        <color indexed="8"/>
        <rFont val="Arial CE"/>
        <family val="0"/>
      </rPr>
      <t xml:space="preserve">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</si>
  <si>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</si>
  <si>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 dotacji na zadania zlecone - 188.376,00 zł,                                                                                                                                                   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</si>
  <si>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</t>
    </r>
    <r>
      <rPr>
        <i/>
        <sz val="10"/>
        <rFont val="Arial CE"/>
        <family val="0"/>
      </rPr>
      <t xml:space="preserve">ydatki na utrzymanie i funkcjonowanie Klubu Seniora  - 102.088,91 zł, </t>
    </r>
    <r>
      <rPr>
        <sz val="10"/>
        <color indexed="53"/>
        <rFont val="Arial CE"/>
        <family val="0"/>
      </rPr>
      <t xml:space="preserve">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 dotacji na realizację Rządowego Programu "Posiłek dla potrzebujących" - 15.246,90</t>
    </r>
    <r>
      <rPr>
        <i/>
        <sz val="10"/>
        <rFont val="Arial CE"/>
        <family val="0"/>
      </rPr>
      <t>zł.</t>
    </r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</si>
  <si>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</si>
  <si>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* wykonanie drogi dojazdowej do składowiska odpadów komunalnych w Mianowicach</t>
  </si>
  <si>
    <t>* przygotowanie punktu selektywnej zbiórki odpadów na składowisku odpadów komunalnych w Mianowicach</t>
  </si>
  <si>
    <t>* wykonanie robót związanych z przygotowaniem składowiska odpadów komunalnych w Mianowicach oraz terenu w sołectwie Olszowa ,przeznaczonego na budowę Zakładu Zagospodarowania Odpadów, do prowadzenia monitoringu wód podziemnych oraz rozpoznania warunków hydrologicznych i geologiczno-inżynierskich</t>
  </si>
  <si>
    <t xml:space="preserve">* budowa szaletów miejskich na placu przy ul. Rzeźnickiej w Kępnie                                                                                                                                                </t>
  </si>
  <si>
    <r>
      <t xml:space="preserve">Wydatki inwestycyjne jednostek budżetowych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
</t>
    </r>
  </si>
  <si>
    <t>* budowa oświetlenia dróg w Myjomicach</t>
  </si>
  <si>
    <t>* modernizacja oświetlenia dróg w Pustkowiu Kierzeńskim</t>
  </si>
  <si>
    <t xml:space="preserve">* dotacja dla Gminy Baranów na wkład własny w realizacji projektu inwestycyjnego pt. „Budowa zachodniego obejścia gminy Baranów poprzez rozbudowę drogi nr 859894 w gminie Baranów i przebudowę drogi nr G9894 w gminie Kępno” </t>
  </si>
  <si>
    <t>* budowa monitoringu miasta Kępna</t>
  </si>
  <si>
    <t>* wykonanie nawierzchni nieruchomości gminnej u zbiegu ulic Aleje Marcinkowskiego i Grobla</t>
  </si>
  <si>
    <t>* wykonanie placu zabaw w Myjomicach</t>
  </si>
  <si>
    <t>* dotacja dla Stowarzyszenia SOCJUM KĘPNO</t>
  </si>
  <si>
    <t>* dotacja dla KS Hanulin</t>
  </si>
  <si>
    <t>* budowa stadionu lekkoatletycznego w Kępnie</t>
  </si>
  <si>
    <t>* zwiększenie atrakcyjności turystycznej Gminy Kępno</t>
  </si>
  <si>
    <t>* budowa kortu tenisowego w Rzetni</t>
  </si>
  <si>
    <t>* wykonanie piłkochwytów na placu do gier zespołowych w Hanulinie</t>
  </si>
  <si>
    <t>* modernizacja bazy sportowej na terenie sołectwa Krążkowy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</si>
  <si>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</si>
  <si>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* odszkodowania za przejęte grunty pod drogami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</si>
  <si>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we wspólnotach mieszkaniowych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</si>
  <si>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utrzymanie grobów wojennych i miejsc pamięci narodowej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</si>
  <si>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USC, ELUD i Ewidencji Działalności Gospodarczej </t>
    </r>
  </si>
  <si>
    <t>Oświata i wychowanie</t>
  </si>
  <si>
    <t>Gospodarka gruntami i nieruchomościami</t>
  </si>
  <si>
    <t>Wydatki majątkowe</t>
  </si>
  <si>
    <t>Kultura fizyczna i sport</t>
  </si>
  <si>
    <t>Kultura i ochrona dziedzictwa narodowego</t>
  </si>
  <si>
    <t>Rady gmin (miast i miast na prawach powiatu)</t>
  </si>
  <si>
    <t>Pozostałe zadania w zakresie kultury</t>
  </si>
  <si>
    <t>Wybory Prezydenta Rzeczypospolitej Polskiej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</si>
  <si>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przeprowadzeniem wyborów Prezydenta Rzeczypospolitej Polskiej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</si>
  <si>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na realizację projektu „Nie wpadnij w sieć lecz surfuj bezpiecznie” w ramach rządowego programu ograniczania przestępczości i aspołecznych zachowań "Razem bezpieczniej”.</t>
    </r>
  </si>
  <si>
    <t>Ochrona zdrowia</t>
  </si>
  <si>
    <t>Rezerwy ogólne i celowe</t>
  </si>
  <si>
    <t>Wynagrodzenia osobowe pracowników</t>
  </si>
  <si>
    <t>Działalność usługowa</t>
  </si>
  <si>
    <t>Instytucje kultury fizycznej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</si>
  <si>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</si>
  <si>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</si>
  <si>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</si>
  <si>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</si>
  <si>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</si>
  <si>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</si>
  <si>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</si>
  <si>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</si>
  <si>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</si>
  <si>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</si>
  <si>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</si>
  <si>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</si>
  <si>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Składki na Fundusz Pracy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</si>
  <si>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</si>
  <si>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</si>
  <si>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</si>
  <si>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</si>
  <si>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</si>
  <si>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</si>
  <si>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Wynagrodzenia agencyjno-prowizyjne</t>
  </si>
  <si>
    <t>Promocja jednostek samorządu terytorialnego</t>
  </si>
  <si>
    <t>Paragraf</t>
  </si>
  <si>
    <t>Przeciwdziałanie alkoholizmowi</t>
  </si>
  <si>
    <t>Muzea</t>
  </si>
  <si>
    <t>Dotacja podmiotowa z budżetu dla samorządowej instytucji</t>
  </si>
  <si>
    <t>Gospodarka odpadami</t>
  </si>
  <si>
    <t>Obsługa długu publicznego</t>
  </si>
  <si>
    <t>Cmentarze</t>
  </si>
  <si>
    <t>Gospodarka mieszkaniowa</t>
  </si>
  <si>
    <t>Pozostała działalność</t>
  </si>
  <si>
    <t>Dodatki mieszkaniowe</t>
  </si>
  <si>
    <t>Dowożenie uczniów do szkół</t>
  </si>
  <si>
    <t>Gimnazja</t>
  </si>
  <si>
    <t>Dotacja podmiotowa z budżetu dla niepublicznej jednostki</t>
  </si>
  <si>
    <t>Zadania w zakresie kultury fizycznej i sportu</t>
  </si>
  <si>
    <t>Gospodarka komunalna i ochrona środowiska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</si>
  <si>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</si>
  <si>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</si>
  <si>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</si>
  <si>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</si>
  <si>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</si>
  <si>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</si>
  <si>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Świetlice szkolne</t>
  </si>
  <si>
    <t>Wydatki na zakupy inwestycyjne jednostek budżetowych</t>
  </si>
  <si>
    <t>Rozdział</t>
  </si>
  <si>
    <t>Biblioteki</t>
  </si>
  <si>
    <t>Szpitale ogólne</t>
  </si>
  <si>
    <t>Przedszkola</t>
  </si>
  <si>
    <t>Składki na ubezpieczenia społeczne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</si>
  <si>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</si>
  <si>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</si>
  <si>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</si>
  <si>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</si>
  <si>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</si>
  <si>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</si>
  <si>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</si>
  <si>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</si>
  <si>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</si>
  <si>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</si>
  <si>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</si>
  <si>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</si>
  <si>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</si>
  <si>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</si>
  <si>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t>Informacja z realizacji budżetu Gminy Kępno za I półrocze 2010 rok    -</t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</si>
  <si>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</si>
  <si>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</si>
  <si>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</si>
  <si>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r>
      <t xml:space="preserve">Różne wydatki na rzecz osób fizycznych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diety członków Obwodowych Komisji Wyborczych</t>
    </r>
  </si>
  <si>
    <t xml:space="preserve">* dotacja dla OSP </t>
  </si>
  <si>
    <r>
      <t xml:space="preserve">Wydatki bieżące ze środków unijnych na obsługę projektów:                                                                                                                                                                         1/ "Żeby się chciało chcieć"realizowanego przez MGOPS - 42.287,88 zł                                                     </t>
    </r>
    <r>
      <rPr>
        <i/>
        <sz val="10"/>
        <rFont val="Arial CE"/>
        <family val="0"/>
      </rPr>
      <t xml:space="preserve">                                                   </t>
    </r>
    <r>
      <rPr>
        <sz val="10"/>
        <rFont val="Arial CE"/>
        <family val="0"/>
      </rPr>
      <t xml:space="preserve">2/ "Trendy Dęciak" realizowanego przez Urząd Miasta i Gminy - 42.500,01 zł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</t>
    </r>
  </si>
  <si>
    <t>* dotacja dla ZG LZS</t>
  </si>
  <si>
    <t>* dotacje dla KKS "POLONIA"</t>
  </si>
  <si>
    <t>* dotacje dla MUKS "MARCINKI"</t>
  </si>
  <si>
    <t>* dotacje dla PZW</t>
  </si>
  <si>
    <t>* dotacja dla TKKF  "PRZEMYSŁAW"</t>
  </si>
  <si>
    <t xml:space="preserve">* dotacja dla ZHP 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</si>
  <si>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</si>
  <si>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</si>
  <si>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t xml:space="preserve">* wykup udziałów w spółkach:  "Wodociągi Kępińskie" sp. z o.o. oraz "Inwestor- Kępno" sp. z o.o.                                                                                </t>
  </si>
  <si>
    <t xml:space="preserve">* wynagrodzenia i pochodne wynikające z umów o pracę oraz umów-zleceń,    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</si>
  <si>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zakupy, publikacje i inne usługi związane z promocją Gminy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</si>
  <si>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funkcjonowaniem sołectw, diety sołtysów,                                                                                                                                           * wydatki związane z funkcjonowaniem Straży Miejskiej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</si>
  <si>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</si>
  <si>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związanez bieżącym funkcjonowaniem OSP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</si>
  <si>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przygotowaniem i dostarczeniem do podatników decyzji podatkowych, koszty związane z postępowaniami egzekucyjnymi w zakresie podatków i opłat lokalnych, wynagrodzenia prowizyjne za inkaso podatków i opłat lokalnych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</si>
  <si>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kredytów i pożyczek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</si>
  <si>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</si>
  <si>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</si>
  <si>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</si>
  <si>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r>
      <t xml:space="preserve">stowarzyszeniom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</t>
    </r>
  </si>
  <si>
    <t>Dotacje celowe przekazane gminie na inwestycje i zakupy inwestycyjne realizowane na podstawie porozumień (umów) między jednostkami samorządu terytorialnego</t>
  </si>
  <si>
    <t>Informatyka</t>
  </si>
  <si>
    <t>Dotacje celowe przekazane do samorządu województwa na inwestycje i zakupy inwestycyjne realizowane na podstawie porozumień (umów) między jednostkami samorządu terytorialnego</t>
  </si>
  <si>
    <t>Wpływy z innych opłat stanowiących dochody jednostek samorządu terytorialnego na podstawie ustaw</t>
  </si>
  <si>
    <t xml:space="preserve">Wydatki bieżące                                                                                                                                                                                                       </t>
  </si>
  <si>
    <t>Odsetki od samorządowych papierów wartościowych lub zaciągnietych przez jednostkę samorządu terytorialnego  kredytów i pożyczek</t>
  </si>
  <si>
    <t>Rozliczenia z tytułu poręczeń i gwarancji udzielonych przez Skarb Państwa lub jednostkę samorządu terytorialnego</t>
  </si>
  <si>
    <r>
      <t>Wypłaty z tytułu gwarancji i poręczeń                                     *</t>
    </r>
    <r>
      <rPr>
        <i/>
        <sz val="10"/>
        <color indexed="8"/>
        <rFont val="Arial CE"/>
        <family val="0"/>
      </rPr>
      <t xml:space="preserve"> dot. poręczenia obligacji emitowanych przez Wodociągi Kępińskie sp. z o.o.</t>
    </r>
  </si>
  <si>
    <t>Program Operacyjny Kapitał Ludzki</t>
  </si>
  <si>
    <t xml:space="preserve">* rezerwy celowe na realizację zadań własnych z zakresu zarządzania kryzysowego             </t>
  </si>
  <si>
    <t>Wydatki osobowe niezaliczone do wynagrodzeń</t>
  </si>
  <si>
    <t>Stypendia dla uczniów</t>
  </si>
  <si>
    <t>Zwalczanie narkomanii</t>
  </si>
  <si>
    <t>Zadania w zakresie przeciwdziałania przemocy w rodzinie</t>
  </si>
  <si>
    <t>Składki na ubezpieczenie zdrowotne</t>
  </si>
  <si>
    <t>Świadczenia społeczne</t>
  </si>
  <si>
    <t>Zasiłki stałe</t>
  </si>
  <si>
    <t>Pozostałe zadania w zakresie polityki społecznej</t>
  </si>
  <si>
    <t>projekt nr 1/</t>
  </si>
  <si>
    <t>projekt nr 2/</t>
  </si>
  <si>
    <t>* budowa zakładu zagospodarowania odpadów w Olszowej – wykonanie projektu technicznego wraz ze studium, badaniami i opiniami</t>
  </si>
  <si>
    <t xml:space="preserve">* dotacja dla KST "DOM" </t>
  </si>
  <si>
    <t xml:space="preserve">* dotacja dla COR UNUM      </t>
  </si>
  <si>
    <t xml:space="preserve">* dotacja dla SIS NA KĘPIE    </t>
  </si>
  <si>
    <t xml:space="preserve">* dotacja dla TOWARZYSTWA POMOCY ŚW. BRATA ALBERTA      </t>
  </si>
  <si>
    <t xml:space="preserve">* dotacja dla Kępińskiego Klubu Tenisowego </t>
  </si>
  <si>
    <t xml:space="preserve">stowarzyszeniom:  </t>
  </si>
  <si>
    <t>* dotacja dla TMZK</t>
  </si>
  <si>
    <t>* dotacja dla ZHP</t>
  </si>
  <si>
    <t>* dotacja dla BRACTWA ŚW. IDZIEGO</t>
  </si>
  <si>
    <t>Domy i ośrodki kultury, świetlice i kluby</t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</si>
  <si>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</si>
  <si>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Środowiskowego Domu Samopomocy w Kępnie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</si>
  <si>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</si>
  <si>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</si>
  <si>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na dofinansowanie wydatków bieżących Gminnego Ośrodka Wsparcia Rodzin w Kryzysie w Mianowicach   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</si>
  <si>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</si>
  <si>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związanez utrzymaniem zieleni miejskiej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</si>
  <si>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</si>
  <si>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konserwacji rowów, składki na rzecz spółek wodnych,                                                                                                                                                 *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* opłaty za wyłapywanie i hotelowanie bezdomnych zwierząt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</si>
  <si>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</si>
  <si>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</si>
  <si>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</si>
  <si>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Dotacja przedmiotowa z budżetu dla zakładu budżetowego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Kępińskiego Ośrodka Sportu i Rekreacji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</si>
  <si>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</si>
  <si>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</si>
  <si>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</si>
  <si>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</si>
  <si>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</si>
  <si>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</si>
  <si>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Pobór podatków, opłat i niepodatkowych należności budżetowych</t>
  </si>
  <si>
    <t>* termomodernizacja obiektów oświatowych</t>
  </si>
  <si>
    <t>Doatcje celowe z budżetu na finansowanie lub dofinansowanie kosztów realizacji inwestycji i zakupów inwestycyjnych innych jednostek sektora finan śów publicznych</t>
  </si>
  <si>
    <t>Jednostki specjalistycznego poradnictwa, mieszkania cgronione i ośrodki interwencji kryzysowej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</si>
  <si>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</si>
  <si>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</si>
  <si>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>Świadczenia rodzinne oraz składki na ubezpieczenia emerytalne i rentowe</t>
  </si>
  <si>
    <t>z ubezpieczenia społecznego (zadania zlecone)</t>
  </si>
  <si>
    <t xml:space="preserve">Składki na ubezpieczenie zdrowotne opłacane </t>
  </si>
  <si>
    <t xml:space="preserve">Zasiłki i pomoc w naturze oraz składki na </t>
  </si>
  <si>
    <t>ubezpieczenia społeczne                                                                                                                             (zadania zlecone i własne)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</si>
  <si>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</si>
  <si>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</si>
  <si>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Wydatki na zakup i objęcie akcji oraz wniesienie wkładów do spółek prawa handlowego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</si>
  <si>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organizacją gminnego Dnia Matki oraz z kosztami stałymi zużycia energii elektrycznej w domach ludowych</t>
    </r>
  </si>
  <si>
    <r>
      <t xml:space="preserve">Wydatki bieżące    (zadania zlecone)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</si>
  <si>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r>
      <t>Wydatki bieżące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remonty wiat autobusowych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</si>
  <si>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</si>
  <si>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</si>
  <si>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</si>
  <si>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</si>
  <si>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bieżące utrzymanie dróg gminnych, w tym: remonty cząstkowe nawierzchni, remonty oznakowania poziomego i pionowego dróg, prowadzenie akcji "zima", regulacja drzewostanu wzdłuż dróg gminnych, wykaszanie poboczy,                                                                                                        * koszty administrowania strefą płatnego parkowania,                                                                                                                                                * koszty energii elektrycznej zasilającej sygnalizację świetlną na skrzyżowaniu ulic Broniewskiego i Alei Marcinkowskiego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</si>
</sst>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0"/>
    </font>
    <font>
      <i/>
      <sz val="10"/>
      <color indexed="53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0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8"/>
      </left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>
        <color indexed="8"/>
      </right>
      <top style="thin"/>
      <bottom style="medium"/>
    </border>
    <border>
      <left style="thin"/>
      <right>
        <color indexed="63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 style="thin"/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183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83" fontId="1" fillId="0" borderId="0" xfId="0" applyNumberFormat="1" applyFont="1" applyFill="1" applyBorder="1" applyAlignment="1">
      <alignment horizontal="left" vertical="top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20" xfId="0" applyNumberFormat="1" applyFont="1" applyFill="1" applyBorder="1" applyAlignment="1">
      <alignment horizontal="center" vertical="top"/>
    </xf>
    <xf numFmtId="174" fontId="7" fillId="0" borderId="16" xfId="0" applyNumberFormat="1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 wrapText="1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21" xfId="0" applyFont="1" applyFill="1" applyBorder="1" applyAlignment="1">
      <alignment horizontal="left" vertical="top" wrapText="1"/>
    </xf>
    <xf numFmtId="173" fontId="8" fillId="0" borderId="9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left" vertical="top" wrapText="1"/>
    </xf>
    <xf numFmtId="173" fontId="8" fillId="0" borderId="26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/>
    </xf>
    <xf numFmtId="175" fontId="8" fillId="0" borderId="6" xfId="0" applyNumberFormat="1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22" xfId="0" applyNumberFormat="1" applyFont="1" applyFill="1" applyBorder="1" applyAlignment="1">
      <alignment vertical="top"/>
    </xf>
    <xf numFmtId="177" fontId="7" fillId="0" borderId="28" xfId="0" applyNumberFormat="1" applyFont="1" applyFill="1" applyBorder="1" applyAlignment="1">
      <alignment horizontal="right" vertical="top"/>
    </xf>
    <xf numFmtId="177" fontId="8" fillId="0" borderId="9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vertical="top"/>
    </xf>
    <xf numFmtId="4" fontId="0" fillId="0" borderId="13" xfId="0" applyNumberFormat="1" applyFont="1" applyFill="1" applyBorder="1" applyAlignment="1">
      <alignment horizontal="center" vertical="top"/>
    </xf>
    <xf numFmtId="177" fontId="8" fillId="0" borderId="29" xfId="0" applyNumberFormat="1" applyFont="1" applyFill="1" applyBorder="1" applyAlignment="1">
      <alignment horizontal="right" vertical="top"/>
    </xf>
    <xf numFmtId="4" fontId="0" fillId="0" borderId="30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3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/>
    </xf>
    <xf numFmtId="4" fontId="0" fillId="0" borderId="3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8" fontId="7" fillId="0" borderId="28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vertical="top"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8" fontId="8" fillId="0" borderId="9" xfId="0" applyNumberFormat="1" applyFont="1" applyFill="1" applyBorder="1" applyAlignment="1">
      <alignment horizontal="right" vertical="top"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left" vertical="top" wrapText="1"/>
    </xf>
    <xf numFmtId="4" fontId="0" fillId="0" borderId="20" xfId="0" applyNumberFormat="1" applyFont="1" applyFill="1" applyBorder="1" applyAlignment="1">
      <alignment vertical="top"/>
    </xf>
    <xf numFmtId="4" fontId="0" fillId="0" borderId="20" xfId="0" applyNumberFormat="1" applyFont="1" applyFill="1" applyBorder="1" applyAlignment="1">
      <alignment horizontal="center" vertical="top"/>
    </xf>
    <xf numFmtId="0" fontId="0" fillId="0" borderId="35" xfId="0" applyFont="1" applyFill="1" applyBorder="1" applyAlignment="1">
      <alignment/>
    </xf>
    <xf numFmtId="175" fontId="8" fillId="0" borderId="36" xfId="0" applyNumberFormat="1" applyFont="1" applyFill="1" applyBorder="1" applyAlignment="1">
      <alignment horizontal="left" vertical="top"/>
    </xf>
    <xf numFmtId="0" fontId="8" fillId="0" borderId="37" xfId="0" applyFont="1" applyFill="1" applyBorder="1" applyAlignment="1">
      <alignment horizontal="left" vertical="top" wrapText="1"/>
    </xf>
    <xf numFmtId="175" fontId="8" fillId="0" borderId="3" xfId="0" applyNumberFormat="1" applyFont="1" applyFill="1" applyBorder="1" applyAlignment="1">
      <alignment horizontal="left" vertical="top"/>
    </xf>
    <xf numFmtId="177" fontId="8" fillId="0" borderId="28" xfId="0" applyNumberFormat="1" applyFont="1" applyFill="1" applyBorder="1" applyAlignment="1">
      <alignment horizontal="right" vertical="top"/>
    </xf>
    <xf numFmtId="0" fontId="0" fillId="0" borderId="3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9" fontId="8" fillId="0" borderId="2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181" fontId="7" fillId="0" borderId="43" xfId="0" applyNumberFormat="1" applyFont="1" applyFill="1" applyBorder="1" applyAlignment="1">
      <alignment horizontal="left" vertical="top"/>
    </xf>
    <xf numFmtId="176" fontId="7" fillId="0" borderId="28" xfId="0" applyNumberFormat="1" applyFont="1" applyFill="1" applyBorder="1" applyAlignment="1">
      <alignment horizontal="right" vertical="top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76" fontId="8" fillId="0" borderId="9" xfId="0" applyNumberFormat="1" applyFont="1" applyFill="1" applyBorder="1" applyAlignment="1">
      <alignment horizontal="right" vertical="top"/>
    </xf>
    <xf numFmtId="0" fontId="0" fillId="0" borderId="44" xfId="0" applyFont="1" applyFill="1" applyBorder="1" applyAlignment="1">
      <alignment/>
    </xf>
    <xf numFmtId="182" fontId="8" fillId="0" borderId="29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181" fontId="7" fillId="0" borderId="48" xfId="0" applyNumberFormat="1" applyFont="1" applyFill="1" applyBorder="1" applyAlignment="1">
      <alignment horizontal="left" vertical="top"/>
    </xf>
    <xf numFmtId="182" fontId="7" fillId="0" borderId="28" xfId="0" applyNumberFormat="1" applyFont="1" applyFill="1" applyBorder="1" applyAlignment="1">
      <alignment horizontal="right" vertical="top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82" fontId="8" fillId="0" borderId="9" xfId="0" applyNumberFormat="1" applyFont="1" applyFill="1" applyBorder="1" applyAlignment="1">
      <alignment horizontal="right" vertical="top"/>
    </xf>
    <xf numFmtId="0" fontId="0" fillId="0" borderId="49" xfId="0" applyFont="1" applyFill="1" applyBorder="1" applyAlignment="1">
      <alignment/>
    </xf>
    <xf numFmtId="178" fontId="8" fillId="0" borderId="29" xfId="0" applyNumberFormat="1" applyFont="1" applyFill="1" applyBorder="1" applyAlignment="1">
      <alignment horizontal="right" vertical="top"/>
    </xf>
    <xf numFmtId="181" fontId="7" fillId="0" borderId="51" xfId="0" applyNumberFormat="1" applyFont="1" applyFill="1" applyBorder="1" applyAlignment="1">
      <alignment horizontal="left" vertical="top"/>
    </xf>
    <xf numFmtId="0" fontId="7" fillId="0" borderId="52" xfId="0" applyFont="1" applyFill="1" applyBorder="1" applyAlignment="1">
      <alignment horizontal="left" vertical="top" wrapText="1"/>
    </xf>
    <xf numFmtId="177" fontId="7" fillId="0" borderId="53" xfId="0" applyNumberFormat="1" applyFont="1" applyFill="1" applyBorder="1" applyAlignment="1">
      <alignment horizontal="right" vertical="top"/>
    </xf>
    <xf numFmtId="0" fontId="0" fillId="0" borderId="5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vertical="top"/>
    </xf>
    <xf numFmtId="181" fontId="7" fillId="0" borderId="16" xfId="0" applyNumberFormat="1" applyFont="1" applyFill="1" applyBorder="1" applyAlignment="1">
      <alignment horizontal="left" vertical="top"/>
    </xf>
    <xf numFmtId="182" fontId="8" fillId="0" borderId="55" xfId="0" applyNumberFormat="1" applyFont="1" applyFill="1" applyBorder="1" applyAlignment="1">
      <alignment horizontal="right" vertical="top"/>
    </xf>
    <xf numFmtId="0" fontId="0" fillId="0" borderId="5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3" fontId="8" fillId="0" borderId="57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/>
    </xf>
    <xf numFmtId="182" fontId="8" fillId="0" borderId="28" xfId="0" applyNumberFormat="1" applyFont="1" applyFill="1" applyBorder="1" applyAlignment="1">
      <alignment horizontal="right" vertical="top"/>
    </xf>
    <xf numFmtId="175" fontId="8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4" fontId="0" fillId="0" borderId="58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6" fontId="8" fillId="0" borderId="28" xfId="0" applyNumberFormat="1" applyFont="1" applyFill="1" applyBorder="1" applyAlignment="1">
      <alignment horizontal="right" vertical="top"/>
    </xf>
    <xf numFmtId="0" fontId="0" fillId="0" borderId="59" xfId="0" applyFont="1" applyFill="1" applyBorder="1" applyAlignment="1">
      <alignment/>
    </xf>
    <xf numFmtId="178" fontId="8" fillId="0" borderId="28" xfId="0" applyNumberFormat="1" applyFont="1" applyFill="1" applyBorder="1" applyAlignment="1">
      <alignment horizontal="right" vertical="top"/>
    </xf>
    <xf numFmtId="0" fontId="0" fillId="0" borderId="6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175" fontId="8" fillId="0" borderId="61" xfId="0" applyNumberFormat="1" applyFont="1" applyFill="1" applyBorder="1" applyAlignment="1">
      <alignment horizontal="left" vertical="top"/>
    </xf>
    <xf numFmtId="181" fontId="7" fillId="0" borderId="2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4" fontId="0" fillId="0" borderId="22" xfId="0" applyNumberFormat="1" applyFont="1" applyFill="1" applyBorder="1" applyAlignment="1">
      <alignment vertical="top"/>
    </xf>
    <xf numFmtId="175" fontId="8" fillId="0" borderId="62" xfId="0" applyNumberFormat="1" applyFont="1" applyFill="1" applyBorder="1" applyAlignment="1">
      <alignment horizontal="left" vertical="top"/>
    </xf>
    <xf numFmtId="0" fontId="8" fillId="0" borderId="63" xfId="0" applyFont="1" applyFill="1" applyBorder="1" applyAlignment="1">
      <alignment horizontal="left" vertical="top" wrapText="1"/>
    </xf>
    <xf numFmtId="177" fontId="8" fillId="0" borderId="64" xfId="0" applyNumberFormat="1" applyFont="1" applyFill="1" applyBorder="1" applyAlignment="1">
      <alignment horizontal="right" vertical="top"/>
    </xf>
    <xf numFmtId="4" fontId="0" fillId="0" borderId="65" xfId="0" applyNumberFormat="1" applyFont="1" applyFill="1" applyBorder="1" applyAlignment="1">
      <alignment vertical="top"/>
    </xf>
    <xf numFmtId="4" fontId="0" fillId="0" borderId="65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0" fillId="0" borderId="66" xfId="0" applyNumberFormat="1" applyFont="1" applyFill="1" applyBorder="1" applyAlignment="1">
      <alignment vertical="top"/>
    </xf>
    <xf numFmtId="181" fontId="7" fillId="0" borderId="5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 wrapText="1"/>
    </xf>
    <xf numFmtId="177" fontId="7" fillId="0" borderId="29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vertical="top"/>
    </xf>
    <xf numFmtId="0" fontId="7" fillId="0" borderId="31" xfId="0" applyFont="1" applyFill="1" applyBorder="1" applyAlignment="1">
      <alignment horizontal="left" vertical="top" wrapText="1"/>
    </xf>
    <xf numFmtId="4" fontId="3" fillId="0" borderId="32" xfId="0" applyNumberFormat="1" applyFont="1" applyFill="1" applyBorder="1" applyAlignment="1">
      <alignment vertical="top"/>
    </xf>
    <xf numFmtId="4" fontId="3" fillId="0" borderId="66" xfId="0" applyNumberFormat="1" applyFont="1" applyFill="1" applyBorder="1" applyAlignment="1">
      <alignment vertical="top"/>
    </xf>
    <xf numFmtId="184" fontId="8" fillId="0" borderId="28" xfId="0" applyNumberFormat="1" applyFont="1" applyFill="1" applyBorder="1" applyAlignment="1">
      <alignment horizontal="right" vertical="top"/>
    </xf>
    <xf numFmtId="4" fontId="0" fillId="0" borderId="39" xfId="0" applyNumberFormat="1" applyFont="1" applyFill="1" applyBorder="1" applyAlignment="1">
      <alignment vertical="top"/>
    </xf>
    <xf numFmtId="181" fontId="7" fillId="0" borderId="4" xfId="0" applyNumberFormat="1" applyFont="1" applyFill="1" applyBorder="1" applyAlignment="1">
      <alignment horizontal="left" vertical="top"/>
    </xf>
    <xf numFmtId="0" fontId="7" fillId="0" borderId="67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0" fillId="0" borderId="70" xfId="0" applyNumberFormat="1" applyFont="1" applyFill="1" applyBorder="1" applyAlignment="1">
      <alignment horizontal="center" vertical="top"/>
    </xf>
    <xf numFmtId="182" fontId="7" fillId="0" borderId="29" xfId="0" applyNumberFormat="1" applyFont="1" applyFill="1" applyBorder="1" applyAlignment="1">
      <alignment horizontal="right" vertical="top"/>
    </xf>
    <xf numFmtId="4" fontId="3" fillId="0" borderId="71" xfId="0" applyNumberFormat="1" applyFont="1" applyFill="1" applyBorder="1" applyAlignment="1">
      <alignment vertical="top"/>
    </xf>
    <xf numFmtId="4" fontId="4" fillId="0" borderId="32" xfId="0" applyNumberFormat="1" applyFont="1" applyFill="1" applyBorder="1" applyAlignment="1">
      <alignment horizontal="center" vertical="top"/>
    </xf>
    <xf numFmtId="4" fontId="0" fillId="0" borderId="72" xfId="0" applyNumberFormat="1" applyFont="1" applyFill="1" applyBorder="1" applyAlignment="1">
      <alignment vertical="top"/>
    </xf>
    <xf numFmtId="4" fontId="0" fillId="0" borderId="73" xfId="0" applyNumberFormat="1" applyFont="1" applyFill="1" applyBorder="1" applyAlignment="1">
      <alignment vertical="top"/>
    </xf>
    <xf numFmtId="176" fontId="12" fillId="0" borderId="9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vertical="top"/>
    </xf>
    <xf numFmtId="4" fontId="0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3" fontId="13" fillId="0" borderId="26" xfId="0" applyNumberFormat="1" applyFont="1" applyFill="1" applyBorder="1" applyAlignment="1">
      <alignment horizontal="right" vertical="top"/>
    </xf>
    <xf numFmtId="4" fontId="14" fillId="0" borderId="22" xfId="0" applyNumberFormat="1" applyFont="1" applyFill="1" applyBorder="1" applyAlignment="1">
      <alignment vertical="top"/>
    </xf>
    <xf numFmtId="4" fontId="14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176" fontId="12" fillId="0" borderId="28" xfId="0" applyNumberFormat="1" applyFont="1" applyFill="1" applyBorder="1" applyAlignment="1">
      <alignment horizontal="right" vertical="top"/>
    </xf>
    <xf numFmtId="0" fontId="0" fillId="0" borderId="3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2" fontId="12" fillId="0" borderId="28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82" fontId="12" fillId="0" borderId="9" xfId="0" applyNumberFormat="1" applyFont="1" applyFill="1" applyBorder="1" applyAlignment="1">
      <alignment horizontal="right" vertical="top"/>
    </xf>
    <xf numFmtId="173" fontId="12" fillId="0" borderId="26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/>
    </xf>
    <xf numFmtId="178" fontId="12" fillId="0" borderId="28" xfId="0" applyNumberFormat="1" applyFont="1" applyFill="1" applyBorder="1" applyAlignment="1">
      <alignment horizontal="right" vertical="top"/>
    </xf>
    <xf numFmtId="177" fontId="12" fillId="0" borderId="28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4" fontId="0" fillId="0" borderId="14" xfId="0" applyNumberFormat="1" applyFont="1" applyFill="1" applyBorder="1" applyAlignment="1">
      <alignment horizontal="center" vertical="top"/>
    </xf>
    <xf numFmtId="4" fontId="0" fillId="0" borderId="6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0" fontId="0" fillId="0" borderId="20" xfId="0" applyFont="1" applyFill="1" applyBorder="1" applyAlignment="1">
      <alignment/>
    </xf>
    <xf numFmtId="178" fontId="12" fillId="0" borderId="53" xfId="0" applyNumberFormat="1" applyFont="1" applyFill="1" applyBorder="1" applyAlignment="1">
      <alignment horizontal="right" vertical="top"/>
    </xf>
    <xf numFmtId="177" fontId="8" fillId="0" borderId="53" xfId="0" applyNumberFormat="1" applyFont="1" applyFill="1" applyBorder="1" applyAlignment="1">
      <alignment horizontal="right" vertical="top"/>
    </xf>
    <xf numFmtId="0" fontId="9" fillId="0" borderId="6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0" fillId="0" borderId="14" xfId="0" applyNumberFormat="1" applyFont="1" applyFill="1" applyBorder="1" applyAlignment="1">
      <alignment vertical="top"/>
    </xf>
    <xf numFmtId="4" fontId="0" fillId="0" borderId="20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0" fontId="0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175" fontId="8" fillId="0" borderId="75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 wrapText="1"/>
    </xf>
    <xf numFmtId="178" fontId="8" fillId="0" borderId="75" xfId="0" applyNumberFormat="1" applyFont="1" applyFill="1" applyBorder="1" applyAlignment="1">
      <alignment horizontal="right" vertical="top"/>
    </xf>
    <xf numFmtId="0" fontId="0" fillId="0" borderId="7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top" wrapText="1"/>
    </xf>
    <xf numFmtId="4" fontId="0" fillId="0" borderId="33" xfId="0" applyNumberFormat="1" applyFont="1" applyFill="1" applyBorder="1" applyAlignment="1">
      <alignment vertical="top"/>
    </xf>
    <xf numFmtId="4" fontId="0" fillId="0" borderId="39" xfId="0" applyNumberFormat="1" applyFont="1" applyFill="1" applyBorder="1" applyAlignment="1">
      <alignment vertical="top"/>
    </xf>
    <xf numFmtId="0" fontId="0" fillId="0" borderId="58" xfId="0" applyFont="1" applyFill="1" applyBorder="1" applyAlignment="1">
      <alignment/>
    </xf>
    <xf numFmtId="181" fontId="7" fillId="0" borderId="76" xfId="0" applyNumberFormat="1" applyFont="1" applyFill="1" applyBorder="1" applyAlignment="1">
      <alignment horizontal="left" vertical="top"/>
    </xf>
    <xf numFmtId="4" fontId="9" fillId="0" borderId="20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/>
    </xf>
    <xf numFmtId="182" fontId="8" fillId="0" borderId="77" xfId="0" applyNumberFormat="1" applyFont="1" applyFill="1" applyBorder="1" applyAlignment="1">
      <alignment horizontal="right" vertical="top"/>
    </xf>
    <xf numFmtId="4" fontId="0" fillId="0" borderId="78" xfId="0" applyNumberFormat="1" applyFont="1" applyFill="1" applyBorder="1" applyAlignment="1">
      <alignment vertical="top"/>
    </xf>
    <xf numFmtId="0" fontId="0" fillId="0" borderId="7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12" fillId="0" borderId="79" xfId="0" applyNumberFormat="1" applyFont="1" applyFill="1" applyBorder="1" applyAlignment="1">
      <alignment horizontal="right" vertical="top"/>
    </xf>
    <xf numFmtId="177" fontId="12" fillId="0" borderId="80" xfId="0" applyNumberFormat="1" applyFont="1" applyFill="1" applyBorder="1" applyAlignment="1">
      <alignment horizontal="right" vertical="top"/>
    </xf>
    <xf numFmtId="176" fontId="7" fillId="0" borderId="29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vertical="top"/>
    </xf>
    <xf numFmtId="178" fontId="7" fillId="0" borderId="29" xfId="0" applyNumberFormat="1" applyFont="1" applyFill="1" applyBorder="1" applyAlignment="1">
      <alignment horizontal="right" vertical="top"/>
    </xf>
    <xf numFmtId="4" fontId="3" fillId="0" borderId="73" xfId="0" applyNumberFormat="1" applyFont="1" applyFill="1" applyBorder="1" applyAlignment="1">
      <alignment vertical="top"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21" xfId="0" applyFont="1" applyFill="1" applyBorder="1" applyAlignment="1">
      <alignment horizontal="left" vertical="top" wrapText="1"/>
    </xf>
    <xf numFmtId="177" fontId="12" fillId="0" borderId="79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center" vertical="top"/>
    </xf>
    <xf numFmtId="0" fontId="9" fillId="0" borderId="60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177" fontId="12" fillId="0" borderId="82" xfId="0" applyNumberFormat="1" applyFont="1" applyFill="1" applyBorder="1" applyAlignment="1">
      <alignment horizontal="right" vertical="top"/>
    </xf>
    <xf numFmtId="178" fontId="8" fillId="0" borderId="5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/>
    </xf>
    <xf numFmtId="177" fontId="8" fillId="0" borderId="80" xfId="0" applyNumberFormat="1" applyFont="1" applyFill="1" applyBorder="1" applyAlignment="1">
      <alignment horizontal="right" vertical="top"/>
    </xf>
    <xf numFmtId="177" fontId="8" fillId="0" borderId="68" xfId="0" applyNumberFormat="1" applyFont="1" applyFill="1" applyBorder="1" applyAlignment="1">
      <alignment horizontal="right" vertical="top"/>
    </xf>
    <xf numFmtId="0" fontId="8" fillId="0" borderId="79" xfId="0" applyFont="1" applyFill="1" applyBorder="1" applyAlignment="1">
      <alignment horizontal="left" vertical="top" wrapText="1"/>
    </xf>
    <xf numFmtId="173" fontId="8" fillId="0" borderId="22" xfId="0" applyNumberFormat="1" applyFont="1" applyFill="1" applyBorder="1" applyAlignment="1">
      <alignment horizontal="right" vertical="top"/>
    </xf>
    <xf numFmtId="177" fontId="8" fillId="0" borderId="75" xfId="0" applyNumberFormat="1" applyFont="1" applyFill="1" applyBorder="1" applyAlignment="1">
      <alignment horizontal="right" vertical="top"/>
    </xf>
    <xf numFmtId="182" fontId="7" fillId="0" borderId="53" xfId="0" applyNumberFormat="1" applyFont="1" applyFill="1" applyBorder="1" applyAlignment="1">
      <alignment horizontal="right" vertical="top"/>
    </xf>
    <xf numFmtId="4" fontId="0" fillId="0" borderId="30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vertical="top"/>
    </xf>
    <xf numFmtId="0" fontId="0" fillId="0" borderId="83" xfId="0" applyFont="1" applyFill="1" applyBorder="1" applyAlignment="1">
      <alignment/>
    </xf>
    <xf numFmtId="4" fontId="0" fillId="0" borderId="84" xfId="0" applyNumberFormat="1" applyFont="1" applyFill="1" applyBorder="1" applyAlignment="1">
      <alignment vertical="top"/>
    </xf>
    <xf numFmtId="182" fontId="8" fillId="0" borderId="53" xfId="0" applyNumberFormat="1" applyFont="1" applyFill="1" applyBorder="1" applyAlignment="1">
      <alignment horizontal="right" vertical="top"/>
    </xf>
    <xf numFmtId="0" fontId="0" fillId="0" borderId="6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82" fontId="8" fillId="0" borderId="80" xfId="0" applyNumberFormat="1" applyFont="1" applyFill="1" applyBorder="1" applyAlignment="1">
      <alignment horizontal="right" vertical="top"/>
    </xf>
    <xf numFmtId="182" fontId="7" fillId="0" borderId="79" xfId="0" applyNumberFormat="1" applyFont="1" applyFill="1" applyBorder="1" applyAlignment="1">
      <alignment horizontal="right" vertical="top"/>
    </xf>
    <xf numFmtId="182" fontId="8" fillId="0" borderId="22" xfId="0" applyNumberFormat="1" applyFont="1" applyFill="1" applyBorder="1" applyAlignment="1">
      <alignment horizontal="right" vertical="top"/>
    </xf>
    <xf numFmtId="0" fontId="8" fillId="0" borderId="30" xfId="0" applyFont="1" applyFill="1" applyBorder="1" applyAlignment="1">
      <alignment horizontal="left" vertical="top" wrapText="1"/>
    </xf>
    <xf numFmtId="182" fontId="8" fillId="0" borderId="30" xfId="0" applyNumberFormat="1" applyFont="1" applyFill="1" applyBorder="1" applyAlignment="1">
      <alignment horizontal="right" vertical="top"/>
    </xf>
    <xf numFmtId="0" fontId="8" fillId="0" borderId="33" xfId="0" applyFont="1" applyFill="1" applyBorder="1" applyAlignment="1">
      <alignment horizontal="left" vertical="top" wrapText="1"/>
    </xf>
    <xf numFmtId="4" fontId="4" fillId="0" borderId="33" xfId="0" applyNumberFormat="1" applyFont="1" applyFill="1" applyBorder="1" applyAlignment="1">
      <alignment horizontal="center" vertical="top"/>
    </xf>
    <xf numFmtId="4" fontId="0" fillId="0" borderId="13" xfId="0" applyNumberFormat="1" applyFont="1" applyFill="1" applyBorder="1" applyAlignment="1">
      <alignment vertical="top"/>
    </xf>
    <xf numFmtId="178" fontId="7" fillId="0" borderId="53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horizontal="center" vertical="top"/>
    </xf>
    <xf numFmtId="4" fontId="4" fillId="0" borderId="85" xfId="0" applyNumberFormat="1" applyFont="1" applyFill="1" applyBorder="1" applyAlignment="1">
      <alignment horizontal="center" vertical="top"/>
    </xf>
    <xf numFmtId="0" fontId="9" fillId="0" borderId="33" xfId="0" applyFont="1" applyFill="1" applyBorder="1" applyAlignment="1">
      <alignment/>
    </xf>
    <xf numFmtId="173" fontId="8" fillId="0" borderId="86" xfId="0" applyNumberFormat="1" applyFont="1" applyFill="1" applyBorder="1" applyAlignment="1">
      <alignment horizontal="right" vertical="top"/>
    </xf>
    <xf numFmtId="179" fontId="8" fillId="0" borderId="50" xfId="0" applyNumberFormat="1" applyFont="1" applyFill="1" applyBorder="1" applyAlignment="1">
      <alignment horizontal="right" vertical="top"/>
    </xf>
    <xf numFmtId="178" fontId="8" fillId="0" borderId="50" xfId="0" applyNumberFormat="1" applyFont="1" applyFill="1" applyBorder="1" applyAlignment="1">
      <alignment horizontal="right" vertical="top"/>
    </xf>
    <xf numFmtId="0" fontId="0" fillId="0" borderId="37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81" fontId="7" fillId="0" borderId="87" xfId="0" applyNumberFormat="1" applyFont="1" applyFill="1" applyBorder="1" applyAlignment="1">
      <alignment horizontal="left" vertical="top"/>
    </xf>
    <xf numFmtId="182" fontId="7" fillId="0" borderId="88" xfId="0" applyNumberFormat="1" applyFont="1" applyFill="1" applyBorder="1" applyAlignment="1">
      <alignment horizontal="right" vertical="top"/>
    </xf>
    <xf numFmtId="182" fontId="7" fillId="0" borderId="89" xfId="0" applyNumberFormat="1" applyFont="1" applyFill="1" applyBorder="1" applyAlignment="1">
      <alignment horizontal="right" vertical="top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78" xfId="0" applyNumberFormat="1" applyFont="1" applyFill="1" applyBorder="1" applyAlignment="1">
      <alignment vertical="top"/>
    </xf>
    <xf numFmtId="182" fontId="8" fillId="0" borderId="52" xfId="0" applyNumberFormat="1" applyFont="1" applyFill="1" applyBorder="1" applyAlignment="1">
      <alignment horizontal="right" vertical="top"/>
    </xf>
    <xf numFmtId="182" fontId="7" fillId="0" borderId="80" xfId="0" applyNumberFormat="1" applyFont="1" applyFill="1" applyBorder="1" applyAlignment="1">
      <alignment horizontal="right" vertical="top"/>
    </xf>
    <xf numFmtId="4" fontId="3" fillId="0" borderId="90" xfId="0" applyNumberFormat="1" applyFont="1" applyFill="1" applyBorder="1" applyAlignment="1">
      <alignment horizontal="center" vertical="top"/>
    </xf>
    <xf numFmtId="4" fontId="0" fillId="0" borderId="91" xfId="0" applyNumberFormat="1" applyFont="1" applyFill="1" applyBorder="1" applyAlignment="1">
      <alignment vertical="top"/>
    </xf>
    <xf numFmtId="181" fontId="7" fillId="0" borderId="38" xfId="0" applyNumberFormat="1" applyFont="1" applyFill="1" applyBorder="1" applyAlignment="1">
      <alignment horizontal="left" vertical="top"/>
    </xf>
    <xf numFmtId="0" fontId="0" fillId="0" borderId="78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173" fontId="8" fillId="0" borderId="93" xfId="0" applyNumberFormat="1" applyFont="1" applyFill="1" applyBorder="1" applyAlignment="1">
      <alignment horizontal="right" vertical="top"/>
    </xf>
    <xf numFmtId="181" fontId="7" fillId="0" borderId="94" xfId="0" applyNumberFormat="1" applyFont="1" applyFill="1" applyBorder="1" applyAlignment="1">
      <alignment horizontal="left" vertical="top"/>
    </xf>
    <xf numFmtId="0" fontId="9" fillId="0" borderId="9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177" fontId="8" fillId="0" borderId="98" xfId="0" applyNumberFormat="1" applyFont="1" applyFill="1" applyBorder="1" applyAlignment="1">
      <alignment horizontal="right" vertical="top"/>
    </xf>
    <xf numFmtId="175" fontId="8" fillId="0" borderId="73" xfId="0" applyNumberFormat="1" applyFont="1" applyFill="1" applyBorder="1" applyAlignment="1">
      <alignment horizontal="left" vertical="top"/>
    </xf>
    <xf numFmtId="0" fontId="0" fillId="0" borderId="73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99" xfId="0" applyFont="1" applyFill="1" applyBorder="1" applyAlignment="1">
      <alignment horizontal="left" vertical="top" wrapText="1"/>
    </xf>
    <xf numFmtId="182" fontId="8" fillId="0" borderId="93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vertical="top"/>
    </xf>
    <xf numFmtId="175" fontId="8" fillId="0" borderId="100" xfId="0" applyNumberFormat="1" applyFont="1" applyFill="1" applyBorder="1" applyAlignment="1">
      <alignment horizontal="left" vertical="top"/>
    </xf>
    <xf numFmtId="0" fontId="9" fillId="0" borderId="101" xfId="0" applyFont="1" applyFill="1" applyBorder="1" applyAlignment="1">
      <alignment/>
    </xf>
    <xf numFmtId="176" fontId="7" fillId="0" borderId="53" xfId="0" applyNumberFormat="1" applyFont="1" applyFill="1" applyBorder="1" applyAlignment="1">
      <alignment horizontal="right" vertical="top"/>
    </xf>
    <xf numFmtId="4" fontId="0" fillId="0" borderId="75" xfId="0" applyNumberFormat="1" applyFont="1" applyFill="1" applyBorder="1" applyAlignment="1">
      <alignment vertical="top"/>
    </xf>
    <xf numFmtId="4" fontId="0" fillId="0" borderId="75" xfId="0" applyNumberFormat="1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left" vertical="top" wrapText="1"/>
    </xf>
    <xf numFmtId="4" fontId="9" fillId="0" borderId="58" xfId="0" applyNumberFormat="1" applyFont="1" applyFill="1" applyBorder="1" applyAlignment="1">
      <alignment vertical="top"/>
    </xf>
    <xf numFmtId="4" fontId="9" fillId="0" borderId="66" xfId="0" applyNumberFormat="1" applyFont="1" applyFill="1" applyBorder="1" applyAlignment="1">
      <alignment vertical="top"/>
    </xf>
    <xf numFmtId="0" fontId="10" fillId="0" borderId="20" xfId="0" applyFont="1" applyFill="1" applyBorder="1" applyAlignment="1">
      <alignment horizontal="left" vertical="top" wrapText="1"/>
    </xf>
    <xf numFmtId="0" fontId="9" fillId="0" borderId="102" xfId="0" applyFont="1" applyFill="1" applyBorder="1" applyAlignment="1">
      <alignment/>
    </xf>
    <xf numFmtId="178" fontId="8" fillId="0" borderId="14" xfId="0" applyNumberFormat="1" applyFont="1" applyFill="1" applyBorder="1" applyAlignment="1">
      <alignment horizontal="right" vertical="top"/>
    </xf>
    <xf numFmtId="178" fontId="10" fillId="0" borderId="20" xfId="0" applyNumberFormat="1" applyFont="1" applyFill="1" applyBorder="1" applyAlignment="1">
      <alignment horizontal="right" vertical="top"/>
    </xf>
    <xf numFmtId="178" fontId="8" fillId="0" borderId="80" xfId="0" applyNumberFormat="1" applyFont="1" applyFill="1" applyBorder="1" applyAlignment="1">
      <alignment horizontal="right" vertical="top"/>
    </xf>
    <xf numFmtId="0" fontId="3" fillId="0" borderId="103" xfId="0" applyFont="1" applyFill="1" applyBorder="1" applyAlignment="1">
      <alignment/>
    </xf>
    <xf numFmtId="0" fontId="9" fillId="0" borderId="104" xfId="0" applyFont="1" applyFill="1" applyBorder="1" applyAlignment="1">
      <alignment/>
    </xf>
    <xf numFmtId="177" fontId="8" fillId="0" borderId="82" xfId="0" applyNumberFormat="1" applyFont="1" applyFill="1" applyBorder="1" applyAlignment="1">
      <alignment horizontal="right" vertical="top"/>
    </xf>
    <xf numFmtId="0" fontId="9" fillId="0" borderId="69" xfId="0" applyFont="1" applyFill="1" applyBorder="1" applyAlignment="1">
      <alignment/>
    </xf>
    <xf numFmtId="0" fontId="9" fillId="0" borderId="70" xfId="0" applyFont="1" applyFill="1" applyBorder="1" applyAlignment="1">
      <alignment/>
    </xf>
    <xf numFmtId="0" fontId="9" fillId="0" borderId="10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175" fontId="8" fillId="0" borderId="107" xfId="0" applyNumberFormat="1" applyFont="1" applyFill="1" applyBorder="1" applyAlignment="1">
      <alignment horizontal="left" vertical="top"/>
    </xf>
    <xf numFmtId="177" fontId="12" fillId="0" borderId="89" xfId="0" applyNumberFormat="1" applyFont="1" applyFill="1" applyBorder="1" applyAlignment="1">
      <alignment horizontal="right" vertical="top"/>
    </xf>
    <xf numFmtId="0" fontId="0" fillId="0" borderId="10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181" fontId="7" fillId="0" borderId="39" xfId="0" applyNumberFormat="1" applyFont="1" applyFill="1" applyBorder="1" applyAlignment="1">
      <alignment horizontal="left" vertical="top"/>
    </xf>
    <xf numFmtId="0" fontId="3" fillId="0" borderId="5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6" fillId="2" borderId="27" xfId="0" applyFont="1" applyFill="1" applyBorder="1" applyAlignment="1">
      <alignment horizontal="left" vertical="top" wrapText="1"/>
    </xf>
    <xf numFmtId="173" fontId="6" fillId="2" borderId="29" xfId="0" applyNumberFormat="1" applyFont="1" applyFill="1" applyBorder="1" applyAlignment="1">
      <alignment horizontal="right" vertical="top"/>
    </xf>
    <xf numFmtId="4" fontId="4" fillId="2" borderId="20" xfId="0" applyNumberFormat="1" applyFont="1" applyFill="1" applyBorder="1" applyAlignment="1">
      <alignment horizontal="center" vertical="top"/>
    </xf>
    <xf numFmtId="4" fontId="4" fillId="2" borderId="110" xfId="0" applyNumberFormat="1" applyFont="1" applyFill="1" applyBorder="1" applyAlignment="1">
      <alignment vertical="top"/>
    </xf>
    <xf numFmtId="180" fontId="6" fillId="2" borderId="34" xfId="0" applyNumberFormat="1" applyFont="1" applyFill="1" applyBorder="1" applyAlignment="1">
      <alignment horizontal="left" vertical="top"/>
    </xf>
    <xf numFmtId="0" fontId="4" fillId="2" borderId="1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67" xfId="0" applyFont="1" applyFill="1" applyBorder="1" applyAlignment="1">
      <alignment horizontal="left" vertical="top" wrapText="1"/>
    </xf>
    <xf numFmtId="176" fontId="6" fillId="2" borderId="111" xfId="0" applyNumberFormat="1" applyFont="1" applyFill="1" applyBorder="1" applyAlignment="1">
      <alignment horizontal="right" vertical="top"/>
    </xf>
    <xf numFmtId="4" fontId="4" fillId="2" borderId="20" xfId="0" applyNumberFormat="1" applyFont="1" applyFill="1" applyBorder="1" applyAlignment="1">
      <alignment vertical="top"/>
    </xf>
    <xf numFmtId="180" fontId="6" fillId="2" borderId="112" xfId="0" applyNumberFormat="1" applyFont="1" applyFill="1" applyBorder="1" applyAlignment="1">
      <alignment horizontal="left" vertical="top"/>
    </xf>
    <xf numFmtId="0" fontId="4" fillId="2" borderId="5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82" fontId="6" fillId="2" borderId="111" xfId="0" applyNumberFormat="1" applyFont="1" applyFill="1" applyBorder="1" applyAlignment="1">
      <alignment horizontal="right" vertical="top"/>
    </xf>
    <xf numFmtId="0" fontId="4" fillId="2" borderId="112" xfId="0" applyFont="1" applyFill="1" applyBorder="1" applyAlignment="1">
      <alignment/>
    </xf>
    <xf numFmtId="0" fontId="4" fillId="2" borderId="113" xfId="0" applyFont="1" applyFill="1" applyBorder="1" applyAlignment="1">
      <alignment/>
    </xf>
    <xf numFmtId="0" fontId="4" fillId="2" borderId="114" xfId="0" applyFont="1" applyFill="1" applyBorder="1" applyAlignment="1">
      <alignment/>
    </xf>
    <xf numFmtId="0" fontId="6" fillId="2" borderId="99" xfId="0" applyFont="1" applyFill="1" applyBorder="1" applyAlignment="1">
      <alignment horizontal="left" vertical="top" wrapText="1"/>
    </xf>
    <xf numFmtId="177" fontId="6" fillId="2" borderId="93" xfId="0" applyNumberFormat="1" applyFont="1" applyFill="1" applyBorder="1" applyAlignment="1">
      <alignment horizontal="right" vertical="top"/>
    </xf>
    <xf numFmtId="180" fontId="6" fillId="2" borderId="4" xfId="0" applyNumberFormat="1" applyFont="1" applyFill="1" applyBorder="1" applyAlignment="1">
      <alignment horizontal="left" vertical="top"/>
    </xf>
    <xf numFmtId="4" fontId="4" fillId="2" borderId="13" xfId="0" applyNumberFormat="1" applyFont="1" applyFill="1" applyBorder="1" applyAlignment="1">
      <alignment horizontal="center" vertical="top"/>
    </xf>
    <xf numFmtId="4" fontId="4" fillId="2" borderId="39" xfId="0" applyNumberFormat="1" applyFont="1" applyFill="1" applyBorder="1" applyAlignment="1">
      <alignment vertical="top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2" borderId="3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/>
    </xf>
    <xf numFmtId="4" fontId="0" fillId="2" borderId="32" xfId="0" applyNumberFormat="1" applyFont="1" applyFill="1" applyBorder="1" applyAlignment="1">
      <alignment vertical="top"/>
    </xf>
    <xf numFmtId="4" fontId="0" fillId="2" borderId="66" xfId="0" applyNumberFormat="1" applyFont="1" applyFill="1" applyBorder="1" applyAlignment="1">
      <alignment vertical="top"/>
    </xf>
    <xf numFmtId="180" fontId="6" fillId="2" borderId="33" xfId="0" applyNumberFormat="1" applyFont="1" applyFill="1" applyBorder="1" applyAlignment="1">
      <alignment horizontal="left" vertical="top"/>
    </xf>
    <xf numFmtId="0" fontId="4" fillId="2" borderId="1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13" xfId="0" applyFont="1" applyFill="1" applyBorder="1" applyAlignment="1">
      <alignment horizontal="left" vertical="top" wrapText="1"/>
    </xf>
    <xf numFmtId="182" fontId="6" fillId="2" borderId="0" xfId="0" applyNumberFormat="1" applyFont="1" applyFill="1" applyBorder="1" applyAlignment="1">
      <alignment horizontal="right" vertical="top"/>
    </xf>
    <xf numFmtId="4" fontId="4" fillId="2" borderId="13" xfId="0" applyNumberFormat="1" applyFont="1" applyFill="1" applyBorder="1" applyAlignment="1">
      <alignment vertical="top"/>
    </xf>
    <xf numFmtId="0" fontId="0" fillId="2" borderId="3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6" fillId="2" borderId="20" xfId="0" applyFont="1" applyFill="1" applyBorder="1" applyAlignment="1">
      <alignment horizontal="left" vertical="top" wrapText="1"/>
    </xf>
    <xf numFmtId="180" fontId="6" fillId="2" borderId="17" xfId="0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2" borderId="52" xfId="0" applyFont="1" applyFill="1" applyBorder="1" applyAlignment="1">
      <alignment horizontal="left" vertical="top" wrapText="1"/>
    </xf>
    <xf numFmtId="182" fontId="6" fillId="2" borderId="53" xfId="0" applyNumberFormat="1" applyFont="1" applyFill="1" applyBorder="1" applyAlignment="1">
      <alignment horizontal="right" vertical="top"/>
    </xf>
    <xf numFmtId="0" fontId="4" fillId="2" borderId="99" xfId="0" applyFont="1" applyFill="1" applyBorder="1" applyAlignment="1">
      <alignment/>
    </xf>
    <xf numFmtId="178" fontId="6" fillId="2" borderId="111" xfId="0" applyNumberFormat="1" applyFont="1" applyFill="1" applyBorder="1" applyAlignment="1">
      <alignment horizontal="right" vertical="top"/>
    </xf>
    <xf numFmtId="173" fontId="6" fillId="2" borderId="111" xfId="0" applyNumberFormat="1" applyFont="1" applyFill="1" applyBorder="1" applyAlignment="1">
      <alignment horizontal="right" vertical="top"/>
    </xf>
    <xf numFmtId="180" fontId="6" fillId="2" borderId="115" xfId="0" applyNumberFormat="1" applyFont="1" applyFill="1" applyBorder="1" applyAlignment="1">
      <alignment horizontal="left" vertical="top"/>
    </xf>
    <xf numFmtId="180" fontId="6" fillId="2" borderId="99" xfId="0" applyNumberFormat="1" applyFont="1" applyFill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116" xfId="0" applyFont="1" applyBorder="1" applyAlignment="1">
      <alignment/>
    </xf>
    <xf numFmtId="0" fontId="0" fillId="0" borderId="116" xfId="0" applyFont="1" applyBorder="1" applyAlignment="1">
      <alignment wrapText="1"/>
    </xf>
    <xf numFmtId="0" fontId="8" fillId="0" borderId="116" xfId="0" applyFont="1" applyBorder="1" applyAlignment="1">
      <alignment horizontal="left" vertical="top"/>
    </xf>
    <xf numFmtId="4" fontId="0" fillId="0" borderId="116" xfId="0" applyNumberFormat="1" applyFont="1" applyBorder="1" applyAlignment="1">
      <alignment vertical="top"/>
    </xf>
    <xf numFmtId="4" fontId="0" fillId="0" borderId="116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83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top"/>
    </xf>
    <xf numFmtId="0" fontId="0" fillId="0" borderId="104" xfId="0" applyFont="1" applyFill="1" applyBorder="1" applyAlignment="1">
      <alignment/>
    </xf>
    <xf numFmtId="0" fontId="1" fillId="0" borderId="0" xfId="0" applyFont="1" applyFill="1" applyAlignment="1">
      <alignment horizontal="left" vertical="top"/>
    </xf>
    <xf numFmtId="185" fontId="1" fillId="0" borderId="0" xfId="0" applyNumberFormat="1" applyFont="1" applyFill="1" applyAlignment="1">
      <alignment horizontal="left"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horizontal="center" vertical="top"/>
    </xf>
    <xf numFmtId="0" fontId="6" fillId="0" borderId="0" xfId="0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vertical="top"/>
    </xf>
    <xf numFmtId="2" fontId="6" fillId="0" borderId="19" xfId="0" applyNumberFormat="1" applyFont="1" applyFill="1" applyBorder="1" applyAlignment="1">
      <alignment horizontal="center" vertical="top"/>
    </xf>
    <xf numFmtId="173" fontId="6" fillId="0" borderId="85" xfId="0" applyNumberFormat="1" applyFont="1" applyFill="1" applyBorder="1" applyAlignment="1">
      <alignment horizontal="right" vertical="top"/>
    </xf>
    <xf numFmtId="0" fontId="12" fillId="0" borderId="33" xfId="0" applyFont="1" applyFill="1" applyBorder="1" applyAlignment="1">
      <alignment horizontal="left" vertical="top" wrapText="1"/>
    </xf>
    <xf numFmtId="172" fontId="6" fillId="2" borderId="117" xfId="0" applyNumberFormat="1" applyFont="1" applyFill="1" applyBorder="1" applyAlignment="1">
      <alignment horizontal="left" vertical="top"/>
    </xf>
    <xf numFmtId="175" fontId="8" fillId="0" borderId="0" xfId="0" applyNumberFormat="1" applyFont="1" applyFill="1" applyBorder="1" applyAlignment="1">
      <alignment horizontal="left" vertical="top"/>
    </xf>
    <xf numFmtId="176" fontId="8" fillId="0" borderId="79" xfId="0" applyNumberFormat="1" applyFont="1" applyFill="1" applyBorder="1" applyAlignment="1">
      <alignment horizontal="right" vertical="top"/>
    </xf>
    <xf numFmtId="0" fontId="9" fillId="0" borderId="3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8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8" fillId="0" borderId="120" xfId="0" applyFont="1" applyFill="1" applyBorder="1" applyAlignment="1">
      <alignment horizontal="left" vertical="top" wrapText="1"/>
    </xf>
    <xf numFmtId="175" fontId="8" fillId="0" borderId="0" xfId="0" applyNumberFormat="1" applyFont="1" applyFill="1" applyBorder="1" applyAlignment="1">
      <alignment horizontal="left" vertical="top"/>
    </xf>
    <xf numFmtId="0" fontId="9" fillId="0" borderId="32" xfId="0" applyFont="1" applyFill="1" applyBorder="1" applyAlignment="1">
      <alignment/>
    </xf>
    <xf numFmtId="4" fontId="9" fillId="0" borderId="78" xfId="0" applyNumberFormat="1" applyFont="1" applyFill="1" applyBorder="1" applyAlignment="1">
      <alignment vertical="top"/>
    </xf>
    <xf numFmtId="182" fontId="8" fillId="0" borderId="79" xfId="0" applyNumberFormat="1" applyFont="1" applyFill="1" applyBorder="1" applyAlignment="1">
      <alignment horizontal="right" vertical="top"/>
    </xf>
    <xf numFmtId="4" fontId="9" fillId="0" borderId="121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176" fontId="8" fillId="0" borderId="14" xfId="0" applyNumberFormat="1" applyFont="1" applyFill="1" applyBorder="1" applyAlignment="1">
      <alignment horizontal="right" vertical="top"/>
    </xf>
    <xf numFmtId="175" fontId="10" fillId="0" borderId="0" xfId="0" applyNumberFormat="1" applyFont="1" applyFill="1" applyBorder="1" applyAlignment="1">
      <alignment horizontal="left" vertical="top"/>
    </xf>
    <xf numFmtId="0" fontId="10" fillId="0" borderId="7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top" wrapText="1"/>
    </xf>
    <xf numFmtId="176" fontId="7" fillId="0" borderId="75" xfId="0" applyNumberFormat="1" applyFont="1" applyFill="1" applyBorder="1" applyAlignment="1">
      <alignment horizontal="right" vertical="top"/>
    </xf>
    <xf numFmtId="176" fontId="7" fillId="0" borderId="14" xfId="0" applyNumberFormat="1" applyFont="1" applyFill="1" applyBorder="1" applyAlignment="1">
      <alignment horizontal="right" vertical="top"/>
    </xf>
    <xf numFmtId="4" fontId="3" fillId="0" borderId="75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vertical="top"/>
    </xf>
    <xf numFmtId="0" fontId="10" fillId="0" borderId="32" xfId="0" applyNumberFormat="1" applyFont="1" applyFill="1" applyBorder="1" applyAlignment="1">
      <alignment horizontal="left" vertical="top" wrapText="1"/>
    </xf>
    <xf numFmtId="4" fontId="0" fillId="0" borderId="58" xfId="0" applyNumberFormat="1" applyFont="1" applyFill="1" applyBorder="1" applyAlignment="1">
      <alignment vertical="top"/>
    </xf>
    <xf numFmtId="176" fontId="8" fillId="0" borderId="20" xfId="0" applyNumberFormat="1" applyFont="1" applyFill="1" applyBorder="1" applyAlignment="1">
      <alignment horizontal="right" vertical="top"/>
    </xf>
    <xf numFmtId="178" fontId="8" fillId="0" borderId="79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>
      <alignment/>
    </xf>
    <xf numFmtId="175" fontId="10" fillId="0" borderId="122" xfId="0" applyNumberFormat="1" applyFont="1" applyFill="1" applyBorder="1" applyAlignment="1">
      <alignment horizontal="left" vertical="top"/>
    </xf>
    <xf numFmtId="0" fontId="10" fillId="0" borderId="28" xfId="0" applyFont="1" applyFill="1" applyBorder="1" applyAlignment="1">
      <alignment horizontal="left" vertical="top" wrapText="1"/>
    </xf>
    <xf numFmtId="177" fontId="8" fillId="0" borderId="26" xfId="0" applyNumberFormat="1" applyFont="1" applyFill="1" applyBorder="1" applyAlignment="1">
      <alignment horizontal="right" vertical="top"/>
    </xf>
    <xf numFmtId="184" fontId="8" fillId="0" borderId="79" xfId="0" applyNumberFormat="1" applyFont="1" applyFill="1" applyBorder="1" applyAlignment="1">
      <alignment horizontal="right" vertical="top"/>
    </xf>
    <xf numFmtId="177" fontId="7" fillId="0" borderId="111" xfId="0" applyNumberFormat="1" applyFont="1" applyFill="1" applyBorder="1" applyAlignment="1">
      <alignment horizontal="right" vertical="top"/>
    </xf>
    <xf numFmtId="175" fontId="8" fillId="0" borderId="78" xfId="0" applyNumberFormat="1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177" fontId="8" fillId="0" borderId="22" xfId="0" applyNumberFormat="1" applyFont="1" applyFill="1" applyBorder="1" applyAlignment="1">
      <alignment horizontal="right" vertical="top"/>
    </xf>
    <xf numFmtId="0" fontId="10" fillId="0" borderId="69" xfId="0" applyFont="1" applyFill="1" applyBorder="1" applyAlignment="1">
      <alignment horizontal="left" vertical="top" wrapText="1"/>
    </xf>
    <xf numFmtId="4" fontId="9" fillId="0" borderId="123" xfId="0" applyNumberFormat="1" applyFont="1" applyFill="1" applyBorder="1" applyAlignment="1">
      <alignment vertical="top"/>
    </xf>
    <xf numFmtId="4" fontId="9" fillId="0" borderId="124" xfId="0" applyNumberFormat="1" applyFont="1" applyFill="1" applyBorder="1" applyAlignment="1">
      <alignment vertical="top"/>
    </xf>
    <xf numFmtId="182" fontId="7" fillId="0" borderId="98" xfId="0" applyNumberFormat="1" applyFont="1" applyFill="1" applyBorder="1" applyAlignment="1">
      <alignment horizontal="right" vertical="top"/>
    </xf>
    <xf numFmtId="178" fontId="10" fillId="0" borderId="22" xfId="0" applyNumberFormat="1" applyFont="1" applyFill="1" applyBorder="1" applyAlignment="1">
      <alignment horizontal="right" vertical="top"/>
    </xf>
    <xf numFmtId="4" fontId="9" fillId="0" borderId="22" xfId="0" applyNumberFormat="1" applyFont="1" applyFill="1" applyBorder="1" applyAlignment="1">
      <alignment horizontal="center" vertical="top"/>
    </xf>
    <xf numFmtId="0" fontId="8" fillId="0" borderId="125" xfId="0" applyFont="1" applyFill="1" applyBorder="1" applyAlignment="1">
      <alignment horizontal="left" vertical="top" wrapText="1"/>
    </xf>
    <xf numFmtId="0" fontId="10" fillId="0" borderId="78" xfId="0" applyFont="1" applyFill="1" applyBorder="1" applyAlignment="1">
      <alignment horizontal="left" vertical="top" wrapText="1"/>
    </xf>
    <xf numFmtId="175" fontId="10" fillId="0" borderId="39" xfId="0" applyNumberFormat="1" applyFont="1" applyFill="1" applyBorder="1" applyAlignment="1">
      <alignment horizontal="left" vertical="top"/>
    </xf>
    <xf numFmtId="177" fontId="8" fillId="0" borderId="79" xfId="0" applyNumberFormat="1" applyFont="1" applyFill="1" applyBorder="1" applyAlignment="1">
      <alignment horizontal="right" vertical="top"/>
    </xf>
    <xf numFmtId="175" fontId="10" fillId="0" borderId="0" xfId="0" applyNumberFormat="1" applyFont="1" applyFill="1" applyBorder="1" applyAlignment="1">
      <alignment horizontal="left" vertical="top"/>
    </xf>
    <xf numFmtId="0" fontId="8" fillId="0" borderId="67" xfId="0" applyFont="1" applyFill="1" applyBorder="1" applyAlignment="1">
      <alignment horizontal="left" vertical="top" wrapText="1"/>
    </xf>
    <xf numFmtId="0" fontId="0" fillId="0" borderId="126" xfId="0" applyFont="1" applyFill="1" applyBorder="1" applyAlignment="1">
      <alignment/>
    </xf>
    <xf numFmtId="0" fontId="8" fillId="0" borderId="127" xfId="0" applyFont="1" applyFill="1" applyBorder="1" applyAlignment="1">
      <alignment horizontal="left" vertical="top" wrapText="1"/>
    </xf>
    <xf numFmtId="173" fontId="8" fillId="0" borderId="89" xfId="0" applyNumberFormat="1" applyFont="1" applyFill="1" applyBorder="1" applyAlignment="1">
      <alignment horizontal="right" vertical="top"/>
    </xf>
    <xf numFmtId="175" fontId="12" fillId="0" borderId="3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vertical="top"/>
    </xf>
    <xf numFmtId="0" fontId="11" fillId="0" borderId="20" xfId="0" applyFont="1" applyFill="1" applyBorder="1" applyAlignment="1">
      <alignment horizontal="left" vertical="top" wrapText="1"/>
    </xf>
    <xf numFmtId="180" fontId="6" fillId="2" borderId="128" xfId="0" applyNumberFormat="1" applyFont="1" applyFill="1" applyBorder="1" applyAlignment="1">
      <alignment horizontal="left" vertical="top"/>
    </xf>
    <xf numFmtId="0" fontId="6" fillId="2" borderId="110" xfId="0" applyFont="1" applyFill="1" applyBorder="1" applyAlignment="1">
      <alignment horizontal="left" vertical="top" wrapText="1"/>
    </xf>
    <xf numFmtId="182" fontId="6" fillId="2" borderId="129" xfId="0" applyNumberFormat="1" applyFont="1" applyFill="1" applyBorder="1" applyAlignment="1">
      <alignment horizontal="right" vertical="top"/>
    </xf>
    <xf numFmtId="182" fontId="6" fillId="2" borderId="110" xfId="0" applyNumberFormat="1" applyFont="1" applyFill="1" applyBorder="1" applyAlignment="1">
      <alignment horizontal="right" vertical="top"/>
    </xf>
    <xf numFmtId="2" fontId="4" fillId="2" borderId="110" xfId="0" applyNumberFormat="1" applyFont="1" applyFill="1" applyBorder="1" applyAlignment="1">
      <alignment horizontal="center" vertical="top"/>
    </xf>
    <xf numFmtId="4" fontId="4" fillId="2" borderId="110" xfId="0" applyNumberFormat="1" applyFont="1" applyFill="1" applyBorder="1" applyAlignment="1">
      <alignment vertical="top"/>
    </xf>
    <xf numFmtId="181" fontId="7" fillId="0" borderId="130" xfId="0" applyNumberFormat="1" applyFont="1" applyFill="1" applyBorder="1" applyAlignment="1">
      <alignment horizontal="left" vertical="top"/>
    </xf>
    <xf numFmtId="0" fontId="3" fillId="0" borderId="96" xfId="0" applyFont="1" applyFill="1" applyBorder="1" applyAlignment="1">
      <alignment/>
    </xf>
    <xf numFmtId="0" fontId="3" fillId="0" borderId="131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182" fontId="7" fillId="0" borderId="22" xfId="0" applyNumberFormat="1" applyFont="1" applyFill="1" applyBorder="1" applyAlignment="1">
      <alignment horizontal="right" vertical="top"/>
    </xf>
    <xf numFmtId="2" fontId="3" fillId="0" borderId="20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vertical="top"/>
    </xf>
    <xf numFmtId="182" fontId="12" fillId="0" borderId="53" xfId="0" applyNumberFormat="1" applyFont="1" applyFill="1" applyBorder="1" applyAlignment="1">
      <alignment horizontal="right" vertical="top"/>
    </xf>
    <xf numFmtId="173" fontId="12" fillId="0" borderId="77" xfId="0" applyNumberFormat="1" applyFont="1" applyFill="1" applyBorder="1" applyAlignment="1">
      <alignment horizontal="right" vertical="top"/>
    </xf>
    <xf numFmtId="180" fontId="6" fillId="2" borderId="117" xfId="0" applyNumberFormat="1" applyFont="1" applyFill="1" applyBorder="1" applyAlignment="1">
      <alignment horizontal="left" vertical="top"/>
    </xf>
    <xf numFmtId="0" fontId="4" fillId="2" borderId="132" xfId="0" applyFont="1" applyFill="1" applyBorder="1" applyAlignment="1">
      <alignment/>
    </xf>
    <xf numFmtId="0" fontId="4" fillId="2" borderId="133" xfId="0" applyFont="1" applyFill="1" applyBorder="1" applyAlignment="1">
      <alignment/>
    </xf>
    <xf numFmtId="0" fontId="6" fillId="2" borderId="117" xfId="0" applyFont="1" applyFill="1" applyBorder="1" applyAlignment="1">
      <alignment horizontal="left" vertical="top" wrapText="1"/>
    </xf>
    <xf numFmtId="176" fontId="6" fillId="2" borderId="134" xfId="0" applyNumberFormat="1" applyFont="1" applyFill="1" applyBorder="1" applyAlignment="1">
      <alignment horizontal="right" vertical="top"/>
    </xf>
    <xf numFmtId="0" fontId="10" fillId="0" borderId="135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12" fillId="0" borderId="66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9" fillId="0" borderId="6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top" wrapText="1"/>
    </xf>
    <xf numFmtId="173" fontId="6" fillId="0" borderId="137" xfId="0" applyNumberFormat="1" applyFont="1" applyFill="1" applyBorder="1" applyAlignment="1">
      <alignment horizontal="right" vertical="top"/>
    </xf>
    <xf numFmtId="0" fontId="8" fillId="0" borderId="21" xfId="0" applyNumberFormat="1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/>
    </xf>
    <xf numFmtId="181" fontId="7" fillId="0" borderId="10" xfId="0" applyNumberFormat="1" applyFont="1" applyFill="1" applyBorder="1" applyAlignment="1">
      <alignment horizontal="left" vertical="top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5" fontId="10" fillId="0" borderId="58" xfId="0" applyNumberFormat="1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178" fontId="7" fillId="0" borderId="79" xfId="0" applyNumberFormat="1" applyFont="1" applyFill="1" applyBorder="1" applyAlignment="1">
      <alignment horizontal="right" vertical="top"/>
    </xf>
    <xf numFmtId="0" fontId="0" fillId="0" borderId="35" xfId="0" applyFont="1" applyFill="1" applyBorder="1" applyAlignment="1">
      <alignment/>
    </xf>
    <xf numFmtId="180" fontId="6" fillId="2" borderId="26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5" fontId="8" fillId="0" borderId="138" xfId="0" applyNumberFormat="1" applyFont="1" applyFill="1" applyBorder="1" applyAlignment="1">
      <alignment horizontal="left" vertical="top"/>
    </xf>
    <xf numFmtId="0" fontId="0" fillId="0" borderId="13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0" fillId="0" borderId="14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177" fontId="8" fillId="0" borderId="141" xfId="0" applyNumberFormat="1" applyFont="1" applyFill="1" applyBorder="1" applyAlignment="1">
      <alignment horizontal="right" vertical="top"/>
    </xf>
    <xf numFmtId="4" fontId="9" fillId="0" borderId="91" xfId="0" applyNumberFormat="1" applyFont="1" applyFill="1" applyBorder="1" applyAlignment="1">
      <alignment vertical="top"/>
    </xf>
    <xf numFmtId="181" fontId="7" fillId="0" borderId="0" xfId="0" applyNumberFormat="1" applyFont="1" applyFill="1" applyBorder="1" applyAlignment="1">
      <alignment horizontal="left" vertical="top"/>
    </xf>
    <xf numFmtId="0" fontId="0" fillId="0" borderId="123" xfId="0" applyFont="1" applyFill="1" applyBorder="1" applyAlignment="1">
      <alignment/>
    </xf>
    <xf numFmtId="4" fontId="0" fillId="0" borderId="124" xfId="0" applyNumberFormat="1" applyFont="1" applyFill="1" applyBorder="1" applyAlignment="1">
      <alignment vertical="top"/>
    </xf>
    <xf numFmtId="4" fontId="9" fillId="0" borderId="65" xfId="0" applyNumberFormat="1" applyFont="1" applyFill="1" applyBorder="1" applyAlignment="1">
      <alignment vertical="top"/>
    </xf>
    <xf numFmtId="0" fontId="12" fillId="0" borderId="70" xfId="0" applyFont="1" applyFill="1" applyBorder="1" applyAlignment="1">
      <alignment horizontal="left" vertical="top" wrapText="1"/>
    </xf>
    <xf numFmtId="0" fontId="0" fillId="0" borderId="123" xfId="0" applyFont="1" applyFill="1" applyBorder="1" applyAlignment="1">
      <alignment/>
    </xf>
    <xf numFmtId="4" fontId="0" fillId="0" borderId="69" xfId="0" applyNumberFormat="1" applyFont="1" applyFill="1" applyBorder="1" applyAlignment="1">
      <alignment vertical="top"/>
    </xf>
    <xf numFmtId="175" fontId="8" fillId="0" borderId="142" xfId="0" applyNumberFormat="1" applyFont="1" applyFill="1" applyBorder="1" applyAlignment="1">
      <alignment horizontal="left" vertical="top"/>
    </xf>
    <xf numFmtId="177" fontId="12" fillId="0" borderId="143" xfId="0" applyNumberFormat="1" applyFont="1" applyFill="1" applyBorder="1" applyAlignment="1">
      <alignment horizontal="right" vertical="top"/>
    </xf>
    <xf numFmtId="0" fontId="9" fillId="0" borderId="141" xfId="0" applyFont="1" applyFill="1" applyBorder="1" applyAlignment="1">
      <alignment/>
    </xf>
    <xf numFmtId="0" fontId="9" fillId="0" borderId="144" xfId="0" applyFont="1" applyFill="1" applyBorder="1" applyAlignment="1">
      <alignment/>
    </xf>
    <xf numFmtId="0" fontId="0" fillId="0" borderId="124" xfId="0" applyFont="1" applyFill="1" applyBorder="1" applyAlignment="1">
      <alignment/>
    </xf>
    <xf numFmtId="4" fontId="9" fillId="0" borderId="14" xfId="0" applyNumberFormat="1" applyFont="1" applyFill="1" applyBorder="1" applyAlignment="1">
      <alignment vertical="top"/>
    </xf>
    <xf numFmtId="0" fontId="9" fillId="0" borderId="38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top" wrapText="1"/>
    </xf>
    <xf numFmtId="173" fontId="11" fillId="0" borderId="26" xfId="0" applyNumberFormat="1" applyFont="1" applyFill="1" applyBorder="1" applyAlignment="1">
      <alignment horizontal="right" vertical="top"/>
    </xf>
    <xf numFmtId="4" fontId="9" fillId="0" borderId="20" xfId="0" applyNumberFormat="1" applyFont="1" applyFill="1" applyBorder="1" applyAlignment="1">
      <alignment horizontal="center" vertical="top"/>
    </xf>
    <xf numFmtId="4" fontId="9" fillId="0" borderId="22" xfId="0" applyNumberFormat="1" applyFont="1" applyFill="1" applyBorder="1" applyAlignment="1">
      <alignment vertical="top"/>
    </xf>
    <xf numFmtId="4" fontId="9" fillId="0" borderId="70" xfId="0" applyNumberFormat="1" applyFont="1" applyFill="1" applyBorder="1" applyAlignment="1">
      <alignment vertical="top"/>
    </xf>
    <xf numFmtId="0" fontId="9" fillId="0" borderId="145" xfId="0" applyFont="1" applyFill="1" applyBorder="1" applyAlignment="1">
      <alignment/>
    </xf>
    <xf numFmtId="0" fontId="9" fillId="0" borderId="146" xfId="0" applyFont="1" applyFill="1" applyBorder="1" applyAlignment="1">
      <alignment/>
    </xf>
    <xf numFmtId="175" fontId="10" fillId="0" borderId="147" xfId="0" applyNumberFormat="1" applyFont="1" applyFill="1" applyBorder="1" applyAlignment="1">
      <alignment horizontal="left" vertical="top"/>
    </xf>
    <xf numFmtId="4" fontId="9" fillId="0" borderId="121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0" fillId="0" borderId="20" xfId="0" applyNumberFormat="1" applyFont="1" applyFill="1" applyBorder="1" applyAlignment="1">
      <alignment vertical="top"/>
    </xf>
    <xf numFmtId="0" fontId="0" fillId="0" borderId="58" xfId="0" applyFont="1" applyFill="1" applyBorder="1" applyAlignment="1">
      <alignment/>
    </xf>
    <xf numFmtId="4" fontId="0" fillId="0" borderId="32" xfId="0" applyNumberFormat="1" applyFont="1" applyFill="1" applyBorder="1" applyAlignment="1">
      <alignment vertical="top"/>
    </xf>
    <xf numFmtId="4" fontId="0" fillId="0" borderId="22" xfId="0" applyNumberFormat="1" applyFont="1" applyFill="1" applyBorder="1" applyAlignment="1">
      <alignment vertical="top"/>
    </xf>
    <xf numFmtId="4" fontId="0" fillId="0" borderId="20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2" borderId="148" xfId="0" applyFont="1" applyFill="1" applyBorder="1" applyAlignment="1">
      <alignment/>
    </xf>
    <xf numFmtId="0" fontId="0" fillId="2" borderId="14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150" xfId="0" applyFont="1" applyFill="1" applyBorder="1" applyAlignment="1">
      <alignment/>
    </xf>
    <xf numFmtId="4" fontId="0" fillId="0" borderId="65" xfId="0" applyNumberFormat="1" applyFont="1" applyFill="1" applyBorder="1" applyAlignment="1">
      <alignment vertical="top"/>
    </xf>
    <xf numFmtId="4" fontId="0" fillId="0" borderId="65" xfId="0" applyNumberFormat="1" applyFont="1" applyFill="1" applyBorder="1" applyAlignment="1">
      <alignment horizontal="center" vertical="top"/>
    </xf>
    <xf numFmtId="4" fontId="0" fillId="0" borderId="33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6" fontId="8" fillId="3" borderId="22" xfId="0" applyNumberFormat="1" applyFont="1" applyFill="1" applyBorder="1" applyAlignment="1">
      <alignment horizontal="right" vertical="top"/>
    </xf>
    <xf numFmtId="4" fontId="0" fillId="3" borderId="22" xfId="0" applyNumberFormat="1" applyFont="1" applyFill="1" applyBorder="1" applyAlignment="1">
      <alignment horizontal="center" vertical="top"/>
    </xf>
    <xf numFmtId="182" fontId="10" fillId="3" borderId="22" xfId="0" applyNumberFormat="1" applyFont="1" applyFill="1" applyBorder="1" applyAlignment="1">
      <alignment horizontal="right" vertical="top"/>
    </xf>
    <xf numFmtId="0" fontId="9" fillId="3" borderId="22" xfId="0" applyFont="1" applyFill="1" applyBorder="1" applyAlignment="1">
      <alignment/>
    </xf>
    <xf numFmtId="4" fontId="4" fillId="3" borderId="22" xfId="0" applyNumberFormat="1" applyFont="1" applyFill="1" applyBorder="1" applyAlignment="1">
      <alignment horizontal="center" vertical="top"/>
    </xf>
    <xf numFmtId="178" fontId="10" fillId="3" borderId="20" xfId="0" applyNumberFormat="1" applyFont="1" applyFill="1" applyBorder="1" applyAlignment="1">
      <alignment horizontal="right" vertical="top"/>
    </xf>
    <xf numFmtId="4" fontId="9" fillId="3" borderId="22" xfId="0" applyNumberFormat="1" applyFont="1" applyFill="1" applyBorder="1" applyAlignment="1">
      <alignment horizontal="center" vertical="top"/>
    </xf>
    <xf numFmtId="4" fontId="0" fillId="3" borderId="20" xfId="0" applyNumberFormat="1" applyFont="1" applyFill="1" applyBorder="1" applyAlignment="1">
      <alignment horizontal="center" vertical="top"/>
    </xf>
    <xf numFmtId="178" fontId="10" fillId="3" borderId="22" xfId="0" applyNumberFormat="1" applyFont="1" applyFill="1" applyBorder="1" applyAlignment="1">
      <alignment horizontal="right" vertical="top"/>
    </xf>
    <xf numFmtId="177" fontId="10" fillId="3" borderId="22" xfId="0" applyNumberFormat="1" applyFont="1" applyFill="1" applyBorder="1" applyAlignment="1">
      <alignment horizontal="right" vertical="top"/>
    </xf>
    <xf numFmtId="178" fontId="10" fillId="3" borderId="28" xfId="0" applyNumberFormat="1" applyFont="1" applyFill="1" applyBorder="1" applyAlignment="1">
      <alignment horizontal="right" vertical="top"/>
    </xf>
    <xf numFmtId="4" fontId="4" fillId="3" borderId="20" xfId="0" applyNumberFormat="1" applyFont="1" applyFill="1" applyBorder="1" applyAlignment="1">
      <alignment horizontal="center" vertical="top"/>
    </xf>
    <xf numFmtId="182" fontId="10" fillId="3" borderId="70" xfId="0" applyNumberFormat="1" applyFont="1" applyFill="1" applyBorder="1" applyAlignment="1">
      <alignment horizontal="right" vertical="top"/>
    </xf>
    <xf numFmtId="4" fontId="4" fillId="3" borderId="124" xfId="0" applyNumberFormat="1" applyFont="1" applyFill="1" applyBorder="1" applyAlignment="1">
      <alignment horizontal="center" vertical="top"/>
    </xf>
    <xf numFmtId="0" fontId="9" fillId="3" borderId="20" xfId="0" applyFont="1" applyFill="1" applyBorder="1" applyAlignment="1">
      <alignment/>
    </xf>
    <xf numFmtId="4" fontId="3" fillId="3" borderId="22" xfId="0" applyNumberFormat="1" applyFont="1" applyFill="1" applyBorder="1" applyAlignment="1">
      <alignment horizontal="center" vertical="top"/>
    </xf>
    <xf numFmtId="4" fontId="3" fillId="3" borderId="20" xfId="0" applyNumberFormat="1" applyFont="1" applyFill="1" applyBorder="1" applyAlignment="1">
      <alignment horizontal="center" vertical="top"/>
    </xf>
    <xf numFmtId="4" fontId="9" fillId="3" borderId="13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6" fontId="8" fillId="3" borderId="65" xfId="0" applyNumberFormat="1" applyFont="1" applyFill="1" applyBorder="1" applyAlignment="1">
      <alignment horizontal="right" vertical="top"/>
    </xf>
    <xf numFmtId="4" fontId="9" fillId="0" borderId="65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76" fontId="8" fillId="0" borderId="26" xfId="0" applyNumberFormat="1" applyFont="1" applyFill="1" applyBorder="1" applyAlignment="1">
      <alignment horizontal="right" vertical="top"/>
    </xf>
    <xf numFmtId="176" fontId="10" fillId="3" borderId="20" xfId="0" applyNumberFormat="1" applyFont="1" applyFill="1" applyBorder="1" applyAlignment="1">
      <alignment horizontal="right" vertical="top"/>
    </xf>
    <xf numFmtId="4" fontId="9" fillId="0" borderId="58" xfId="0" applyNumberFormat="1" applyFont="1" applyFill="1" applyBorder="1" applyAlignment="1">
      <alignment vertical="top"/>
    </xf>
    <xf numFmtId="178" fontId="10" fillId="4" borderId="58" xfId="0" applyNumberFormat="1" applyFont="1" applyFill="1" applyBorder="1" applyAlignment="1">
      <alignment horizontal="right" vertical="top"/>
    </xf>
    <xf numFmtId="178" fontId="8" fillId="0" borderId="121" xfId="0" applyNumberFormat="1" applyFont="1" applyFill="1" applyBorder="1" applyAlignment="1">
      <alignment horizontal="right" vertical="top"/>
    </xf>
    <xf numFmtId="4" fontId="0" fillId="0" borderId="121" xfId="0" applyNumberFormat="1" applyFont="1" applyFill="1" applyBorder="1" applyAlignment="1">
      <alignment horizontal="center" vertical="top"/>
    </xf>
    <xf numFmtId="0" fontId="8" fillId="0" borderId="90" xfId="0" applyFont="1" applyFill="1" applyBorder="1" applyAlignment="1">
      <alignment horizontal="left" vertical="top" wrapText="1"/>
    </xf>
    <xf numFmtId="178" fontId="8" fillId="0" borderId="22" xfId="0" applyNumberFormat="1" applyFont="1" applyFill="1" applyBorder="1" applyAlignment="1">
      <alignment horizontal="right" vertical="top"/>
    </xf>
    <xf numFmtId="4" fontId="0" fillId="0" borderId="121" xfId="0" applyNumberFormat="1" applyFont="1" applyFill="1" applyBorder="1" applyAlignment="1">
      <alignment vertical="top"/>
    </xf>
    <xf numFmtId="178" fontId="8" fillId="4" borderId="22" xfId="0" applyNumberFormat="1" applyFont="1" applyFill="1" applyBorder="1" applyAlignment="1">
      <alignment horizontal="right" vertical="top"/>
    </xf>
    <xf numFmtId="0" fontId="9" fillId="0" borderId="151" xfId="0" applyFont="1" applyFill="1" applyBorder="1" applyAlignment="1">
      <alignment/>
    </xf>
    <xf numFmtId="0" fontId="9" fillId="0" borderId="152" xfId="0" applyFont="1" applyFill="1" applyBorder="1" applyAlignment="1">
      <alignment/>
    </xf>
    <xf numFmtId="182" fontId="10" fillId="3" borderId="65" xfId="0" applyNumberFormat="1" applyFont="1" applyFill="1" applyBorder="1" applyAlignment="1">
      <alignment horizontal="right" vertical="top"/>
    </xf>
    <xf numFmtId="4" fontId="9" fillId="3" borderId="65" xfId="0" applyNumberFormat="1" applyFont="1" applyFill="1" applyBorder="1" applyAlignment="1">
      <alignment horizontal="center" vertical="top"/>
    </xf>
    <xf numFmtId="180" fontId="6" fillId="2" borderId="153" xfId="0" applyNumberFormat="1" applyFont="1" applyFill="1" applyBorder="1" applyAlignment="1">
      <alignment horizontal="left" vertical="top"/>
    </xf>
    <xf numFmtId="4" fontId="4" fillId="4" borderId="58" xfId="0" applyNumberFormat="1" applyFont="1" applyFill="1" applyBorder="1" applyAlignment="1">
      <alignment horizontal="center" vertical="top"/>
    </xf>
    <xf numFmtId="4" fontId="0" fillId="4" borderId="22" xfId="0" applyNumberFormat="1" applyFont="1" applyFill="1" applyBorder="1" applyAlignment="1">
      <alignment horizontal="center" vertical="top"/>
    </xf>
    <xf numFmtId="175" fontId="8" fillId="0" borderId="154" xfId="0" applyNumberFormat="1" applyFont="1" applyFill="1" applyBorder="1" applyAlignment="1">
      <alignment horizontal="left" vertical="top"/>
    </xf>
    <xf numFmtId="175" fontId="10" fillId="0" borderId="155" xfId="0" applyNumberFormat="1" applyFont="1" applyFill="1" applyBorder="1" applyAlignment="1">
      <alignment horizontal="left" vertical="top"/>
    </xf>
    <xf numFmtId="0" fontId="8" fillId="0" borderId="156" xfId="0" applyFont="1" applyFill="1" applyBorder="1" applyAlignment="1">
      <alignment horizontal="left" vertical="top" wrapText="1"/>
    </xf>
    <xf numFmtId="180" fontId="6" fillId="2" borderId="157" xfId="0" applyNumberFormat="1" applyFont="1" applyFill="1" applyBorder="1" applyAlignment="1">
      <alignment horizontal="left" vertical="top"/>
    </xf>
    <xf numFmtId="182" fontId="6" fillId="2" borderId="93" xfId="0" applyNumberFormat="1" applyFont="1" applyFill="1" applyBorder="1" applyAlignment="1">
      <alignment horizontal="right" vertical="top"/>
    </xf>
    <xf numFmtId="178" fontId="8" fillId="0" borderId="158" xfId="0" applyNumberFormat="1" applyFont="1" applyFill="1" applyBorder="1" applyAlignment="1">
      <alignment horizontal="right" vertical="top"/>
    </xf>
    <xf numFmtId="0" fontId="0" fillId="0" borderId="94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2" fontId="6" fillId="2" borderId="128" xfId="0" applyNumberFormat="1" applyFont="1" applyFill="1" applyBorder="1" applyAlignment="1">
      <alignment horizontal="right" vertical="top"/>
    </xf>
    <xf numFmtId="181" fontId="7" fillId="0" borderId="159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182" fontId="7" fillId="0" borderId="93" xfId="0" applyNumberFormat="1" applyFont="1" applyFill="1" applyBorder="1" applyAlignment="1">
      <alignment horizontal="right" vertical="top"/>
    </xf>
    <xf numFmtId="4" fontId="3" fillId="0" borderId="32" xfId="0" applyNumberFormat="1" applyFont="1" applyFill="1" applyBorder="1" applyAlignment="1">
      <alignment horizontal="center" vertical="top"/>
    </xf>
    <xf numFmtId="4" fontId="0" fillId="0" borderId="90" xfId="0" applyNumberFormat="1" applyFont="1" applyFill="1" applyBorder="1" applyAlignment="1">
      <alignment vertical="top"/>
    </xf>
    <xf numFmtId="182" fontId="7" fillId="0" borderId="20" xfId="0" applyNumberFormat="1" applyFont="1" applyFill="1" applyBorder="1" applyAlignment="1">
      <alignment horizontal="right" vertical="top"/>
    </xf>
    <xf numFmtId="175" fontId="10" fillId="0" borderId="66" xfId="0" applyNumberFormat="1" applyFont="1" applyFill="1" applyBorder="1" applyAlignment="1">
      <alignment horizontal="left" vertical="top"/>
    </xf>
    <xf numFmtId="175" fontId="8" fillId="0" borderId="160" xfId="0" applyNumberFormat="1" applyFont="1" applyFill="1" applyBorder="1" applyAlignment="1">
      <alignment horizontal="left" vertical="top"/>
    </xf>
    <xf numFmtId="4" fontId="0" fillId="0" borderId="161" xfId="0" applyNumberFormat="1" applyFont="1" applyFill="1" applyBorder="1" applyAlignment="1">
      <alignment vertical="top"/>
    </xf>
    <xf numFmtId="178" fontId="12" fillId="0" borderId="9" xfId="0" applyNumberFormat="1" applyFont="1" applyFill="1" applyBorder="1" applyAlignment="1">
      <alignment horizontal="right" vertical="top"/>
    </xf>
    <xf numFmtId="0" fontId="0" fillId="0" borderId="94" xfId="0" applyFont="1" applyFill="1" applyBorder="1" applyAlignment="1">
      <alignment/>
    </xf>
    <xf numFmtId="4" fontId="3" fillId="2" borderId="20" xfId="0" applyNumberFormat="1" applyFont="1" applyFill="1" applyBorder="1" applyAlignment="1">
      <alignment horizontal="center" vertical="top"/>
    </xf>
    <xf numFmtId="181" fontId="7" fillId="0" borderId="127" xfId="0" applyNumberFormat="1" applyFont="1" applyFill="1" applyBorder="1" applyAlignment="1">
      <alignment horizontal="left" vertical="top"/>
    </xf>
    <xf numFmtId="176" fontId="6" fillId="2" borderId="110" xfId="0" applyNumberFormat="1" applyFont="1" applyFill="1" applyBorder="1" applyAlignment="1">
      <alignment horizontal="right" vertical="top"/>
    </xf>
    <xf numFmtId="0" fontId="0" fillId="0" borderId="47" xfId="0" applyFont="1" applyFill="1" applyBorder="1" applyAlignment="1">
      <alignment/>
    </xf>
    <xf numFmtId="174" fontId="7" fillId="0" borderId="0" xfId="0" applyNumberFormat="1" applyFont="1" applyFill="1" applyBorder="1" applyAlignment="1">
      <alignment horizontal="left" vertical="top"/>
    </xf>
    <xf numFmtId="0" fontId="10" fillId="0" borderId="162" xfId="0" applyFont="1" applyFill="1" applyBorder="1" applyAlignment="1">
      <alignment horizontal="left" vertical="top" wrapText="1"/>
    </xf>
    <xf numFmtId="0" fontId="10" fillId="0" borderId="163" xfId="0" applyFont="1" applyFill="1" applyBorder="1" applyAlignment="1">
      <alignment horizontal="left" vertical="top" wrapText="1"/>
    </xf>
    <xf numFmtId="190" fontId="9" fillId="0" borderId="22" xfId="0" applyNumberFormat="1" applyFont="1" applyBorder="1" applyAlignment="1">
      <alignment vertical="top" wrapText="1"/>
    </xf>
    <xf numFmtId="190" fontId="9" fillId="0" borderId="22" xfId="0" applyNumberFormat="1" applyFont="1" applyBorder="1" applyAlignment="1">
      <alignment horizontal="left" vertical="top" wrapText="1"/>
    </xf>
    <xf numFmtId="176" fontId="10" fillId="3" borderId="22" xfId="0" applyNumberFormat="1" applyFont="1" applyFill="1" applyBorder="1" applyAlignment="1">
      <alignment horizontal="right" vertical="top"/>
    </xf>
    <xf numFmtId="190" fontId="9" fillId="0" borderId="78" xfId="0" applyNumberFormat="1" applyFont="1" applyBorder="1" applyAlignment="1">
      <alignment vertical="top" wrapText="1"/>
    </xf>
    <xf numFmtId="190" fontId="9" fillId="0" borderId="78" xfId="0" applyNumberFormat="1" applyFont="1" applyBorder="1" applyAlignment="1">
      <alignment horizontal="left" vertical="top" wrapText="1"/>
    </xf>
    <xf numFmtId="190" fontId="9" fillId="0" borderId="65" xfId="0" applyNumberFormat="1" applyFont="1" applyBorder="1" applyAlignment="1">
      <alignment horizontal="left" vertical="top" wrapText="1"/>
    </xf>
    <xf numFmtId="0" fontId="8" fillId="0" borderId="164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vertical="top" wrapText="1"/>
    </xf>
    <xf numFmtId="0" fontId="8" fillId="0" borderId="29" xfId="0" applyFont="1" applyFill="1" applyBorder="1" applyAlignment="1">
      <alignment horizontal="left" vertical="top" wrapText="1"/>
    </xf>
    <xf numFmtId="182" fontId="8" fillId="0" borderId="90" xfId="0" applyNumberFormat="1" applyFont="1" applyFill="1" applyBorder="1" applyAlignment="1">
      <alignment horizontal="right" vertical="top"/>
    </xf>
    <xf numFmtId="178" fontId="8" fillId="3" borderId="22" xfId="0" applyNumberFormat="1" applyFont="1" applyFill="1" applyBorder="1" applyAlignment="1">
      <alignment horizontal="right" vertical="top"/>
    </xf>
    <xf numFmtId="0" fontId="9" fillId="0" borderId="65" xfId="0" applyFont="1" applyBorder="1" applyAlignment="1">
      <alignment vertical="top" wrapText="1"/>
    </xf>
    <xf numFmtId="0" fontId="0" fillId="0" borderId="118" xfId="0" applyFont="1" applyFill="1" applyBorder="1" applyAlignment="1">
      <alignment/>
    </xf>
    <xf numFmtId="181" fontId="7" fillId="0" borderId="165" xfId="0" applyNumberFormat="1" applyFont="1" applyFill="1" applyBorder="1" applyAlignment="1">
      <alignment horizontal="left" vertical="top"/>
    </xf>
    <xf numFmtId="190" fontId="9" fillId="0" borderId="91" xfId="0" applyNumberFormat="1" applyFont="1" applyBorder="1" applyAlignment="1">
      <alignment horizontal="left" vertical="top" wrapText="1"/>
    </xf>
    <xf numFmtId="175" fontId="8" fillId="0" borderId="39" xfId="0" applyNumberFormat="1" applyFont="1" applyFill="1" applyBorder="1" applyAlignment="1">
      <alignment horizontal="left" vertical="top"/>
    </xf>
    <xf numFmtId="175" fontId="8" fillId="0" borderId="124" xfId="0" applyNumberFormat="1" applyFont="1" applyFill="1" applyBorder="1" applyAlignment="1">
      <alignment horizontal="left" vertical="top"/>
    </xf>
    <xf numFmtId="181" fontId="7" fillId="0" borderId="0" xfId="0" applyNumberFormat="1" applyFont="1" applyFill="1" applyBorder="1" applyAlignment="1">
      <alignment horizontal="left" vertical="top"/>
    </xf>
    <xf numFmtId="0" fontId="0" fillId="0" borderId="166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177" fontId="10" fillId="3" borderId="20" xfId="0" applyNumberFormat="1" applyFont="1" applyFill="1" applyBorder="1" applyAlignment="1">
      <alignment horizontal="right" vertical="top"/>
    </xf>
    <xf numFmtId="4" fontId="9" fillId="3" borderId="20" xfId="0" applyNumberFormat="1" applyFont="1" applyFill="1" applyBorder="1" applyAlignment="1">
      <alignment horizontal="center" vertical="top"/>
    </xf>
    <xf numFmtId="0" fontId="0" fillId="0" borderId="74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190" fontId="9" fillId="0" borderId="22" xfId="0" applyNumberFormat="1" applyFont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56" xfId="0" applyFont="1" applyFill="1" applyBorder="1" applyAlignment="1">
      <alignment/>
    </xf>
    <xf numFmtId="176" fontId="8" fillId="0" borderId="53" xfId="0" applyNumberFormat="1" applyFont="1" applyFill="1" applyBorder="1" applyAlignment="1">
      <alignment horizontal="right" vertical="top"/>
    </xf>
    <xf numFmtId="0" fontId="0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190" fontId="9" fillId="0" borderId="20" xfId="0" applyNumberFormat="1" applyFont="1" applyBorder="1" applyAlignment="1">
      <alignment vertical="top" wrapText="1"/>
    </xf>
    <xf numFmtId="0" fontId="0" fillId="0" borderId="38" xfId="0" applyFont="1" applyFill="1" applyBorder="1" applyAlignment="1">
      <alignment/>
    </xf>
    <xf numFmtId="175" fontId="8" fillId="0" borderId="126" xfId="0" applyNumberFormat="1" applyFont="1" applyFill="1" applyBorder="1" applyAlignment="1">
      <alignment horizontal="left" vertical="top"/>
    </xf>
    <xf numFmtId="0" fontId="0" fillId="0" borderId="167" xfId="0" applyFont="1" applyFill="1" applyBorder="1" applyAlignment="1">
      <alignment/>
    </xf>
    <xf numFmtId="190" fontId="9" fillId="0" borderId="14" xfId="0" applyNumberFormat="1" applyFont="1" applyBorder="1" applyAlignment="1">
      <alignment vertical="top" wrapText="1"/>
    </xf>
    <xf numFmtId="182" fontId="8" fillId="3" borderId="2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9" fillId="0" borderId="22" xfId="0" applyFont="1" applyBorder="1" applyAlignment="1">
      <alignment vertical="top"/>
    </xf>
    <xf numFmtId="4" fontId="9" fillId="0" borderId="78" xfId="0" applyNumberFormat="1" applyFont="1" applyFill="1" applyBorder="1" applyAlignment="1">
      <alignment vertical="top"/>
    </xf>
    <xf numFmtId="4" fontId="9" fillId="4" borderId="22" xfId="0" applyNumberFormat="1" applyFont="1" applyFill="1" applyBorder="1" applyAlignment="1">
      <alignment horizontal="center" vertical="top"/>
    </xf>
    <xf numFmtId="0" fontId="0" fillId="3" borderId="20" xfId="0" applyFont="1" applyFill="1" applyBorder="1" applyAlignment="1">
      <alignment/>
    </xf>
    <xf numFmtId="4" fontId="9" fillId="0" borderId="66" xfId="0" applyNumberFormat="1" applyFont="1" applyFill="1" applyBorder="1" applyAlignment="1">
      <alignment vertical="top"/>
    </xf>
    <xf numFmtId="0" fontId="8" fillId="0" borderId="111" xfId="0" applyFont="1" applyFill="1" applyBorder="1" applyAlignment="1">
      <alignment horizontal="left" vertical="top" wrapText="1"/>
    </xf>
    <xf numFmtId="177" fontId="8" fillId="3" borderId="22" xfId="0" applyNumberFormat="1" applyFont="1" applyFill="1" applyBorder="1" applyAlignment="1">
      <alignment horizontal="right" vertical="top"/>
    </xf>
    <xf numFmtId="4" fontId="9" fillId="0" borderId="20" xfId="0" applyNumberFormat="1" applyFont="1" applyFill="1" applyBorder="1" applyAlignment="1">
      <alignment vertical="top"/>
    </xf>
    <xf numFmtId="177" fontId="10" fillId="3" borderId="70" xfId="0" applyNumberFormat="1" applyFont="1" applyFill="1" applyBorder="1" applyAlignment="1">
      <alignment horizontal="right" vertical="top"/>
    </xf>
    <xf numFmtId="4" fontId="9" fillId="3" borderId="70" xfId="0" applyNumberFormat="1" applyFont="1" applyFill="1" applyBorder="1" applyAlignment="1">
      <alignment horizontal="center" vertical="top"/>
    </xf>
    <xf numFmtId="178" fontId="10" fillId="3" borderId="58" xfId="0" applyNumberFormat="1" applyFont="1" applyFill="1" applyBorder="1" applyAlignment="1">
      <alignment horizontal="right" vertical="top"/>
    </xf>
    <xf numFmtId="4" fontId="4" fillId="3" borderId="58" xfId="0" applyNumberFormat="1" applyFont="1" applyFill="1" applyBorder="1" applyAlignment="1">
      <alignment horizontal="center" vertical="top"/>
    </xf>
    <xf numFmtId="182" fontId="10" fillId="3" borderId="20" xfId="0" applyNumberFormat="1" applyFont="1" applyFill="1" applyBorder="1" applyAlignment="1">
      <alignment horizontal="right" vertical="top"/>
    </xf>
    <xf numFmtId="4" fontId="9" fillId="0" borderId="14" xfId="0" applyNumberFormat="1" applyFont="1" applyFill="1" applyBorder="1" applyAlignment="1">
      <alignment vertical="top"/>
    </xf>
    <xf numFmtId="4" fontId="9" fillId="0" borderId="91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71" xfId="0" applyFont="1" applyFill="1" applyBorder="1" applyAlignment="1">
      <alignment/>
    </xf>
    <xf numFmtId="0" fontId="11" fillId="0" borderId="80" xfId="0" applyFont="1" applyFill="1" applyBorder="1" applyAlignment="1">
      <alignment horizontal="left" vertical="top" wrapText="1"/>
    </xf>
    <xf numFmtId="0" fontId="9" fillId="0" borderId="92" xfId="0" applyFont="1" applyFill="1" applyBorder="1" applyAlignment="1">
      <alignment/>
    </xf>
    <xf numFmtId="178" fontId="10" fillId="4" borderId="20" xfId="0" applyNumberFormat="1" applyFont="1" applyFill="1" applyBorder="1" applyAlignment="1">
      <alignment horizontal="right" vertical="top"/>
    </xf>
    <xf numFmtId="4" fontId="3" fillId="4" borderId="20" xfId="0" applyNumberFormat="1" applyFont="1" applyFill="1" applyBorder="1" applyAlignment="1">
      <alignment horizontal="center" vertical="top"/>
    </xf>
    <xf numFmtId="0" fontId="0" fillId="0" borderId="12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8" xfId="0" applyFont="1" applyFill="1" applyBorder="1" applyAlignment="1">
      <alignment/>
    </xf>
    <xf numFmtId="0" fontId="0" fillId="0" borderId="169" xfId="0" applyFont="1" applyFill="1" applyBorder="1" applyAlignment="1">
      <alignment/>
    </xf>
    <xf numFmtId="178" fontId="12" fillId="0" borderId="80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/>
    </xf>
    <xf numFmtId="0" fontId="0" fillId="0" borderId="138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83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168</xdr:row>
      <xdr:rowOff>0</xdr:rowOff>
    </xdr:from>
    <xdr:to>
      <xdr:col>4</xdr:col>
      <xdr:colOff>476250</xdr:colOff>
      <xdr:row>168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44081700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view="pageBreakPreview" zoomScale="75" zoomScaleSheetLayoutView="75" workbookViewId="0" topLeftCell="A535">
      <selection activeCell="A539" sqref="A539:A540"/>
    </sheetView>
  </sheetViews>
  <sheetFormatPr defaultColWidth="9.140625" defaultRowHeight="12.75"/>
  <cols>
    <col min="1" max="1" width="7.00390625" style="422" customWidth="1"/>
    <col min="2" max="2" width="9.421875" style="422" customWidth="1"/>
    <col min="3" max="3" width="2.8515625" style="422" customWidth="1"/>
    <col min="4" max="4" width="6.28125" style="422" customWidth="1"/>
    <col min="5" max="5" width="50.57421875" style="423" customWidth="1"/>
    <col min="6" max="6" width="16.8515625" style="422" bestFit="1" customWidth="1"/>
    <col min="7" max="7" width="16.00390625" style="424" bestFit="1" customWidth="1"/>
    <col min="8" max="8" width="7.140625" style="425" bestFit="1" customWidth="1"/>
    <col min="9" max="9" width="14.7109375" style="424" customWidth="1"/>
    <col min="10" max="11" width="12.28125" style="422" bestFit="1" customWidth="1"/>
    <col min="12" max="13" width="9.140625" style="422" customWidth="1"/>
    <col min="14" max="14" width="7.57421875" style="422" customWidth="1"/>
    <col min="15" max="16384" width="9.140625" style="422" customWidth="1"/>
  </cols>
  <sheetData>
    <row r="1" spans="1:11" ht="15" customHeight="1">
      <c r="A1" s="734" t="s">
        <v>171</v>
      </c>
      <c r="B1" s="735"/>
      <c r="C1" s="735"/>
      <c r="D1" s="735"/>
      <c r="E1" s="735"/>
      <c r="F1" s="736"/>
      <c r="G1" s="407" t="s">
        <v>167</v>
      </c>
      <c r="H1" s="408"/>
      <c r="I1" s="19" t="s">
        <v>168</v>
      </c>
      <c r="J1" s="568"/>
      <c r="K1" s="569"/>
    </row>
    <row r="2" spans="1:9" s="570" customFormat="1" ht="13.5" thickBot="1">
      <c r="A2" s="409"/>
      <c r="B2" s="409"/>
      <c r="C2" s="409"/>
      <c r="D2" s="409"/>
      <c r="E2" s="410"/>
      <c r="F2" s="411"/>
      <c r="G2" s="412"/>
      <c r="H2" s="413"/>
      <c r="I2" s="412"/>
    </row>
    <row r="3" spans="1:10" s="30" customFormat="1" ht="13.5" thickBot="1">
      <c r="A3" s="31" t="s">
        <v>116</v>
      </c>
      <c r="B3" s="32" t="s">
        <v>152</v>
      </c>
      <c r="C3" s="732" t="s">
        <v>129</v>
      </c>
      <c r="D3" s="733"/>
      <c r="E3" s="33" t="s">
        <v>115</v>
      </c>
      <c r="F3" s="32" t="s">
        <v>162</v>
      </c>
      <c r="G3" s="34" t="s">
        <v>163</v>
      </c>
      <c r="H3" s="34" t="s">
        <v>164</v>
      </c>
      <c r="I3" s="293" t="s">
        <v>169</v>
      </c>
      <c r="J3" s="29"/>
    </row>
    <row r="4" spans="1:10" s="16" customFormat="1" ht="12.75">
      <c r="A4" s="431">
        <v>10</v>
      </c>
      <c r="B4" s="356"/>
      <c r="C4" s="356"/>
      <c r="D4" s="357"/>
      <c r="E4" s="358" t="s">
        <v>148</v>
      </c>
      <c r="F4" s="359">
        <f>SUM(F10,F5)</f>
        <v>1267150</v>
      </c>
      <c r="G4" s="359">
        <f>SUM(G10,G5)</f>
        <v>273555.24</v>
      </c>
      <c r="H4" s="360">
        <f>G4*100/F4</f>
        <v>21.588228702205736</v>
      </c>
      <c r="I4" s="361">
        <f>SUM(I10,I5)</f>
        <v>11689.7</v>
      </c>
      <c r="J4" s="17"/>
    </row>
    <row r="5" spans="1:10" s="5" customFormat="1" ht="12.75">
      <c r="A5" s="20"/>
      <c r="B5" s="36">
        <v>1030</v>
      </c>
      <c r="C5" s="2"/>
      <c r="D5" s="3"/>
      <c r="E5" s="37" t="s">
        <v>160</v>
      </c>
      <c r="F5" s="63">
        <f>SUM(F6)</f>
        <v>5660</v>
      </c>
      <c r="G5" s="63">
        <f>SUM(G6)</f>
        <v>2851.59</v>
      </c>
      <c r="H5" s="38">
        <f>G5*100/F5</f>
        <v>50.38144876325088</v>
      </c>
      <c r="I5" s="39">
        <v>0</v>
      </c>
      <c r="J5" s="4"/>
    </row>
    <row r="6" spans="1:10" s="49" customFormat="1" ht="12.75">
      <c r="A6" s="40"/>
      <c r="B6" s="107"/>
      <c r="C6" s="42"/>
      <c r="D6" s="43"/>
      <c r="E6" s="44" t="s">
        <v>159</v>
      </c>
      <c r="F6" s="64">
        <f>SUM(F8)</f>
        <v>5660</v>
      </c>
      <c r="G6" s="64">
        <f>G8</f>
        <v>2851.59</v>
      </c>
      <c r="H6" s="46">
        <f>G6*100/F6</f>
        <v>50.38144876325088</v>
      </c>
      <c r="I6" s="47">
        <v>0</v>
      </c>
      <c r="J6" s="48"/>
    </row>
    <row r="7" spans="1:10" s="49" customFormat="1" ht="12.75">
      <c r="A7" s="82"/>
      <c r="B7" s="83"/>
      <c r="C7" s="108"/>
      <c r="D7" s="53"/>
      <c r="E7" s="54" t="s">
        <v>165</v>
      </c>
      <c r="F7" s="55"/>
      <c r="G7" s="65"/>
      <c r="H7" s="66" t="s">
        <v>161</v>
      </c>
      <c r="I7" s="65"/>
      <c r="J7" s="48"/>
    </row>
    <row r="8" spans="1:10" s="49" customFormat="1" ht="13.5" customHeight="1">
      <c r="A8" s="82"/>
      <c r="B8" s="50"/>
      <c r="C8" s="110"/>
      <c r="D8" s="57">
        <v>2850</v>
      </c>
      <c r="E8" s="58" t="s">
        <v>267</v>
      </c>
      <c r="F8" s="67">
        <v>5660</v>
      </c>
      <c r="G8" s="68">
        <v>2851.59</v>
      </c>
      <c r="H8" s="69">
        <f>G8*100/F8</f>
        <v>50.38144876325088</v>
      </c>
      <c r="I8" s="65">
        <v>0</v>
      </c>
      <c r="J8" s="48"/>
    </row>
    <row r="9" spans="1:10" s="76" customFormat="1" ht="12.75">
      <c r="A9" s="82"/>
      <c r="B9" s="97"/>
      <c r="C9" s="659"/>
      <c r="D9" s="71"/>
      <c r="E9" s="72" t="s">
        <v>268</v>
      </c>
      <c r="F9" s="73"/>
      <c r="G9" s="74"/>
      <c r="H9" s="35" t="s">
        <v>161</v>
      </c>
      <c r="I9" s="274"/>
      <c r="J9" s="75"/>
    </row>
    <row r="10" spans="1:10" s="5" customFormat="1" ht="12.75">
      <c r="A10" s="20"/>
      <c r="B10" s="660">
        <v>1095</v>
      </c>
      <c r="C10" s="2"/>
      <c r="D10" s="3"/>
      <c r="E10" s="37" t="s">
        <v>137</v>
      </c>
      <c r="F10" s="77">
        <f>SUM(F17,F12,F11)</f>
        <v>1261490</v>
      </c>
      <c r="G10" s="77">
        <f>SUM(G17,G12,G11)</f>
        <v>270703.64999999997</v>
      </c>
      <c r="H10" s="38">
        <f>G10*100/F10</f>
        <v>21.459040499726513</v>
      </c>
      <c r="I10" s="78">
        <f>SUM(I17,I12,I11)</f>
        <v>11689.7</v>
      </c>
      <c r="J10" s="4"/>
    </row>
    <row r="11" spans="1:10" s="49" customFormat="1" ht="51">
      <c r="A11" s="79"/>
      <c r="B11" s="80"/>
      <c r="C11" s="41"/>
      <c r="D11" s="43"/>
      <c r="E11" s="44" t="s">
        <v>262</v>
      </c>
      <c r="F11" s="81">
        <v>98588</v>
      </c>
      <c r="G11" s="47">
        <v>25650.66</v>
      </c>
      <c r="H11" s="46">
        <f>G11*100/F11</f>
        <v>26.018034649247372</v>
      </c>
      <c r="I11" s="47">
        <v>0</v>
      </c>
      <c r="J11" s="48"/>
    </row>
    <row r="12" spans="1:10" s="49" customFormat="1" ht="89.25" customHeight="1">
      <c r="A12" s="82"/>
      <c r="B12" s="83"/>
      <c r="C12" s="84"/>
      <c r="D12" s="85"/>
      <c r="E12" s="44" t="s">
        <v>263</v>
      </c>
      <c r="F12" s="81">
        <v>176767</v>
      </c>
      <c r="G12" s="47">
        <v>175446.43</v>
      </c>
      <c r="H12" s="86">
        <f>G12*100/F12</f>
        <v>99.25293182551042</v>
      </c>
      <c r="I12" s="47">
        <v>1319.7</v>
      </c>
      <c r="J12" s="48"/>
    </row>
    <row r="13" spans="1:10" s="49" customFormat="1" ht="12.75">
      <c r="A13" s="82"/>
      <c r="B13" s="83"/>
      <c r="C13" s="51"/>
      <c r="D13" s="87"/>
      <c r="E13" s="88" t="s">
        <v>165</v>
      </c>
      <c r="F13" s="55"/>
      <c r="G13" s="89"/>
      <c r="H13" s="90" t="s">
        <v>161</v>
      </c>
      <c r="I13" s="89"/>
      <c r="J13" s="48"/>
    </row>
    <row r="14" spans="1:10" s="49" customFormat="1" ht="12.75">
      <c r="A14" s="82"/>
      <c r="B14" s="50"/>
      <c r="C14" s="91"/>
      <c r="D14" s="92">
        <v>4010</v>
      </c>
      <c r="E14" s="93" t="s">
        <v>105</v>
      </c>
      <c r="F14" s="47">
        <v>2949</v>
      </c>
      <c r="G14" s="47">
        <v>2146.3</v>
      </c>
      <c r="H14" s="86">
        <f>G14*100/F14</f>
        <v>72.7806035944388</v>
      </c>
      <c r="I14" s="47">
        <v>802.23</v>
      </c>
      <c r="J14" s="48"/>
    </row>
    <row r="15" spans="1:10" s="49" customFormat="1" ht="12.75">
      <c r="A15" s="82"/>
      <c r="B15" s="50"/>
      <c r="C15" s="84"/>
      <c r="D15" s="94">
        <v>4110</v>
      </c>
      <c r="E15" s="44" t="s">
        <v>156</v>
      </c>
      <c r="F15" s="95">
        <v>445</v>
      </c>
      <c r="G15" s="47">
        <v>0</v>
      </c>
      <c r="H15" s="86">
        <f>G15*100/F15</f>
        <v>0</v>
      </c>
      <c r="I15" s="47">
        <v>445.23</v>
      </c>
      <c r="J15" s="48"/>
    </row>
    <row r="16" spans="1:10" s="49" customFormat="1" ht="12.75">
      <c r="A16" s="82"/>
      <c r="B16" s="97"/>
      <c r="C16" s="84"/>
      <c r="D16" s="94">
        <v>4120</v>
      </c>
      <c r="E16" s="44" t="s">
        <v>120</v>
      </c>
      <c r="F16" s="98">
        <v>73</v>
      </c>
      <c r="G16" s="47">
        <v>0</v>
      </c>
      <c r="H16" s="86">
        <f>G16*100/F16</f>
        <v>0</v>
      </c>
      <c r="I16" s="47">
        <v>72.24</v>
      </c>
      <c r="J16" s="48"/>
    </row>
    <row r="17" spans="1:10" s="49" customFormat="1" ht="12.75">
      <c r="A17" s="50"/>
      <c r="B17" s="51"/>
      <c r="C17" s="146"/>
      <c r="D17" s="85"/>
      <c r="E17" s="44" t="s">
        <v>95</v>
      </c>
      <c r="F17" s="45">
        <f>SUM(F19,F31)</f>
        <v>986135</v>
      </c>
      <c r="G17" s="45">
        <f>SUM(G19,G31)</f>
        <v>69606.56</v>
      </c>
      <c r="H17" s="46">
        <f>G17*100/F17</f>
        <v>7.058522413259848</v>
      </c>
      <c r="I17" s="89">
        <f>SUM(I31,I19)</f>
        <v>10370</v>
      </c>
      <c r="J17" s="48"/>
    </row>
    <row r="18" spans="1:10" s="49" customFormat="1" ht="12.75">
      <c r="A18" s="82"/>
      <c r="B18" s="83"/>
      <c r="C18" s="108"/>
      <c r="D18" s="53"/>
      <c r="E18" s="54" t="s">
        <v>165</v>
      </c>
      <c r="F18" s="55"/>
      <c r="G18" s="47"/>
      <c r="H18" s="46" t="s">
        <v>161</v>
      </c>
      <c r="I18" s="47"/>
      <c r="J18" s="48"/>
    </row>
    <row r="19" spans="1:10" s="49" customFormat="1" ht="12.75">
      <c r="A19" s="82"/>
      <c r="B19" s="82"/>
      <c r="C19" s="249"/>
      <c r="D19" s="319">
        <v>6050</v>
      </c>
      <c r="E19" s="438" t="s">
        <v>147</v>
      </c>
      <c r="F19" s="433">
        <v>954865</v>
      </c>
      <c r="G19" s="47">
        <v>69606.56</v>
      </c>
      <c r="H19" s="66">
        <f>G19*100/F19</f>
        <v>7.289675503867039</v>
      </c>
      <c r="I19" s="47">
        <v>0</v>
      </c>
      <c r="J19" s="48"/>
    </row>
    <row r="20" spans="1:10" s="49" customFormat="1" ht="25.5">
      <c r="A20" s="82"/>
      <c r="B20" s="82"/>
      <c r="C20" s="82"/>
      <c r="D20" s="678"/>
      <c r="E20" s="661" t="s">
        <v>21</v>
      </c>
      <c r="F20" s="594"/>
      <c r="G20" s="562">
        <v>69557.56</v>
      </c>
      <c r="H20" s="595"/>
      <c r="I20" s="244">
        <v>0</v>
      </c>
      <c r="J20" s="48"/>
    </row>
    <row r="21" spans="1:10" s="61" customFormat="1" ht="25.5">
      <c r="A21" s="294"/>
      <c r="B21" s="294"/>
      <c r="C21" s="294"/>
      <c r="D21" s="434"/>
      <c r="E21" s="662" t="s">
        <v>22</v>
      </c>
      <c r="F21" s="619" t="s">
        <v>161</v>
      </c>
      <c r="G21" s="620">
        <v>0</v>
      </c>
      <c r="H21" s="601" t="s">
        <v>161</v>
      </c>
      <c r="I21" s="441">
        <v>0</v>
      </c>
      <c r="J21" s="60"/>
    </row>
    <row r="22" spans="1:10" s="61" customFormat="1" ht="17.25" customHeight="1">
      <c r="A22" s="440"/>
      <c r="B22" s="440"/>
      <c r="C22" s="440"/>
      <c r="D22" s="222"/>
      <c r="E22" s="478" t="s">
        <v>23</v>
      </c>
      <c r="F22" s="665"/>
      <c r="G22" s="620">
        <v>0</v>
      </c>
      <c r="H22" s="595"/>
      <c r="I22" s="334">
        <v>0</v>
      </c>
      <c r="J22" s="60"/>
    </row>
    <row r="23" spans="1:9" s="76" customFormat="1" ht="12.75">
      <c r="A23" s="414" t="s">
        <v>158</v>
      </c>
      <c r="B23" s="415">
        <v>1</v>
      </c>
      <c r="C23" s="99"/>
      <c r="D23" s="99"/>
      <c r="E23" s="416"/>
      <c r="F23" s="99"/>
      <c r="G23" s="417"/>
      <c r="H23" s="106" t="s">
        <v>161</v>
      </c>
      <c r="I23" s="100"/>
    </row>
    <row r="24" spans="1:9" s="76" customFormat="1" ht="13.5" thickBot="1">
      <c r="A24" s="22"/>
      <c r="B24" s="23"/>
      <c r="C24" s="123"/>
      <c r="D24" s="99"/>
      <c r="E24" s="124"/>
      <c r="F24" s="125"/>
      <c r="G24" s="126"/>
      <c r="H24" s="106"/>
      <c r="I24" s="105"/>
    </row>
    <row r="25" spans="1:10" s="30" customFormat="1" ht="13.5" thickBot="1">
      <c r="A25" s="31" t="s">
        <v>116</v>
      </c>
      <c r="B25" s="32" t="s">
        <v>152</v>
      </c>
      <c r="C25" s="732" t="s">
        <v>129</v>
      </c>
      <c r="D25" s="733"/>
      <c r="E25" s="33" t="s">
        <v>115</v>
      </c>
      <c r="F25" s="32" t="s">
        <v>162</v>
      </c>
      <c r="G25" s="34" t="s">
        <v>163</v>
      </c>
      <c r="H25" s="34" t="s">
        <v>164</v>
      </c>
      <c r="I25" s="293" t="s">
        <v>169</v>
      </c>
      <c r="J25" s="29"/>
    </row>
    <row r="26" spans="1:10" s="61" customFormat="1" ht="12.75">
      <c r="A26" s="294"/>
      <c r="B26" s="294"/>
      <c r="C26" s="294"/>
      <c r="D26" s="434"/>
      <c r="E26" s="478" t="s">
        <v>24</v>
      </c>
      <c r="F26" s="665"/>
      <c r="G26" s="620">
        <v>0</v>
      </c>
      <c r="H26" s="595"/>
      <c r="I26" s="334">
        <v>0</v>
      </c>
      <c r="J26" s="60"/>
    </row>
    <row r="27" spans="1:10" s="61" customFormat="1" ht="25.5">
      <c r="A27" s="294"/>
      <c r="B27" s="294"/>
      <c r="C27" s="294"/>
      <c r="D27" s="434"/>
      <c r="E27" s="478" t="s">
        <v>25</v>
      </c>
      <c r="F27" s="665"/>
      <c r="G27" s="620">
        <v>0</v>
      </c>
      <c r="H27" s="595"/>
      <c r="I27" s="334">
        <v>0</v>
      </c>
      <c r="J27" s="60"/>
    </row>
    <row r="28" spans="1:10" s="61" customFormat="1" ht="25.5">
      <c r="A28" s="294"/>
      <c r="B28" s="294"/>
      <c r="C28" s="294"/>
      <c r="D28" s="434"/>
      <c r="E28" s="666" t="s">
        <v>26</v>
      </c>
      <c r="F28" s="665"/>
      <c r="G28" s="620">
        <v>0</v>
      </c>
      <c r="H28" s="595"/>
      <c r="I28" s="334">
        <v>0</v>
      </c>
      <c r="J28" s="60"/>
    </row>
    <row r="29" spans="1:10" s="61" customFormat="1" ht="25.5">
      <c r="A29" s="294"/>
      <c r="B29" s="294"/>
      <c r="C29" s="294"/>
      <c r="D29" s="434"/>
      <c r="E29" s="666" t="s">
        <v>27</v>
      </c>
      <c r="F29" s="665"/>
      <c r="G29" s="620">
        <v>0</v>
      </c>
      <c r="H29" s="595"/>
      <c r="I29" s="334">
        <v>0</v>
      </c>
      <c r="J29" s="60"/>
    </row>
    <row r="30" spans="1:10" s="61" customFormat="1" ht="25.5">
      <c r="A30" s="294"/>
      <c r="B30" s="294"/>
      <c r="C30" s="440"/>
      <c r="D30" s="222"/>
      <c r="E30" s="667" t="s">
        <v>31</v>
      </c>
      <c r="F30" s="665"/>
      <c r="G30" s="620">
        <v>49</v>
      </c>
      <c r="H30" s="595"/>
      <c r="I30" s="334">
        <v>0</v>
      </c>
      <c r="J30" s="60"/>
    </row>
    <row r="31" spans="1:10" s="49" customFormat="1" ht="12.75">
      <c r="A31" s="82"/>
      <c r="B31" s="82"/>
      <c r="C31" s="82"/>
      <c r="D31" s="678">
        <v>6060</v>
      </c>
      <c r="E31" s="669" t="s">
        <v>151</v>
      </c>
      <c r="F31" s="618">
        <v>31270</v>
      </c>
      <c r="G31" s="89">
        <v>0</v>
      </c>
      <c r="H31" s="66">
        <f>G31*100/F31</f>
        <v>0</v>
      </c>
      <c r="I31" s="89">
        <f>SUM(I32)</f>
        <v>10370</v>
      </c>
      <c r="J31" s="48"/>
    </row>
    <row r="32" spans="1:10" s="49" customFormat="1" ht="25.5">
      <c r="A32" s="82"/>
      <c r="B32" s="82"/>
      <c r="C32" s="82"/>
      <c r="D32" s="678"/>
      <c r="E32" s="667" t="s">
        <v>28</v>
      </c>
      <c r="F32" s="594"/>
      <c r="G32" s="562">
        <v>0</v>
      </c>
      <c r="H32" s="600"/>
      <c r="I32" s="562">
        <v>10370</v>
      </c>
      <c r="J32" s="48"/>
    </row>
    <row r="33" spans="1:10" s="49" customFormat="1" ht="25.5">
      <c r="A33" s="82"/>
      <c r="B33" s="82"/>
      <c r="C33" s="82"/>
      <c r="D33" s="678"/>
      <c r="E33" s="666" t="s">
        <v>29</v>
      </c>
      <c r="F33" s="594"/>
      <c r="G33" s="562">
        <v>0</v>
      </c>
      <c r="H33" s="600"/>
      <c r="I33" s="562">
        <v>0</v>
      </c>
      <c r="J33" s="48"/>
    </row>
    <row r="34" spans="1:10" s="49" customFormat="1" ht="26.25" thickBot="1">
      <c r="A34" s="183"/>
      <c r="B34" s="183"/>
      <c r="C34" s="183"/>
      <c r="D34" s="679"/>
      <c r="E34" s="677" t="s">
        <v>30</v>
      </c>
      <c r="F34" s="615"/>
      <c r="G34" s="616">
        <v>0</v>
      </c>
      <c r="H34" s="631"/>
      <c r="I34" s="727">
        <v>0</v>
      </c>
      <c r="J34" s="48"/>
    </row>
    <row r="35" spans="1:10" s="16" customFormat="1" ht="12.75">
      <c r="A35" s="362">
        <v>600</v>
      </c>
      <c r="B35" s="363"/>
      <c r="C35" s="364"/>
      <c r="D35" s="365"/>
      <c r="E35" s="366" t="s">
        <v>111</v>
      </c>
      <c r="F35" s="367">
        <f>SUM(F59,F36)</f>
        <v>9965124</v>
      </c>
      <c r="G35" s="367">
        <f>SUM(G59,G36)</f>
        <v>2621554.2</v>
      </c>
      <c r="H35" s="360">
        <f>G35*100/F35</f>
        <v>26.307291309169862</v>
      </c>
      <c r="I35" s="368">
        <f>SUM(I59,I36)</f>
        <v>1305136.6</v>
      </c>
      <c r="J35" s="17"/>
    </row>
    <row r="36" spans="1:10" s="5" customFormat="1" ht="12.75">
      <c r="A36" s="26"/>
      <c r="B36" s="113">
        <v>60016</v>
      </c>
      <c r="C36" s="27"/>
      <c r="D36" s="3"/>
      <c r="E36" s="37" t="s">
        <v>121</v>
      </c>
      <c r="F36" s="114">
        <f>SUM(F38,F37)</f>
        <v>9935124</v>
      </c>
      <c r="G36" s="114">
        <f>SUM(G38,G37)</f>
        <v>2621554.2</v>
      </c>
      <c r="H36" s="38">
        <f>G36*100/F36</f>
        <v>26.386728540076604</v>
      </c>
      <c r="I36" s="39">
        <f>SUM(I38,I37)</f>
        <v>1305136.6</v>
      </c>
      <c r="J36" s="4"/>
    </row>
    <row r="37" spans="1:10" s="49" customFormat="1" ht="127.5">
      <c r="A37" s="115"/>
      <c r="B37" s="116"/>
      <c r="C37" s="41"/>
      <c r="D37" s="43"/>
      <c r="E37" s="44" t="s">
        <v>269</v>
      </c>
      <c r="F37" s="117">
        <v>2059900</v>
      </c>
      <c r="G37" s="47">
        <v>946432.3</v>
      </c>
      <c r="H37" s="46">
        <f>G37*100/F37</f>
        <v>45.94554590028642</v>
      </c>
      <c r="I37" s="47">
        <v>140396.62</v>
      </c>
      <c r="J37" s="48"/>
    </row>
    <row r="38" spans="1:10" s="49" customFormat="1" ht="12.75">
      <c r="A38" s="118"/>
      <c r="B38" s="437"/>
      <c r="C38" s="84"/>
      <c r="D38" s="85"/>
      <c r="E38" s="44" t="s">
        <v>95</v>
      </c>
      <c r="F38" s="117">
        <f>SUM(F40,F55,F57)</f>
        <v>7875224</v>
      </c>
      <c r="G38" s="117">
        <f>SUM(G40)</f>
        <v>1675121.9</v>
      </c>
      <c r="H38" s="46">
        <f>G38*100/F38</f>
        <v>21.270784170710574</v>
      </c>
      <c r="I38" s="47">
        <f>SUM(I40)</f>
        <v>1164739.98</v>
      </c>
      <c r="J38" s="48"/>
    </row>
    <row r="39" spans="1:10" s="49" customFormat="1" ht="12.75">
      <c r="A39" s="233"/>
      <c r="B39" s="83"/>
      <c r="C39" s="108"/>
      <c r="D39" s="53"/>
      <c r="E39" s="54" t="s">
        <v>165</v>
      </c>
      <c r="F39" s="55"/>
      <c r="G39" s="47"/>
      <c r="H39" s="46" t="s">
        <v>161</v>
      </c>
      <c r="I39" s="47"/>
      <c r="J39" s="48"/>
    </row>
    <row r="40" spans="1:11" s="49" customFormat="1" ht="12.75">
      <c r="A40" s="233"/>
      <c r="B40" s="50"/>
      <c r="C40" s="245"/>
      <c r="D40" s="319">
        <v>6050</v>
      </c>
      <c r="E40" s="438" t="s">
        <v>147</v>
      </c>
      <c r="F40" s="442">
        <v>7152400</v>
      </c>
      <c r="G40" s="47">
        <v>1675121.9</v>
      </c>
      <c r="H40" s="66">
        <f>G40*100/F40</f>
        <v>23.420416922990885</v>
      </c>
      <c r="I40" s="47">
        <f>SUM(I41:I54)</f>
        <v>1164739.98</v>
      </c>
      <c r="J40" s="48"/>
      <c r="K40" s="613" t="s">
        <v>161</v>
      </c>
    </row>
    <row r="41" spans="1:11" s="61" customFormat="1" ht="51">
      <c r="A41" s="737"/>
      <c r="B41" s="315"/>
      <c r="C41" s="521"/>
      <c r="D41" s="222"/>
      <c r="E41" s="670" t="s">
        <v>32</v>
      </c>
      <c r="F41" s="596" t="s">
        <v>161</v>
      </c>
      <c r="G41" s="62">
        <v>318</v>
      </c>
      <c r="H41" s="598" t="s">
        <v>161</v>
      </c>
      <c r="I41" s="441">
        <v>305976</v>
      </c>
      <c r="J41" s="120"/>
      <c r="K41" s="60"/>
    </row>
    <row r="42" spans="1:9" s="76" customFormat="1" ht="12.75">
      <c r="A42" s="414" t="s">
        <v>158</v>
      </c>
      <c r="B42" s="415">
        <v>2</v>
      </c>
      <c r="C42" s="99"/>
      <c r="D42" s="99"/>
      <c r="E42" s="416"/>
      <c r="F42" s="99"/>
      <c r="G42" s="417"/>
      <c r="H42" s="106" t="s">
        <v>161</v>
      </c>
      <c r="I42" s="100"/>
    </row>
    <row r="43" spans="1:9" s="76" customFormat="1" ht="13.5" thickBot="1">
      <c r="A43" s="22"/>
      <c r="B43" s="23"/>
      <c r="C43" s="123"/>
      <c r="D43" s="99"/>
      <c r="E43" s="124"/>
      <c r="F43" s="125"/>
      <c r="G43" s="126"/>
      <c r="H43" s="106"/>
      <c r="I43" s="105"/>
    </row>
    <row r="44" spans="1:10" s="30" customFormat="1" ht="13.5" thickBot="1">
      <c r="A44" s="31" t="s">
        <v>116</v>
      </c>
      <c r="B44" s="32" t="s">
        <v>152</v>
      </c>
      <c r="C44" s="732" t="s">
        <v>129</v>
      </c>
      <c r="D44" s="733"/>
      <c r="E44" s="33" t="s">
        <v>115</v>
      </c>
      <c r="F44" s="32" t="s">
        <v>162</v>
      </c>
      <c r="G44" s="34" t="s">
        <v>163</v>
      </c>
      <c r="H44" s="34" t="s">
        <v>164</v>
      </c>
      <c r="I44" s="293" t="s">
        <v>169</v>
      </c>
      <c r="J44" s="29"/>
    </row>
    <row r="45" spans="1:11" s="61" customFormat="1" ht="25.5">
      <c r="A45" s="436"/>
      <c r="B45" s="59"/>
      <c r="C45" s="120"/>
      <c r="D45" s="434"/>
      <c r="E45" s="670" t="s">
        <v>33</v>
      </c>
      <c r="F45" s="596"/>
      <c r="G45" s="62">
        <v>0</v>
      </c>
      <c r="H45" s="598"/>
      <c r="I45" s="334">
        <v>0</v>
      </c>
      <c r="J45" s="120"/>
      <c r="K45" s="60"/>
    </row>
    <row r="46" spans="1:10" s="61" customFormat="1" ht="25.5">
      <c r="A46" s="436"/>
      <c r="B46" s="59"/>
      <c r="C46" s="120"/>
      <c r="D46" s="434"/>
      <c r="E46" s="664" t="s">
        <v>34</v>
      </c>
      <c r="F46" s="597"/>
      <c r="G46" s="62">
        <v>149268.95</v>
      </c>
      <c r="H46" s="598"/>
      <c r="I46" s="334">
        <v>0</v>
      </c>
      <c r="J46" s="60"/>
    </row>
    <row r="47" spans="1:10" s="61" customFormat="1" ht="25.5">
      <c r="A47" s="294"/>
      <c r="B47" s="59"/>
      <c r="C47" s="120"/>
      <c r="D47" s="434"/>
      <c r="E47" s="664" t="s">
        <v>35</v>
      </c>
      <c r="F47" s="596" t="s">
        <v>161</v>
      </c>
      <c r="G47" s="62">
        <v>49715</v>
      </c>
      <c r="H47" s="598" t="s">
        <v>161</v>
      </c>
      <c r="I47" s="334">
        <v>0</v>
      </c>
      <c r="J47" s="60"/>
    </row>
    <row r="48" spans="1:10" s="61" customFormat="1" ht="12.75">
      <c r="A48" s="294"/>
      <c r="B48" s="59"/>
      <c r="C48" s="120"/>
      <c r="D48" s="434"/>
      <c r="E48" s="664" t="s">
        <v>36</v>
      </c>
      <c r="F48" s="596"/>
      <c r="G48" s="62">
        <v>0</v>
      </c>
      <c r="H48" s="598"/>
      <c r="I48" s="441">
        <v>0</v>
      </c>
      <c r="J48" s="60"/>
    </row>
    <row r="49" spans="1:10" s="61" customFormat="1" ht="12.75">
      <c r="A49" s="294"/>
      <c r="B49" s="59"/>
      <c r="C49" s="120"/>
      <c r="D49" s="434"/>
      <c r="E49" s="664" t="s">
        <v>37</v>
      </c>
      <c r="F49" s="596"/>
      <c r="G49" s="62">
        <v>0</v>
      </c>
      <c r="H49" s="598"/>
      <c r="I49" s="441">
        <v>0</v>
      </c>
      <c r="J49" s="60"/>
    </row>
    <row r="50" spans="1:10" s="61" customFormat="1" ht="12.75">
      <c r="A50" s="294"/>
      <c r="B50" s="59"/>
      <c r="C50" s="120"/>
      <c r="D50" s="434"/>
      <c r="E50" s="664" t="s">
        <v>38</v>
      </c>
      <c r="F50" s="596"/>
      <c r="G50" s="62">
        <v>15</v>
      </c>
      <c r="H50" s="598"/>
      <c r="I50" s="441">
        <v>0</v>
      </c>
      <c r="J50" s="60"/>
    </row>
    <row r="51" spans="1:10" s="61" customFormat="1" ht="14.25" customHeight="1">
      <c r="A51" s="294"/>
      <c r="B51" s="59"/>
      <c r="C51" s="120"/>
      <c r="D51" s="434"/>
      <c r="E51" s="664" t="s">
        <v>39</v>
      </c>
      <c r="F51" s="596"/>
      <c r="G51" s="62">
        <v>0</v>
      </c>
      <c r="H51" s="598"/>
      <c r="I51" s="441">
        <v>0</v>
      </c>
      <c r="J51" s="60"/>
    </row>
    <row r="52" spans="1:10" s="61" customFormat="1" ht="25.5">
      <c r="A52" s="294"/>
      <c r="B52" s="59"/>
      <c r="C52" s="120"/>
      <c r="D52" s="434"/>
      <c r="E52" s="664" t="s">
        <v>40</v>
      </c>
      <c r="F52" s="596"/>
      <c r="G52" s="62">
        <v>500</v>
      </c>
      <c r="H52" s="598"/>
      <c r="I52" s="441">
        <v>0</v>
      </c>
      <c r="J52" s="60"/>
    </row>
    <row r="53" spans="1:10" s="61" customFormat="1" ht="25.5">
      <c r="A53" s="294"/>
      <c r="B53" s="59"/>
      <c r="C53" s="120"/>
      <c r="D53" s="434"/>
      <c r="E53" s="670" t="s">
        <v>41</v>
      </c>
      <c r="F53" s="596"/>
      <c r="G53" s="62">
        <v>1461884.95</v>
      </c>
      <c r="H53" s="598"/>
      <c r="I53" s="441">
        <v>858763.98</v>
      </c>
      <c r="J53" s="728" t="s">
        <v>161</v>
      </c>
    </row>
    <row r="54" spans="1:10" s="61" customFormat="1" ht="25.5">
      <c r="A54" s="59"/>
      <c r="B54" s="222"/>
      <c r="C54" s="521"/>
      <c r="D54" s="222"/>
      <c r="E54" s="664" t="s">
        <v>42</v>
      </c>
      <c r="F54" s="596"/>
      <c r="G54" s="62">
        <v>13420</v>
      </c>
      <c r="H54" s="598"/>
      <c r="I54" s="441">
        <v>0</v>
      </c>
      <c r="J54" s="60"/>
    </row>
    <row r="55" spans="1:10" s="49" customFormat="1" ht="12.75">
      <c r="A55" s="50"/>
      <c r="B55" s="109"/>
      <c r="C55" s="245"/>
      <c r="D55" s="319">
        <v>6060</v>
      </c>
      <c r="E55" s="669" t="s">
        <v>151</v>
      </c>
      <c r="F55" s="442">
        <v>22824</v>
      </c>
      <c r="G55" s="47">
        <f>SUM(G56)</f>
        <v>0</v>
      </c>
      <c r="H55" s="66">
        <f>G55*100/F55</f>
        <v>0</v>
      </c>
      <c r="I55" s="47">
        <f>SUM(I56)</f>
        <v>0</v>
      </c>
      <c r="J55" s="48"/>
    </row>
    <row r="56" spans="1:11" s="61" customFormat="1" ht="15" customHeight="1">
      <c r="A56" s="739"/>
      <c r="B56" s="59"/>
      <c r="C56" s="521"/>
      <c r="D56" s="222"/>
      <c r="E56" s="664" t="s">
        <v>43</v>
      </c>
      <c r="F56" s="596" t="s">
        <v>161</v>
      </c>
      <c r="G56" s="62">
        <v>0</v>
      </c>
      <c r="H56" s="598" t="s">
        <v>161</v>
      </c>
      <c r="I56" s="441">
        <v>0</v>
      </c>
      <c r="J56" s="120"/>
      <c r="K56" s="60"/>
    </row>
    <row r="57" spans="1:10" s="49" customFormat="1" ht="38.25">
      <c r="A57" s="571"/>
      <c r="B57" s="323"/>
      <c r="C57" s="572"/>
      <c r="D57" s="439">
        <v>6610</v>
      </c>
      <c r="E57" s="469" t="s">
        <v>198</v>
      </c>
      <c r="F57" s="622">
        <v>700000</v>
      </c>
      <c r="G57" s="47">
        <v>0</v>
      </c>
      <c r="H57" s="623">
        <f>G57*100/F57</f>
        <v>0</v>
      </c>
      <c r="I57" s="47">
        <v>0</v>
      </c>
      <c r="J57" s="48"/>
    </row>
    <row r="58" spans="1:10" s="61" customFormat="1" ht="63.75">
      <c r="A58" s="294"/>
      <c r="B58" s="315"/>
      <c r="C58" s="111"/>
      <c r="D58" s="328"/>
      <c r="E58" s="335" t="s">
        <v>77</v>
      </c>
      <c r="F58" s="621" t="s">
        <v>161</v>
      </c>
      <c r="G58" s="240">
        <v>0</v>
      </c>
      <c r="H58" s="633" t="s">
        <v>161</v>
      </c>
      <c r="I58" s="240">
        <v>0</v>
      </c>
      <c r="J58" s="60"/>
    </row>
    <row r="59" spans="1:10" s="5" customFormat="1" ht="12.75">
      <c r="A59" s="20"/>
      <c r="B59" s="354">
        <v>60095</v>
      </c>
      <c r="C59" s="355"/>
      <c r="D59" s="14"/>
      <c r="E59" s="135" t="s">
        <v>137</v>
      </c>
      <c r="F59" s="288">
        <f>SUM(F60:F61)</f>
        <v>30000</v>
      </c>
      <c r="G59" s="288">
        <f>SUM(G60:G61)</f>
        <v>0</v>
      </c>
      <c r="H59" s="38">
        <f>G59*100/F59</f>
        <v>0</v>
      </c>
      <c r="I59" s="78">
        <v>0</v>
      </c>
      <c r="J59" s="4"/>
    </row>
    <row r="60" spans="1:10" s="49" customFormat="1" ht="25.5">
      <c r="A60" s="79"/>
      <c r="B60" s="643"/>
      <c r="C60" s="41"/>
      <c r="D60" s="43"/>
      <c r="E60" s="44" t="s">
        <v>264</v>
      </c>
      <c r="F60" s="81">
        <v>15000</v>
      </c>
      <c r="G60" s="47">
        <v>0</v>
      </c>
      <c r="H60" s="46">
        <f>G60*100/F60</f>
        <v>0</v>
      </c>
      <c r="I60" s="47">
        <v>0</v>
      </c>
      <c r="J60" s="48"/>
    </row>
    <row r="61" spans="1:10" s="49" customFormat="1" ht="12.75">
      <c r="A61" s="82"/>
      <c r="B61" s="83"/>
      <c r="C61" s="84"/>
      <c r="D61" s="85"/>
      <c r="E61" s="44" t="s">
        <v>95</v>
      </c>
      <c r="F61" s="117">
        <f>SUM(F63)</f>
        <v>15000</v>
      </c>
      <c r="G61" s="117">
        <f>SUM(G63)</f>
        <v>0</v>
      </c>
      <c r="H61" s="46">
        <f>G61*100/F61</f>
        <v>0</v>
      </c>
      <c r="I61" s="47">
        <v>0</v>
      </c>
      <c r="J61" s="48"/>
    </row>
    <row r="62" spans="1:10" s="49" customFormat="1" ht="12.75">
      <c r="A62" s="311"/>
      <c r="B62" s="83"/>
      <c r="C62" s="108"/>
      <c r="D62" s="53"/>
      <c r="E62" s="54" t="s">
        <v>165</v>
      </c>
      <c r="F62" s="55"/>
      <c r="G62" s="65"/>
      <c r="H62" s="66" t="s">
        <v>161</v>
      </c>
      <c r="I62" s="47"/>
      <c r="J62" s="48"/>
    </row>
    <row r="63" spans="1:10" s="49" customFormat="1" ht="12.75">
      <c r="A63" s="233"/>
      <c r="B63" s="50"/>
      <c r="C63" s="110"/>
      <c r="D63" s="57">
        <v>6050</v>
      </c>
      <c r="E63" s="671" t="s">
        <v>147</v>
      </c>
      <c r="F63" s="672">
        <v>15000</v>
      </c>
      <c r="G63" s="47">
        <f>SUM(G64:G64)</f>
        <v>0</v>
      </c>
      <c r="H63" s="139">
        <f>G63*100/F63</f>
        <v>0</v>
      </c>
      <c r="I63" s="47">
        <v>0</v>
      </c>
      <c r="J63" s="48"/>
    </row>
    <row r="64" spans="1:10" s="61" customFormat="1" ht="12.75">
      <c r="A64" s="737"/>
      <c r="B64" s="315"/>
      <c r="C64" s="111"/>
      <c r="D64" s="112"/>
      <c r="E64" s="738" t="s">
        <v>44</v>
      </c>
      <c r="F64" s="599" t="s">
        <v>161</v>
      </c>
      <c r="G64" s="333">
        <v>0</v>
      </c>
      <c r="H64" s="601" t="s">
        <v>161</v>
      </c>
      <c r="I64" s="441">
        <v>0</v>
      </c>
      <c r="J64" s="60"/>
    </row>
    <row r="65" spans="1:9" s="76" customFormat="1" ht="12.75">
      <c r="A65" s="414" t="s">
        <v>158</v>
      </c>
      <c r="B65" s="415">
        <v>3</v>
      </c>
      <c r="C65" s="99"/>
      <c r="D65" s="99"/>
      <c r="E65" s="416"/>
      <c r="F65" s="99"/>
      <c r="G65" s="417"/>
      <c r="H65" s="106" t="s">
        <v>161</v>
      </c>
      <c r="I65" s="100"/>
    </row>
    <row r="66" spans="1:9" s="76" customFormat="1" ht="13.5" thickBot="1">
      <c r="A66" s="22"/>
      <c r="B66" s="23"/>
      <c r="C66" s="123"/>
      <c r="D66" s="99"/>
      <c r="E66" s="124"/>
      <c r="F66" s="125"/>
      <c r="G66" s="126"/>
      <c r="H66" s="106"/>
      <c r="I66" s="105"/>
    </row>
    <row r="67" spans="1:10" s="30" customFormat="1" ht="13.5" thickBot="1">
      <c r="A67" s="31" t="s">
        <v>116</v>
      </c>
      <c r="B67" s="32" t="s">
        <v>152</v>
      </c>
      <c r="C67" s="732" t="s">
        <v>129</v>
      </c>
      <c r="D67" s="733"/>
      <c r="E67" s="33" t="s">
        <v>115</v>
      </c>
      <c r="F67" s="32" t="s">
        <v>162</v>
      </c>
      <c r="G67" s="34" t="s">
        <v>163</v>
      </c>
      <c r="H67" s="34" t="s">
        <v>164</v>
      </c>
      <c r="I67" s="293" t="s">
        <v>169</v>
      </c>
      <c r="J67" s="29"/>
    </row>
    <row r="68" spans="1:10" s="16" customFormat="1" ht="12.75">
      <c r="A68" s="369">
        <v>700</v>
      </c>
      <c r="B68" s="370"/>
      <c r="C68" s="371"/>
      <c r="D68" s="365"/>
      <c r="E68" s="366" t="s">
        <v>136</v>
      </c>
      <c r="F68" s="372">
        <f>SUM(F75,F69)</f>
        <v>1844978</v>
      </c>
      <c r="G68" s="372">
        <f>SUM(G75,G69)</f>
        <v>815345.5800000001</v>
      </c>
      <c r="H68" s="360">
        <f>G68*100/F68</f>
        <v>44.19269931673982</v>
      </c>
      <c r="I68" s="368">
        <f>SUM(I75,I69)</f>
        <v>31354.4</v>
      </c>
      <c r="J68" s="17"/>
    </row>
    <row r="69" spans="1:10" s="5" customFormat="1" ht="12.75">
      <c r="A69" s="18"/>
      <c r="B69" s="127">
        <v>70005</v>
      </c>
      <c r="C69" s="27"/>
      <c r="D69" s="3"/>
      <c r="E69" s="37" t="s">
        <v>94</v>
      </c>
      <c r="F69" s="128">
        <f>SUM(F70:F71)</f>
        <v>290000</v>
      </c>
      <c r="G69" s="128">
        <f>SUM(G70:G71)</f>
        <v>156630.68</v>
      </c>
      <c r="H69" s="38">
        <f>G69*100/F69</f>
        <v>54.01057931034483</v>
      </c>
      <c r="I69" s="39">
        <f>SUM(I70:I71)</f>
        <v>274.5</v>
      </c>
      <c r="J69" s="4"/>
    </row>
    <row r="70" spans="1:10" s="49" customFormat="1" ht="76.5">
      <c r="A70" s="129"/>
      <c r="B70" s="130"/>
      <c r="C70" s="41"/>
      <c r="D70" s="43"/>
      <c r="E70" s="44" t="s">
        <v>89</v>
      </c>
      <c r="F70" s="131">
        <v>210000</v>
      </c>
      <c r="G70" s="47">
        <v>95860.68</v>
      </c>
      <c r="H70" s="46">
        <f>G70*100/F70</f>
        <v>45.64794285714286</v>
      </c>
      <c r="I70" s="47">
        <v>274.5</v>
      </c>
      <c r="J70" s="48"/>
    </row>
    <row r="71" spans="1:10" s="49" customFormat="1" ht="12.75">
      <c r="A71" s="132"/>
      <c r="B71" s="642"/>
      <c r="C71" s="84"/>
      <c r="D71" s="85"/>
      <c r="E71" s="44" t="s">
        <v>95</v>
      </c>
      <c r="F71" s="81">
        <f>SUM(F73)</f>
        <v>80000</v>
      </c>
      <c r="G71" s="81">
        <f>SUM(G73)</f>
        <v>60770</v>
      </c>
      <c r="H71" s="46">
        <f>G71*100/F71</f>
        <v>75.9625</v>
      </c>
      <c r="I71" s="47">
        <v>0</v>
      </c>
      <c r="J71" s="48"/>
    </row>
    <row r="72" spans="1:10" s="49" customFormat="1" ht="12.75">
      <c r="A72" s="233"/>
      <c r="B72" s="83"/>
      <c r="C72" s="108"/>
      <c r="D72" s="53"/>
      <c r="E72" s="54" t="s">
        <v>165</v>
      </c>
      <c r="F72" s="55"/>
      <c r="G72" s="65"/>
      <c r="H72" s="66" t="s">
        <v>161</v>
      </c>
      <c r="I72" s="65"/>
      <c r="J72" s="48"/>
    </row>
    <row r="73" spans="1:10" s="49" customFormat="1" ht="12.75">
      <c r="A73" s="675"/>
      <c r="B73" s="50"/>
      <c r="C73" s="110"/>
      <c r="D73" s="327">
        <v>6050</v>
      </c>
      <c r="E73" s="624" t="s">
        <v>147</v>
      </c>
      <c r="F73" s="625">
        <v>80000</v>
      </c>
      <c r="G73" s="626">
        <v>60770</v>
      </c>
      <c r="H73" s="139">
        <f>G73*100/F73</f>
        <v>75.9625</v>
      </c>
      <c r="I73" s="244">
        <v>0</v>
      </c>
      <c r="J73" s="48"/>
    </row>
    <row r="74" spans="1:10" s="61" customFormat="1" ht="12.75">
      <c r="A74" s="294"/>
      <c r="B74" s="315"/>
      <c r="C74" s="122"/>
      <c r="D74" s="336"/>
      <c r="E74" s="332" t="s">
        <v>45</v>
      </c>
      <c r="F74" s="599" t="s">
        <v>161</v>
      </c>
      <c r="G74" s="333">
        <v>60770</v>
      </c>
      <c r="H74" s="605" t="s">
        <v>161</v>
      </c>
      <c r="I74" s="334">
        <v>0</v>
      </c>
      <c r="J74" s="60"/>
    </row>
    <row r="75" spans="1:10" s="5" customFormat="1" ht="12.75">
      <c r="A75" s="20"/>
      <c r="B75" s="676">
        <v>70095</v>
      </c>
      <c r="C75" s="27"/>
      <c r="D75" s="3"/>
      <c r="E75" s="135" t="s">
        <v>137</v>
      </c>
      <c r="F75" s="272">
        <f>SUM(F80,F76)</f>
        <v>1554978</v>
      </c>
      <c r="G75" s="272">
        <f>SUM(G80,G76)</f>
        <v>658714.9</v>
      </c>
      <c r="H75" s="38">
        <f>G75*100/F75</f>
        <v>42.36168614604194</v>
      </c>
      <c r="I75" s="78">
        <f>SUM(I76)</f>
        <v>31079.9</v>
      </c>
      <c r="J75" s="4"/>
    </row>
    <row r="76" spans="1:10" s="49" customFormat="1" ht="102">
      <c r="A76" s="316"/>
      <c r="B76" s="317"/>
      <c r="C76" s="41"/>
      <c r="D76" s="43"/>
      <c r="E76" s="44" t="s">
        <v>90</v>
      </c>
      <c r="F76" s="131">
        <v>1313978</v>
      </c>
      <c r="G76" s="47">
        <v>656114.9</v>
      </c>
      <c r="H76" s="46">
        <f>G76*100/F76</f>
        <v>49.9334768162024</v>
      </c>
      <c r="I76" s="47">
        <v>31079.9</v>
      </c>
      <c r="J76" s="48"/>
    </row>
    <row r="77" spans="1:10" s="49" customFormat="1" ht="12.75">
      <c r="A77" s="82"/>
      <c r="B77" s="83"/>
      <c r="C77" s="108"/>
      <c r="D77" s="53"/>
      <c r="E77" s="54" t="s">
        <v>165</v>
      </c>
      <c r="F77" s="55"/>
      <c r="G77" s="47"/>
      <c r="H77" s="46" t="s">
        <v>161</v>
      </c>
      <c r="I77" s="47"/>
      <c r="J77" s="48"/>
    </row>
    <row r="78" spans="1:10" s="49" customFormat="1" ht="12.75">
      <c r="A78" s="82"/>
      <c r="B78" s="50"/>
      <c r="C78" s="84"/>
      <c r="D78" s="94">
        <v>4110</v>
      </c>
      <c r="E78" s="44" t="s">
        <v>156</v>
      </c>
      <c r="F78" s="95">
        <v>1040</v>
      </c>
      <c r="G78" s="47">
        <v>538.56</v>
      </c>
      <c r="H78" s="46">
        <f>G78*100/F78</f>
        <v>51.78461538461538</v>
      </c>
      <c r="I78" s="47">
        <v>90.6</v>
      </c>
      <c r="J78" s="48"/>
    </row>
    <row r="79" spans="1:10" s="49" customFormat="1" ht="25.5">
      <c r="A79" s="82"/>
      <c r="B79" s="97"/>
      <c r="C79" s="84"/>
      <c r="D79" s="94">
        <v>4170</v>
      </c>
      <c r="E79" s="44" t="s">
        <v>173</v>
      </c>
      <c r="F79" s="95">
        <v>7500</v>
      </c>
      <c r="G79" s="47">
        <v>3600</v>
      </c>
      <c r="H79" s="46">
        <f>G79*100/F79</f>
        <v>48</v>
      </c>
      <c r="I79" s="47">
        <v>162.86</v>
      </c>
      <c r="J79" s="48"/>
    </row>
    <row r="80" spans="1:10" s="49" customFormat="1" ht="12.75">
      <c r="A80" s="82"/>
      <c r="B80" s="97"/>
      <c r="C80" s="84"/>
      <c r="D80" s="85"/>
      <c r="E80" s="44" t="s">
        <v>95</v>
      </c>
      <c r="F80" s="81">
        <f>SUM(F82)</f>
        <v>241000</v>
      </c>
      <c r="G80" s="81">
        <f>SUM(G82)</f>
        <v>2600</v>
      </c>
      <c r="H80" s="46">
        <f>G80*100/F80</f>
        <v>1.0788381742738589</v>
      </c>
      <c r="I80" s="47">
        <v>0</v>
      </c>
      <c r="J80" s="48"/>
    </row>
    <row r="81" spans="1:10" s="49" customFormat="1" ht="12.75">
      <c r="A81" s="82"/>
      <c r="B81" s="50"/>
      <c r="C81" s="108"/>
      <c r="D81" s="53"/>
      <c r="E81" s="54" t="s">
        <v>165</v>
      </c>
      <c r="F81" s="55"/>
      <c r="G81" s="65"/>
      <c r="H81" s="66" t="s">
        <v>161</v>
      </c>
      <c r="I81" s="65"/>
      <c r="J81" s="48"/>
    </row>
    <row r="82" spans="1:10" s="49" customFormat="1" ht="12.75">
      <c r="A82" s="82"/>
      <c r="B82" s="50"/>
      <c r="C82" s="110"/>
      <c r="D82" s="327">
        <v>6050</v>
      </c>
      <c r="E82" s="624" t="s">
        <v>147</v>
      </c>
      <c r="F82" s="625">
        <v>241000</v>
      </c>
      <c r="G82" s="626">
        <v>2600</v>
      </c>
      <c r="H82" s="139">
        <f>G82*100/F82</f>
        <v>1.0788381742738589</v>
      </c>
      <c r="I82" s="244">
        <v>0</v>
      </c>
      <c r="J82" s="48"/>
    </row>
    <row r="83" spans="1:10" s="49" customFormat="1" ht="12.75">
      <c r="A83" s="82"/>
      <c r="B83" s="50"/>
      <c r="C83" s="51"/>
      <c r="D83" s="432"/>
      <c r="E83" s="663" t="s">
        <v>46</v>
      </c>
      <c r="F83" s="673"/>
      <c r="G83" s="567">
        <v>2600</v>
      </c>
      <c r="H83" s="600"/>
      <c r="I83" s="714">
        <v>0</v>
      </c>
      <c r="J83" s="48"/>
    </row>
    <row r="84" spans="1:10" s="49" customFormat="1" ht="13.5" customHeight="1">
      <c r="A84" s="82"/>
      <c r="B84" s="50"/>
      <c r="C84" s="51"/>
      <c r="D84" s="432"/>
      <c r="E84" s="663" t="s">
        <v>47</v>
      </c>
      <c r="F84" s="627"/>
      <c r="G84" s="567">
        <v>0</v>
      </c>
      <c r="H84" s="715"/>
      <c r="I84" s="714">
        <v>0</v>
      </c>
      <c r="J84" s="48"/>
    </row>
    <row r="85" spans="1:10" s="61" customFormat="1" ht="12.75">
      <c r="A85" s="440"/>
      <c r="B85" s="315"/>
      <c r="C85" s="111"/>
      <c r="D85" s="328"/>
      <c r="E85" s="332" t="s">
        <v>11</v>
      </c>
      <c r="F85" s="740" t="s">
        <v>161</v>
      </c>
      <c r="G85" s="620">
        <v>0</v>
      </c>
      <c r="H85" s="741" t="s">
        <v>161</v>
      </c>
      <c r="I85" s="717">
        <v>0</v>
      </c>
      <c r="J85" s="60"/>
    </row>
    <row r="86" spans="1:9" s="76" customFormat="1" ht="12.75">
      <c r="A86" s="414" t="s">
        <v>158</v>
      </c>
      <c r="B86" s="415">
        <v>4</v>
      </c>
      <c r="C86" s="99"/>
      <c r="D86" s="99"/>
      <c r="E86" s="416"/>
      <c r="F86" s="99"/>
      <c r="G86" s="417"/>
      <c r="H86" s="106" t="s">
        <v>161</v>
      </c>
      <c r="I86" s="100"/>
    </row>
    <row r="87" spans="1:9" s="76" customFormat="1" ht="13.5" thickBot="1">
      <c r="A87" s="24"/>
      <c r="B87" s="25"/>
      <c r="C87" s="101"/>
      <c r="D87" s="102"/>
      <c r="E87" s="103"/>
      <c r="F87" s="104"/>
      <c r="G87" s="105"/>
      <c r="H87" s="106"/>
      <c r="I87" s="105"/>
    </row>
    <row r="88" spans="1:10" s="30" customFormat="1" ht="13.5" thickBot="1">
      <c r="A88" s="31" t="s">
        <v>116</v>
      </c>
      <c r="B88" s="32" t="s">
        <v>152</v>
      </c>
      <c r="C88" s="732" t="s">
        <v>129</v>
      </c>
      <c r="D88" s="733"/>
      <c r="E88" s="33" t="s">
        <v>115</v>
      </c>
      <c r="F88" s="32" t="s">
        <v>162</v>
      </c>
      <c r="G88" s="34" t="s">
        <v>163</v>
      </c>
      <c r="H88" s="34" t="s">
        <v>164</v>
      </c>
      <c r="I88" s="293" t="s">
        <v>169</v>
      </c>
      <c r="J88" s="29"/>
    </row>
    <row r="89" spans="1:10" s="16" customFormat="1" ht="12.75">
      <c r="A89" s="533">
        <v>710</v>
      </c>
      <c r="B89" s="373"/>
      <c r="C89" s="374"/>
      <c r="D89" s="375"/>
      <c r="E89" s="376" t="s">
        <v>106</v>
      </c>
      <c r="F89" s="377">
        <f>SUM(F92,F90)</f>
        <v>113000</v>
      </c>
      <c r="G89" s="377">
        <f>SUM(G92,G90)</f>
        <v>9540</v>
      </c>
      <c r="H89" s="360">
        <f>G89*100/F89</f>
        <v>8.442477876106194</v>
      </c>
      <c r="I89" s="368">
        <f>SUM(I92)</f>
        <v>0</v>
      </c>
      <c r="J89" s="17"/>
    </row>
    <row r="90" spans="1:10" s="5" customFormat="1" ht="12.75">
      <c r="A90" s="21"/>
      <c r="B90" s="134">
        <v>71004</v>
      </c>
      <c r="C90" s="13"/>
      <c r="D90" s="14"/>
      <c r="E90" s="135" t="s">
        <v>7</v>
      </c>
      <c r="F90" s="136">
        <f>SUM(F91)</f>
        <v>110000</v>
      </c>
      <c r="G90" s="136">
        <f>SUM(G91)</f>
        <v>9540</v>
      </c>
      <c r="H90" s="38">
        <f>G90*100/F90</f>
        <v>8.672727272727272</v>
      </c>
      <c r="I90" s="78">
        <v>0</v>
      </c>
      <c r="J90" s="4"/>
    </row>
    <row r="91" spans="1:10" s="49" customFormat="1" ht="38.25">
      <c r="A91" s="40"/>
      <c r="B91" s="532"/>
      <c r="C91" s="137"/>
      <c r="D91" s="138"/>
      <c r="E91" s="93" t="s">
        <v>8</v>
      </c>
      <c r="F91" s="342">
        <v>110000</v>
      </c>
      <c r="G91" s="47">
        <v>9540</v>
      </c>
      <c r="H91" s="139">
        <f>G91*100/F91</f>
        <v>8.672727272727272</v>
      </c>
      <c r="I91" s="47">
        <v>0</v>
      </c>
      <c r="J91" s="48"/>
    </row>
    <row r="92" spans="1:10" s="5" customFormat="1" ht="12.75">
      <c r="A92" s="20"/>
      <c r="B92" s="134">
        <v>71035</v>
      </c>
      <c r="C92" s="13"/>
      <c r="D92" s="14"/>
      <c r="E92" s="135" t="s">
        <v>135</v>
      </c>
      <c r="F92" s="136">
        <f>SUM(F93)</f>
        <v>3000</v>
      </c>
      <c r="G92" s="136">
        <f>SUM(G93)</f>
        <v>0</v>
      </c>
      <c r="H92" s="38">
        <f>G92*100/F92</f>
        <v>0</v>
      </c>
      <c r="I92" s="78">
        <v>0</v>
      </c>
      <c r="J92" s="4"/>
    </row>
    <row r="93" spans="1:10" s="49" customFormat="1" ht="39" thickBot="1">
      <c r="A93" s="538"/>
      <c r="B93" s="539"/>
      <c r="C93" s="540"/>
      <c r="D93" s="541"/>
      <c r="E93" s="163" t="s">
        <v>91</v>
      </c>
      <c r="F93" s="542">
        <v>3000</v>
      </c>
      <c r="G93" s="165">
        <v>0</v>
      </c>
      <c r="H93" s="166">
        <f>G93*100/F93</f>
        <v>0</v>
      </c>
      <c r="I93" s="165">
        <v>0</v>
      </c>
      <c r="J93" s="48"/>
    </row>
    <row r="94" spans="1:10" s="16" customFormat="1" ht="12.75">
      <c r="A94" s="632">
        <v>720</v>
      </c>
      <c r="B94" s="373"/>
      <c r="C94" s="374"/>
      <c r="D94" s="375"/>
      <c r="E94" s="376" t="s">
        <v>199</v>
      </c>
      <c r="F94" s="377">
        <f>SUM(F95)</f>
        <v>255000</v>
      </c>
      <c r="G94" s="377">
        <f>SUM(G95)</f>
        <v>0</v>
      </c>
      <c r="H94" s="360">
        <f>G94*100/F94</f>
        <v>0</v>
      </c>
      <c r="I94" s="368">
        <f>SUM(I96)</f>
        <v>0</v>
      </c>
      <c r="J94" s="17"/>
    </row>
    <row r="95" spans="1:10" s="5" customFormat="1" ht="12.75">
      <c r="A95" s="20"/>
      <c r="B95" s="354">
        <v>72095</v>
      </c>
      <c r="C95" s="355"/>
      <c r="D95" s="14"/>
      <c r="E95" s="135" t="s">
        <v>137</v>
      </c>
      <c r="F95" s="288">
        <f>SUM(F96:F96)</f>
        <v>255000</v>
      </c>
      <c r="G95" s="288">
        <f>SUM(G96:G96)</f>
        <v>0</v>
      </c>
      <c r="H95" s="38">
        <f>G95*100/F95</f>
        <v>0</v>
      </c>
      <c r="I95" s="78">
        <v>0</v>
      </c>
      <c r="J95" s="4"/>
    </row>
    <row r="96" spans="1:10" s="49" customFormat="1" ht="12.75">
      <c r="A96" s="82"/>
      <c r="B96" s="83"/>
      <c r="C96" s="84"/>
      <c r="D96" s="85"/>
      <c r="E96" s="44" t="s">
        <v>95</v>
      </c>
      <c r="F96" s="117">
        <f>SUM(F98)</f>
        <v>255000</v>
      </c>
      <c r="G96" s="117">
        <f>SUM(G98)</f>
        <v>0</v>
      </c>
      <c r="H96" s="46">
        <f>G96*100/F96</f>
        <v>0</v>
      </c>
      <c r="I96" s="47">
        <v>0</v>
      </c>
      <c r="J96" s="48"/>
    </row>
    <row r="97" spans="1:10" s="49" customFormat="1" ht="12.75">
      <c r="A97" s="311"/>
      <c r="B97" s="83"/>
      <c r="C97" s="108"/>
      <c r="D97" s="53"/>
      <c r="E97" s="54" t="s">
        <v>165</v>
      </c>
      <c r="F97" s="55"/>
      <c r="G97" s="47"/>
      <c r="H97" s="46" t="s">
        <v>161</v>
      </c>
      <c r="I97" s="47"/>
      <c r="J97" s="48"/>
    </row>
    <row r="98" spans="1:10" s="49" customFormat="1" ht="12.75">
      <c r="A98" s="233"/>
      <c r="B98" s="50"/>
      <c r="C98" s="110"/>
      <c r="D98" s="57">
        <v>6060</v>
      </c>
      <c r="E98" s="58" t="s">
        <v>151</v>
      </c>
      <c r="F98" s="442">
        <v>255000</v>
      </c>
      <c r="G98" s="47">
        <v>0</v>
      </c>
      <c r="H98" s="66">
        <f>G98*100/F98</f>
        <v>0</v>
      </c>
      <c r="I98" s="47">
        <v>0</v>
      </c>
      <c r="J98" s="48"/>
    </row>
    <row r="99" spans="1:10" s="61" customFormat="1" ht="51.75" thickBot="1">
      <c r="A99" s="628"/>
      <c r="B99" s="344"/>
      <c r="C99" s="629"/>
      <c r="D99" s="566"/>
      <c r="E99" s="674" t="s">
        <v>48</v>
      </c>
      <c r="F99" s="630"/>
      <c r="G99" s="547">
        <v>0</v>
      </c>
      <c r="H99" s="631"/>
      <c r="I99" s="543">
        <v>0</v>
      </c>
      <c r="J99" s="60"/>
    </row>
    <row r="100" spans="1:10" s="16" customFormat="1" ht="12.75">
      <c r="A100" s="362">
        <v>750</v>
      </c>
      <c r="B100" s="364"/>
      <c r="C100" s="364"/>
      <c r="D100" s="365"/>
      <c r="E100" s="366" t="s">
        <v>146</v>
      </c>
      <c r="F100" s="367">
        <f>SUM(F140,F129,F113,F105,F101)</f>
        <v>5993897</v>
      </c>
      <c r="G100" s="367">
        <f>SUM(G140,G129,G113,G105,G101)</f>
        <v>2999094.01</v>
      </c>
      <c r="H100" s="360">
        <f>G100*100/F100</f>
        <v>50.03579490938866</v>
      </c>
      <c r="I100" s="368">
        <f>SUM(I140,I129,I113,I105,I101)</f>
        <v>190004.02000000002</v>
      </c>
      <c r="J100" s="17"/>
    </row>
    <row r="101" spans="1:10" s="5" customFormat="1" ht="12.75">
      <c r="A101" s="21"/>
      <c r="B101" s="140">
        <v>75011</v>
      </c>
      <c r="C101" s="2"/>
      <c r="D101" s="3"/>
      <c r="E101" s="37" t="s">
        <v>166</v>
      </c>
      <c r="F101" s="128">
        <f>SUM(F102)</f>
        <v>158900</v>
      </c>
      <c r="G101" s="128">
        <f>SUM(G102)</f>
        <v>73624.59</v>
      </c>
      <c r="H101" s="38">
        <f>G101*100/F101</f>
        <v>46.33391441157961</v>
      </c>
      <c r="I101" s="39">
        <f>SUM(I102)</f>
        <v>4729.41</v>
      </c>
      <c r="J101" s="4"/>
    </row>
    <row r="102" spans="1:10" s="49" customFormat="1" ht="38.25">
      <c r="A102" s="40"/>
      <c r="B102" s="107"/>
      <c r="C102" s="42"/>
      <c r="D102" s="43"/>
      <c r="E102" s="44" t="s">
        <v>92</v>
      </c>
      <c r="F102" s="141">
        <v>158900</v>
      </c>
      <c r="G102" s="47">
        <v>73624.59</v>
      </c>
      <c r="H102" s="46">
        <f>G102*100/F102</f>
        <v>46.33391441157961</v>
      </c>
      <c r="I102" s="47">
        <f>SUM(I104)</f>
        <v>4729.41</v>
      </c>
      <c r="J102" s="48"/>
    </row>
    <row r="103" spans="1:10" s="49" customFormat="1" ht="12.75">
      <c r="A103" s="82"/>
      <c r="B103" s="83"/>
      <c r="C103" s="91"/>
      <c r="D103" s="144"/>
      <c r="E103" s="93" t="s">
        <v>165</v>
      </c>
      <c r="F103" s="145"/>
      <c r="G103" s="47"/>
      <c r="H103" s="46" t="s">
        <v>161</v>
      </c>
      <c r="I103" s="47"/>
      <c r="J103" s="48"/>
    </row>
    <row r="104" spans="1:10" s="49" customFormat="1" ht="12.75">
      <c r="A104" s="82"/>
      <c r="B104" s="97"/>
      <c r="C104" s="84"/>
      <c r="D104" s="94">
        <v>4010</v>
      </c>
      <c r="E104" s="44" t="s">
        <v>105</v>
      </c>
      <c r="F104" s="147">
        <v>158900</v>
      </c>
      <c r="G104" s="47">
        <v>73624.59</v>
      </c>
      <c r="H104" s="46">
        <f>G104*100/F104</f>
        <v>46.33391441157961</v>
      </c>
      <c r="I104" s="47">
        <v>4729.41</v>
      </c>
      <c r="J104" s="48"/>
    </row>
    <row r="105" spans="1:10" s="5" customFormat="1" ht="12.75">
      <c r="A105" s="20"/>
      <c r="B105" s="134">
        <v>75022</v>
      </c>
      <c r="C105" s="2"/>
      <c r="D105" s="3"/>
      <c r="E105" s="37" t="s">
        <v>98</v>
      </c>
      <c r="F105" s="128">
        <f>SUM(F106)</f>
        <v>172700</v>
      </c>
      <c r="G105" s="128">
        <f>SUM(G106)</f>
        <v>105103.9</v>
      </c>
      <c r="H105" s="38">
        <f>G105*100/F105</f>
        <v>60.85923566878981</v>
      </c>
      <c r="I105" s="39">
        <f>SUM(I106)</f>
        <v>0</v>
      </c>
      <c r="J105" s="4"/>
    </row>
    <row r="106" spans="1:10" s="49" customFormat="1" ht="38.25">
      <c r="A106" s="40"/>
      <c r="B106" s="107"/>
      <c r="C106" s="42"/>
      <c r="D106" s="43"/>
      <c r="E106" s="44" t="s">
        <v>9</v>
      </c>
      <c r="F106" s="131">
        <v>172700</v>
      </c>
      <c r="G106" s="47">
        <v>105103.9</v>
      </c>
      <c r="H106" s="46">
        <f>G106*100/F106</f>
        <v>60.85923566878981</v>
      </c>
      <c r="I106" s="47">
        <v>0</v>
      </c>
      <c r="J106" s="48"/>
    </row>
    <row r="107" spans="1:10" s="49" customFormat="1" ht="12.75">
      <c r="A107" s="82"/>
      <c r="B107" s="83"/>
      <c r="C107" s="142"/>
      <c r="D107" s="451"/>
      <c r="E107" s="324" t="s">
        <v>165</v>
      </c>
      <c r="F107" s="312"/>
      <c r="G107" s="89"/>
      <c r="H107" s="46" t="s">
        <v>161</v>
      </c>
      <c r="I107" s="89"/>
      <c r="J107" s="48"/>
    </row>
    <row r="108" spans="1:11" s="49" customFormat="1" ht="25.5">
      <c r="A108" s="82"/>
      <c r="B108" s="50"/>
      <c r="C108" s="84"/>
      <c r="D108" s="94">
        <v>3030</v>
      </c>
      <c r="E108" s="44" t="s">
        <v>172</v>
      </c>
      <c r="F108" s="153">
        <v>157000</v>
      </c>
      <c r="G108" s="47">
        <v>101176.02</v>
      </c>
      <c r="H108" s="46">
        <f>G108*100/F108</f>
        <v>64.44332484076433</v>
      </c>
      <c r="I108" s="47">
        <v>0</v>
      </c>
      <c r="J108" s="48"/>
      <c r="K108" s="613" t="s">
        <v>161</v>
      </c>
    </row>
    <row r="109" spans="1:10" s="49" customFormat="1" ht="25.5">
      <c r="A109" s="97"/>
      <c r="B109" s="97"/>
      <c r="C109" s="84"/>
      <c r="D109" s="94">
        <v>4170</v>
      </c>
      <c r="E109" s="44" t="s">
        <v>173</v>
      </c>
      <c r="F109" s="155">
        <v>1000</v>
      </c>
      <c r="G109" s="47">
        <v>467</v>
      </c>
      <c r="H109" s="139">
        <f>G109*100/F109</f>
        <v>46.7</v>
      </c>
      <c r="I109" s="47">
        <v>0</v>
      </c>
      <c r="J109" s="48"/>
    </row>
    <row r="110" spans="1:9" s="76" customFormat="1" ht="12.75">
      <c r="A110" s="414" t="s">
        <v>158</v>
      </c>
      <c r="B110" s="415">
        <v>5</v>
      </c>
      <c r="C110" s="99"/>
      <c r="D110" s="99"/>
      <c r="E110" s="416"/>
      <c r="F110" s="99"/>
      <c r="G110" s="417"/>
      <c r="H110" s="106" t="s">
        <v>161</v>
      </c>
      <c r="I110" s="100"/>
    </row>
    <row r="111" spans="1:9" s="76" customFormat="1" ht="13.5" thickBot="1">
      <c r="A111" s="24"/>
      <c r="B111" s="25"/>
      <c r="C111" s="101"/>
      <c r="D111" s="102"/>
      <c r="E111" s="103"/>
      <c r="F111" s="104"/>
      <c r="G111" s="105"/>
      <c r="H111" s="106"/>
      <c r="I111" s="105"/>
    </row>
    <row r="112" spans="1:10" s="30" customFormat="1" ht="13.5" thickBot="1">
      <c r="A112" s="31" t="s">
        <v>116</v>
      </c>
      <c r="B112" s="32" t="s">
        <v>152</v>
      </c>
      <c r="C112" s="732" t="s">
        <v>129</v>
      </c>
      <c r="D112" s="733"/>
      <c r="E112" s="33" t="s">
        <v>115</v>
      </c>
      <c r="F112" s="32" t="s">
        <v>162</v>
      </c>
      <c r="G112" s="34" t="s">
        <v>163</v>
      </c>
      <c r="H112" s="34" t="s">
        <v>164</v>
      </c>
      <c r="I112" s="293" t="s">
        <v>169</v>
      </c>
      <c r="J112" s="29"/>
    </row>
    <row r="113" spans="1:10" s="5" customFormat="1" ht="12.75">
      <c r="A113" s="20"/>
      <c r="B113" s="680">
        <v>75023</v>
      </c>
      <c r="C113" s="448"/>
      <c r="D113" s="449"/>
      <c r="E113" s="453" t="s">
        <v>110</v>
      </c>
      <c r="F113" s="454">
        <f>SUM(F122,F114)</f>
        <v>4961036</v>
      </c>
      <c r="G113" s="455">
        <f>SUM(G122,G114)</f>
        <v>2406103.89</v>
      </c>
      <c r="H113" s="456">
        <f>G113*100/F113</f>
        <v>48.500028824624536</v>
      </c>
      <c r="I113" s="457">
        <f>SUM(I122,I114)</f>
        <v>168319.88</v>
      </c>
      <c r="J113" s="4"/>
    </row>
    <row r="114" spans="1:10" s="49" customFormat="1" ht="102.75" customHeight="1">
      <c r="A114" s="40"/>
      <c r="B114" s="229"/>
      <c r="C114" s="452"/>
      <c r="D114" s="229"/>
      <c r="E114" s="283" t="s">
        <v>49</v>
      </c>
      <c r="F114" s="445">
        <v>4879399</v>
      </c>
      <c r="G114" s="330">
        <v>2378795.21</v>
      </c>
      <c r="H114" s="69">
        <f>G114*100/F114</f>
        <v>48.75180754842963</v>
      </c>
      <c r="I114" s="189">
        <v>168319.88</v>
      </c>
      <c r="J114" s="48"/>
    </row>
    <row r="115" spans="1:10" s="49" customFormat="1" ht="25.5" customHeight="1">
      <c r="A115" s="50"/>
      <c r="B115" s="238"/>
      <c r="C115" s="96"/>
      <c r="D115" s="238"/>
      <c r="E115" s="458" t="s">
        <v>187</v>
      </c>
      <c r="F115" s="460"/>
      <c r="G115" s="459"/>
      <c r="H115" s="46"/>
      <c r="I115" s="217"/>
      <c r="J115" s="48"/>
    </row>
    <row r="116" spans="1:10" s="49" customFormat="1" ht="12.75">
      <c r="A116" s="50"/>
      <c r="B116" s="142"/>
      <c r="C116" s="450"/>
      <c r="D116" s="451"/>
      <c r="E116" s="324" t="s">
        <v>165</v>
      </c>
      <c r="F116" s="312"/>
      <c r="G116" s="89"/>
      <c r="H116" s="46" t="s">
        <v>161</v>
      </c>
      <c r="I116" s="89"/>
      <c r="J116" s="48"/>
    </row>
    <row r="117" spans="1:11" s="49" customFormat="1" ht="12.75">
      <c r="A117" s="50"/>
      <c r="B117" s="48"/>
      <c r="C117" s="146"/>
      <c r="D117" s="94">
        <v>4010</v>
      </c>
      <c r="E117" s="44" t="s">
        <v>105</v>
      </c>
      <c r="F117" s="153">
        <v>3128257</v>
      </c>
      <c r="G117" s="47">
        <v>1342589.41</v>
      </c>
      <c r="H117" s="46">
        <f>G117*100/F117</f>
        <v>42.91813012805534</v>
      </c>
      <c r="I117" s="47">
        <v>64129.73</v>
      </c>
      <c r="J117" s="48"/>
      <c r="K117" s="613" t="s">
        <v>161</v>
      </c>
    </row>
    <row r="118" spans="1:10" s="49" customFormat="1" ht="12.75">
      <c r="A118" s="50"/>
      <c r="B118" s="48"/>
      <c r="C118" s="146"/>
      <c r="D118" s="94">
        <v>4040</v>
      </c>
      <c r="E118" s="44" t="s">
        <v>145</v>
      </c>
      <c r="F118" s="147">
        <v>218843</v>
      </c>
      <c r="G118" s="47">
        <v>218842.23</v>
      </c>
      <c r="H118" s="46">
        <f>G118*100/F118</f>
        <v>99.99964814958669</v>
      </c>
      <c r="I118" s="47">
        <v>0</v>
      </c>
      <c r="J118" s="48"/>
    </row>
    <row r="119" spans="1:10" s="49" customFormat="1" ht="12.75">
      <c r="A119" s="50"/>
      <c r="B119" s="48"/>
      <c r="C119" s="146"/>
      <c r="D119" s="94">
        <v>4110</v>
      </c>
      <c r="E119" s="44" t="s">
        <v>156</v>
      </c>
      <c r="F119" s="147">
        <v>484375</v>
      </c>
      <c r="G119" s="47">
        <v>236724.29</v>
      </c>
      <c r="H119" s="46">
        <f>G119*100/F119</f>
        <v>48.87211148387097</v>
      </c>
      <c r="I119" s="47">
        <v>36374.59</v>
      </c>
      <c r="J119" s="48"/>
    </row>
    <row r="120" spans="1:10" s="49" customFormat="1" ht="12.75">
      <c r="A120" s="50"/>
      <c r="B120" s="537"/>
      <c r="C120" s="146"/>
      <c r="D120" s="94">
        <v>4120</v>
      </c>
      <c r="E120" s="44" t="s">
        <v>120</v>
      </c>
      <c r="F120" s="155">
        <v>81375</v>
      </c>
      <c r="G120" s="47">
        <v>34571.42</v>
      </c>
      <c r="H120" s="46">
        <f>G120*100/F120</f>
        <v>42.48407987711214</v>
      </c>
      <c r="I120" s="47">
        <v>5136.46</v>
      </c>
      <c r="J120" s="48"/>
    </row>
    <row r="121" spans="1:10" s="49" customFormat="1" ht="25.5">
      <c r="A121" s="50"/>
      <c r="B121" s="156"/>
      <c r="C121" s="146"/>
      <c r="D121" s="94">
        <v>4170</v>
      </c>
      <c r="E121" s="44" t="s">
        <v>173</v>
      </c>
      <c r="F121" s="155">
        <v>51500</v>
      </c>
      <c r="G121" s="47">
        <v>19343.32</v>
      </c>
      <c r="H121" s="139">
        <f>G121*100/F121</f>
        <v>37.55984466019417</v>
      </c>
      <c r="I121" s="47">
        <v>1012.14</v>
      </c>
      <c r="J121" s="48"/>
    </row>
    <row r="122" spans="1:10" s="49" customFormat="1" ht="12.75">
      <c r="A122" s="50"/>
      <c r="B122" s="108"/>
      <c r="C122" s="146"/>
      <c r="D122" s="85"/>
      <c r="E122" s="44" t="s">
        <v>95</v>
      </c>
      <c r="F122" s="117">
        <f>SUM(F127,F124)</f>
        <v>81637</v>
      </c>
      <c r="G122" s="117">
        <f>SUM(G124:G124)</f>
        <v>27308.68</v>
      </c>
      <c r="H122" s="46">
        <f>G122*100/F122</f>
        <v>33.45135171552115</v>
      </c>
      <c r="I122" s="89">
        <f>SUM(I124)</f>
        <v>0</v>
      </c>
      <c r="J122" s="48"/>
    </row>
    <row r="123" spans="1:10" s="49" customFormat="1" ht="12.75">
      <c r="A123" s="82"/>
      <c r="B123" s="83"/>
      <c r="C123" s="108"/>
      <c r="D123" s="53"/>
      <c r="E123" s="54" t="s">
        <v>165</v>
      </c>
      <c r="F123" s="55"/>
      <c r="G123" s="47" t="s">
        <v>161</v>
      </c>
      <c r="H123" s="46" t="s">
        <v>161</v>
      </c>
      <c r="I123" s="47"/>
      <c r="J123" s="48"/>
    </row>
    <row r="124" spans="1:10" s="49" customFormat="1" ht="12.75">
      <c r="A124" s="82"/>
      <c r="B124" s="50"/>
      <c r="C124" s="110"/>
      <c r="D124" s="158">
        <v>6060</v>
      </c>
      <c r="E124" s="58" t="s">
        <v>151</v>
      </c>
      <c r="F124" s="461">
        <v>65000</v>
      </c>
      <c r="G124" s="47">
        <v>27308.68</v>
      </c>
      <c r="H124" s="66">
        <f>G124*100/F124</f>
        <v>42.01335384615385</v>
      </c>
      <c r="I124" s="47">
        <v>0</v>
      </c>
      <c r="J124" s="48"/>
    </row>
    <row r="125" spans="1:10" s="61" customFormat="1" ht="12.75">
      <c r="A125" s="294"/>
      <c r="B125" s="59"/>
      <c r="C125" s="435"/>
      <c r="D125" s="463"/>
      <c r="E125" s="447" t="s">
        <v>12</v>
      </c>
      <c r="F125" s="602"/>
      <c r="G125" s="562">
        <v>16958</v>
      </c>
      <c r="H125" s="600"/>
      <c r="I125" s="441">
        <v>0</v>
      </c>
      <c r="J125" s="60"/>
    </row>
    <row r="126" spans="1:10" s="61" customFormat="1" ht="25.5">
      <c r="A126" s="294"/>
      <c r="B126" s="59"/>
      <c r="C126" s="111"/>
      <c r="D126" s="112"/>
      <c r="E126" s="464" t="s">
        <v>50</v>
      </c>
      <c r="F126" s="602" t="s">
        <v>161</v>
      </c>
      <c r="G126" s="562">
        <v>10350.68</v>
      </c>
      <c r="H126" s="595" t="s">
        <v>161</v>
      </c>
      <c r="I126" s="441">
        <v>0</v>
      </c>
      <c r="J126" s="60"/>
    </row>
    <row r="127" spans="1:10" s="49" customFormat="1" ht="51">
      <c r="A127" s="82"/>
      <c r="B127" s="50"/>
      <c r="C127" s="681"/>
      <c r="D127" s="635">
        <v>6639</v>
      </c>
      <c r="E127" s="637" t="s">
        <v>200</v>
      </c>
      <c r="F127" s="461">
        <v>16637</v>
      </c>
      <c r="G127" s="47">
        <f>SUM(G128:G128)</f>
        <v>0</v>
      </c>
      <c r="H127" s="66">
        <f>G127*100/F127</f>
        <v>0</v>
      </c>
      <c r="I127" s="47">
        <v>0</v>
      </c>
      <c r="J127" s="48"/>
    </row>
    <row r="128" spans="1:10" s="61" customFormat="1" ht="38.25">
      <c r="A128" s="59"/>
      <c r="B128" s="222"/>
      <c r="C128" s="682"/>
      <c r="D128" s="636"/>
      <c r="E128" s="670" t="s">
        <v>51</v>
      </c>
      <c r="F128" s="602"/>
      <c r="G128" s="562">
        <v>0</v>
      </c>
      <c r="H128" s="600"/>
      <c r="I128" s="441">
        <v>0</v>
      </c>
      <c r="J128" s="60"/>
    </row>
    <row r="129" spans="1:10" s="5" customFormat="1" ht="12.75">
      <c r="A129" s="20"/>
      <c r="B129" s="140">
        <v>75075</v>
      </c>
      <c r="C129" s="2"/>
      <c r="D129" s="3"/>
      <c r="E129" s="37" t="s">
        <v>128</v>
      </c>
      <c r="F129" s="288">
        <f>SUM(F136,F130)</f>
        <v>128000</v>
      </c>
      <c r="G129" s="288">
        <f>SUM(G136,G130)</f>
        <v>109052.19</v>
      </c>
      <c r="H129" s="38">
        <f>G129*100/F129</f>
        <v>85.1970234375</v>
      </c>
      <c r="I129" s="39">
        <f>SUM(I130)</f>
        <v>1732.39</v>
      </c>
      <c r="J129" s="4"/>
    </row>
    <row r="130" spans="1:10" s="49" customFormat="1" ht="38.25">
      <c r="A130" s="149"/>
      <c r="B130" s="742"/>
      <c r="C130" s="42"/>
      <c r="D130" s="43"/>
      <c r="E130" s="44" t="s">
        <v>188</v>
      </c>
      <c r="F130" s="81">
        <v>102000</v>
      </c>
      <c r="G130" s="47">
        <v>83212.59</v>
      </c>
      <c r="H130" s="46">
        <f>G130*100/F130</f>
        <v>81.58097058823529</v>
      </c>
      <c r="I130" s="47">
        <v>1732.39</v>
      </c>
      <c r="J130" s="48"/>
    </row>
    <row r="131" spans="1:9" s="76" customFormat="1" ht="12.75">
      <c r="A131" s="414" t="s">
        <v>158</v>
      </c>
      <c r="B131" s="415">
        <v>6</v>
      </c>
      <c r="C131" s="99"/>
      <c r="D131" s="99"/>
      <c r="E131" s="416"/>
      <c r="F131" s="99"/>
      <c r="G131" s="417"/>
      <c r="H131" s="106" t="s">
        <v>161</v>
      </c>
      <c r="I131" s="100"/>
    </row>
    <row r="132" spans="1:9" s="76" customFormat="1" ht="13.5" thickBot="1">
      <c r="A132" s="24"/>
      <c r="B132" s="25"/>
      <c r="C132" s="101"/>
      <c r="D132" s="102"/>
      <c r="E132" s="103"/>
      <c r="F132" s="104"/>
      <c r="G132" s="105"/>
      <c r="H132" s="106"/>
      <c r="I132" s="105"/>
    </row>
    <row r="133" spans="1:10" s="30" customFormat="1" ht="13.5" thickBot="1">
      <c r="A133" s="31" t="s">
        <v>116</v>
      </c>
      <c r="B133" s="32" t="s">
        <v>152</v>
      </c>
      <c r="C133" s="732" t="s">
        <v>129</v>
      </c>
      <c r="D133" s="733"/>
      <c r="E133" s="33" t="s">
        <v>115</v>
      </c>
      <c r="F133" s="32" t="s">
        <v>162</v>
      </c>
      <c r="G133" s="34" t="s">
        <v>163</v>
      </c>
      <c r="H133" s="34" t="s">
        <v>164</v>
      </c>
      <c r="I133" s="293" t="s">
        <v>169</v>
      </c>
      <c r="J133" s="29"/>
    </row>
    <row r="134" spans="1:10" s="49" customFormat="1" ht="12.75">
      <c r="A134" s="82"/>
      <c r="B134" s="83"/>
      <c r="C134" s="108"/>
      <c r="D134" s="53"/>
      <c r="E134" s="54" t="s">
        <v>165</v>
      </c>
      <c r="F134" s="55"/>
      <c r="G134" s="47"/>
      <c r="H134" s="46" t="s">
        <v>161</v>
      </c>
      <c r="I134" s="47"/>
      <c r="J134" s="48"/>
    </row>
    <row r="135" spans="1:10" s="49" customFormat="1" ht="25.5">
      <c r="A135" s="82"/>
      <c r="B135" s="97"/>
      <c r="C135" s="84"/>
      <c r="D135" s="94">
        <v>4170</v>
      </c>
      <c r="E135" s="44" t="s">
        <v>173</v>
      </c>
      <c r="F135" s="155">
        <v>33700</v>
      </c>
      <c r="G135" s="47">
        <v>30312</v>
      </c>
      <c r="H135" s="139">
        <f>G135*100/F135</f>
        <v>89.94658753709199</v>
      </c>
      <c r="I135" s="47">
        <v>108</v>
      </c>
      <c r="J135" s="48"/>
    </row>
    <row r="136" spans="1:10" s="49" customFormat="1" ht="12.75">
      <c r="A136" s="82"/>
      <c r="B136" s="50"/>
      <c r="C136" s="84"/>
      <c r="D136" s="85"/>
      <c r="E136" s="44" t="s">
        <v>95</v>
      </c>
      <c r="F136" s="81">
        <f>SUM(F138)</f>
        <v>26000</v>
      </c>
      <c r="G136" s="81">
        <f>SUM(G138)</f>
        <v>25839.6</v>
      </c>
      <c r="H136" s="46">
        <f>G136*100/F136</f>
        <v>99.38307692307693</v>
      </c>
      <c r="I136" s="47">
        <v>0</v>
      </c>
      <c r="J136" s="48"/>
    </row>
    <row r="137" spans="1:10" s="49" customFormat="1" ht="12.75">
      <c r="A137" s="82"/>
      <c r="B137" s="83"/>
      <c r="C137" s="108"/>
      <c r="D137" s="53"/>
      <c r="E137" s="54" t="s">
        <v>165</v>
      </c>
      <c r="F137" s="55"/>
      <c r="G137" s="65"/>
      <c r="H137" s="66" t="s">
        <v>161</v>
      </c>
      <c r="I137" s="65"/>
      <c r="J137" s="48"/>
    </row>
    <row r="138" spans="1:10" s="49" customFormat="1" ht="12.75">
      <c r="A138" s="82"/>
      <c r="B138" s="50"/>
      <c r="C138" s="110"/>
      <c r="D138" s="327">
        <v>6050</v>
      </c>
      <c r="E138" s="624" t="s">
        <v>147</v>
      </c>
      <c r="F138" s="625">
        <v>26000</v>
      </c>
      <c r="G138" s="626">
        <v>25839.6</v>
      </c>
      <c r="H138" s="139">
        <f>G138*100/F138</f>
        <v>99.38307692307693</v>
      </c>
      <c r="I138" s="244">
        <v>0</v>
      </c>
      <c r="J138" s="48"/>
    </row>
    <row r="139" spans="1:10" s="49" customFormat="1" ht="25.5">
      <c r="A139" s="82"/>
      <c r="B139" s="97"/>
      <c r="C139" s="51"/>
      <c r="D139" s="432"/>
      <c r="E139" s="670" t="s">
        <v>52</v>
      </c>
      <c r="F139" s="627"/>
      <c r="G139" s="626">
        <v>25839.6</v>
      </c>
      <c r="H139" s="634"/>
      <c r="I139" s="244">
        <v>0</v>
      </c>
      <c r="J139" s="48"/>
    </row>
    <row r="140" spans="1:10" s="5" customFormat="1" ht="12.75">
      <c r="A140" s="20"/>
      <c r="B140" s="134">
        <v>75095</v>
      </c>
      <c r="C140" s="2"/>
      <c r="D140" s="3"/>
      <c r="E140" s="135" t="s">
        <v>137</v>
      </c>
      <c r="F140" s="128">
        <f>SUM(F141)</f>
        <v>573261</v>
      </c>
      <c r="G140" s="128">
        <f>SUM(G141)</f>
        <v>305209.44</v>
      </c>
      <c r="H140" s="38">
        <f>G140*100/F140</f>
        <v>53.240921674420555</v>
      </c>
      <c r="I140" s="39">
        <f>SUM(I141)</f>
        <v>15222.34</v>
      </c>
      <c r="J140" s="4"/>
    </row>
    <row r="141" spans="1:10" s="49" customFormat="1" ht="51.75" customHeight="1">
      <c r="A141" s="40"/>
      <c r="B141" s="107"/>
      <c r="C141" s="42"/>
      <c r="D141" s="43"/>
      <c r="E141" s="44" t="s">
        <v>189</v>
      </c>
      <c r="F141" s="131">
        <v>573261</v>
      </c>
      <c r="G141" s="47">
        <v>305209.44</v>
      </c>
      <c r="H141" s="46">
        <f>G141*100/F141</f>
        <v>53.240921674420555</v>
      </c>
      <c r="I141" s="47">
        <v>15222.34</v>
      </c>
      <c r="J141" s="48"/>
    </row>
    <row r="142" spans="1:9" s="76" customFormat="1" ht="12.75">
      <c r="A142" s="82"/>
      <c r="B142" s="83"/>
      <c r="C142" s="108"/>
      <c r="D142" s="53"/>
      <c r="E142" s="54" t="s">
        <v>165</v>
      </c>
      <c r="F142" s="55"/>
      <c r="G142" s="47"/>
      <c r="H142" s="35" t="s">
        <v>161</v>
      </c>
      <c r="I142" s="161"/>
    </row>
    <row r="143" spans="1:11" s="49" customFormat="1" ht="25.5">
      <c r="A143" s="82"/>
      <c r="B143" s="50"/>
      <c r="C143" s="84"/>
      <c r="D143" s="94">
        <v>3030</v>
      </c>
      <c r="E143" s="44" t="s">
        <v>174</v>
      </c>
      <c r="F143" s="153">
        <v>43200</v>
      </c>
      <c r="G143" s="47">
        <v>21600</v>
      </c>
      <c r="H143" s="46">
        <f>G143*100/F143</f>
        <v>50</v>
      </c>
      <c r="I143" s="47">
        <v>0</v>
      </c>
      <c r="J143" s="48"/>
      <c r="K143" s="613" t="s">
        <v>161</v>
      </c>
    </row>
    <row r="144" spans="1:11" s="49" customFormat="1" ht="12.75">
      <c r="A144" s="683"/>
      <c r="B144" s="40"/>
      <c r="C144" s="41"/>
      <c r="D144" s="94">
        <v>4010</v>
      </c>
      <c r="E144" s="44" t="s">
        <v>105</v>
      </c>
      <c r="F144" s="147">
        <v>359882</v>
      </c>
      <c r="G144" s="47">
        <v>185088.41</v>
      </c>
      <c r="H144" s="46">
        <f>G144*100/F144</f>
        <v>51.430304933283686</v>
      </c>
      <c r="I144" s="47">
        <v>9047.58</v>
      </c>
      <c r="K144" s="613" t="s">
        <v>161</v>
      </c>
    </row>
    <row r="145" spans="1:9" s="49" customFormat="1" ht="12.75">
      <c r="A145" s="684"/>
      <c r="B145" s="50"/>
      <c r="C145" s="84"/>
      <c r="D145" s="94">
        <v>4040</v>
      </c>
      <c r="E145" s="44" t="s">
        <v>145</v>
      </c>
      <c r="F145" s="155">
        <v>25497</v>
      </c>
      <c r="G145" s="47">
        <v>23002.36</v>
      </c>
      <c r="H145" s="46">
        <f>G145*100/F145</f>
        <v>90.21594697415382</v>
      </c>
      <c r="I145" s="47">
        <v>0</v>
      </c>
    </row>
    <row r="146" spans="1:9" s="49" customFormat="1" ht="12.75">
      <c r="A146" s="684"/>
      <c r="B146" s="50"/>
      <c r="C146" s="84"/>
      <c r="D146" s="94">
        <v>4110</v>
      </c>
      <c r="E146" s="44" t="s">
        <v>156</v>
      </c>
      <c r="F146" s="155">
        <v>74840</v>
      </c>
      <c r="G146" s="47">
        <v>29015.66</v>
      </c>
      <c r="H146" s="46">
        <f>G146*100/F146</f>
        <v>38.77025654730091</v>
      </c>
      <c r="I146" s="47">
        <v>4881.38</v>
      </c>
    </row>
    <row r="147" spans="1:9" s="49" customFormat="1" ht="13.5" thickBot="1">
      <c r="A147" s="685"/>
      <c r="B147" s="352"/>
      <c r="C147" s="353"/>
      <c r="D147" s="162">
        <v>4120</v>
      </c>
      <c r="E147" s="163" t="s">
        <v>120</v>
      </c>
      <c r="F147" s="164">
        <v>12142</v>
      </c>
      <c r="G147" s="165">
        <v>5015.63</v>
      </c>
      <c r="H147" s="166">
        <f>G147*100/F147</f>
        <v>41.308104101465986</v>
      </c>
      <c r="I147" s="165">
        <v>792</v>
      </c>
    </row>
    <row r="148" spans="1:9" s="16" customFormat="1" ht="25.5">
      <c r="A148" s="378">
        <v>751</v>
      </c>
      <c r="B148" s="364"/>
      <c r="C148" s="364"/>
      <c r="D148" s="365"/>
      <c r="E148" s="366" t="s">
        <v>244</v>
      </c>
      <c r="F148" s="372">
        <f>SUM(F160,F150)</f>
        <v>60121</v>
      </c>
      <c r="G148" s="372">
        <f>SUM(G160,G150)</f>
        <v>20543.83</v>
      </c>
      <c r="H148" s="379">
        <f>G148*100/F148</f>
        <v>34.17080554215666</v>
      </c>
      <c r="I148" s="380">
        <f>SUM(I160,I150)</f>
        <v>4853.81</v>
      </c>
    </row>
    <row r="149" spans="1:9" s="76" customFormat="1" ht="12.75">
      <c r="A149" s="381"/>
      <c r="B149" s="381"/>
      <c r="C149" s="381"/>
      <c r="D149" s="382"/>
      <c r="E149" s="383" t="s">
        <v>245</v>
      </c>
      <c r="F149" s="384"/>
      <c r="G149" s="385"/>
      <c r="H149" s="379" t="s">
        <v>161</v>
      </c>
      <c r="I149" s="386"/>
    </row>
    <row r="150" spans="1:9" s="5" customFormat="1" ht="25.5">
      <c r="A150" s="1"/>
      <c r="B150" s="169">
        <v>75101</v>
      </c>
      <c r="C150" s="7"/>
      <c r="D150" s="8"/>
      <c r="E150" s="170" t="s">
        <v>246</v>
      </c>
      <c r="F150" s="171">
        <f>SUM(F152)</f>
        <v>4096</v>
      </c>
      <c r="G150" s="171">
        <f>SUM(G152)</f>
        <v>1267.88</v>
      </c>
      <c r="H150" s="172">
        <f>G150*100/F150</f>
        <v>30.954101562500004</v>
      </c>
      <c r="I150" s="173">
        <f>SUM(I152)</f>
        <v>779.85</v>
      </c>
    </row>
    <row r="151" spans="1:9" s="5" customFormat="1" ht="12.75">
      <c r="A151" s="1"/>
      <c r="B151" s="9"/>
      <c r="C151" s="9"/>
      <c r="D151" s="10"/>
      <c r="E151" s="174" t="s">
        <v>247</v>
      </c>
      <c r="F151" s="11"/>
      <c r="G151" s="175"/>
      <c r="H151" s="35" t="s">
        <v>161</v>
      </c>
      <c r="I151" s="176"/>
    </row>
    <row r="152" spans="1:9" s="49" customFormat="1" ht="38.25">
      <c r="A152" s="160"/>
      <c r="B152" s="181"/>
      <c r="C152" s="42"/>
      <c r="D152" s="43"/>
      <c r="E152" s="44" t="s">
        <v>190</v>
      </c>
      <c r="F152" s="64">
        <v>4096</v>
      </c>
      <c r="G152" s="89">
        <v>1267.88</v>
      </c>
      <c r="H152" s="46">
        <f>G152*100/F152</f>
        <v>30.954101562500004</v>
      </c>
      <c r="I152" s="89">
        <v>779.85</v>
      </c>
    </row>
    <row r="153" spans="1:9" s="49" customFormat="1" ht="12.75">
      <c r="A153" s="684"/>
      <c r="B153" s="83"/>
      <c r="C153" s="108"/>
      <c r="D153" s="53"/>
      <c r="E153" s="54" t="s">
        <v>165</v>
      </c>
      <c r="F153" s="55"/>
      <c r="G153" s="47"/>
      <c r="H153" s="46" t="s">
        <v>161</v>
      </c>
      <c r="I153" s="47"/>
    </row>
    <row r="154" spans="1:9" s="49" customFormat="1" ht="12.75">
      <c r="A154" s="684"/>
      <c r="B154" s="50"/>
      <c r="C154" s="84"/>
      <c r="D154" s="94">
        <v>4110</v>
      </c>
      <c r="E154" s="44" t="s">
        <v>156</v>
      </c>
      <c r="F154" s="98">
        <v>586</v>
      </c>
      <c r="G154" s="47">
        <v>0</v>
      </c>
      <c r="H154" s="46">
        <f>G154*100/F154</f>
        <v>0</v>
      </c>
      <c r="I154" s="47">
        <v>263.05</v>
      </c>
    </row>
    <row r="155" spans="1:9" s="49" customFormat="1" ht="12.75">
      <c r="A155" s="182"/>
      <c r="B155" s="50"/>
      <c r="C155" s="108"/>
      <c r="D155" s="148">
        <v>4120</v>
      </c>
      <c r="E155" s="54" t="s">
        <v>120</v>
      </c>
      <c r="F155" s="466">
        <v>84</v>
      </c>
      <c r="G155" s="65">
        <v>0</v>
      </c>
      <c r="H155" s="66">
        <f>G155*100/F155</f>
        <v>0</v>
      </c>
      <c r="I155" s="65">
        <v>42.68</v>
      </c>
    </row>
    <row r="156" spans="1:10" s="49" customFormat="1" ht="25.5">
      <c r="A156" s="97"/>
      <c r="B156" s="97"/>
      <c r="C156" s="686"/>
      <c r="D156" s="468">
        <v>4170</v>
      </c>
      <c r="E156" s="44" t="s">
        <v>173</v>
      </c>
      <c r="F156" s="470">
        <v>3426</v>
      </c>
      <c r="G156" s="47">
        <v>1267.88</v>
      </c>
      <c r="H156" s="139">
        <f>G156*100/F156</f>
        <v>37.00758902510216</v>
      </c>
      <c r="I156" s="47">
        <v>474.12</v>
      </c>
      <c r="J156" s="48"/>
    </row>
    <row r="157" spans="1:9" s="76" customFormat="1" ht="12.75">
      <c r="A157" s="414" t="s">
        <v>158</v>
      </c>
      <c r="B157" s="415">
        <v>7</v>
      </c>
      <c r="C157" s="99"/>
      <c r="D157" s="99"/>
      <c r="E157" s="416"/>
      <c r="F157" s="99"/>
      <c r="G157" s="417"/>
      <c r="H157" s="106" t="s">
        <v>161</v>
      </c>
      <c r="I157" s="100"/>
    </row>
    <row r="158" spans="1:9" s="76" customFormat="1" ht="13.5" thickBot="1">
      <c r="A158" s="24"/>
      <c r="B158" s="25"/>
      <c r="C158" s="101"/>
      <c r="D158" s="102"/>
      <c r="E158" s="103"/>
      <c r="F158" s="104"/>
      <c r="G158" s="105"/>
      <c r="H158" s="106"/>
      <c r="I158" s="105"/>
    </row>
    <row r="159" spans="1:10" s="30" customFormat="1" ht="13.5" thickBot="1">
      <c r="A159" s="31" t="s">
        <v>116</v>
      </c>
      <c r="B159" s="32" t="s">
        <v>152</v>
      </c>
      <c r="C159" s="732" t="s">
        <v>129</v>
      </c>
      <c r="D159" s="733"/>
      <c r="E159" s="33" t="s">
        <v>115</v>
      </c>
      <c r="F159" s="32" t="s">
        <v>162</v>
      </c>
      <c r="G159" s="34" t="s">
        <v>163</v>
      </c>
      <c r="H159" s="34" t="s">
        <v>164</v>
      </c>
      <c r="I159" s="293" t="s">
        <v>169</v>
      </c>
      <c r="J159" s="29"/>
    </row>
    <row r="160" spans="1:9" s="5" customFormat="1" ht="12.75">
      <c r="A160" s="20"/>
      <c r="B160" s="544">
        <v>75107</v>
      </c>
      <c r="C160" s="6"/>
      <c r="D160" s="12"/>
      <c r="E160" s="180" t="s">
        <v>100</v>
      </c>
      <c r="F160" s="467">
        <f>SUM(F162)</f>
        <v>56025</v>
      </c>
      <c r="G160" s="467">
        <f>SUM(G162)</f>
        <v>19275.95</v>
      </c>
      <c r="H160" s="241">
        <f>G160*100/F160</f>
        <v>34.40597947344936</v>
      </c>
      <c r="I160" s="173">
        <f>SUM(I162)</f>
        <v>4073.96</v>
      </c>
    </row>
    <row r="161" spans="1:9" s="5" customFormat="1" ht="12.75">
      <c r="A161" s="6"/>
      <c r="B161" s="9"/>
      <c r="C161" s="9"/>
      <c r="D161" s="10"/>
      <c r="E161" s="174" t="s">
        <v>247</v>
      </c>
      <c r="F161" s="11"/>
      <c r="G161" s="175"/>
      <c r="H161" s="35" t="s">
        <v>161</v>
      </c>
      <c r="I161" s="176"/>
    </row>
    <row r="162" spans="1:9" s="49" customFormat="1" ht="38.25">
      <c r="A162" s="160"/>
      <c r="B162" s="181"/>
      <c r="C162" s="42"/>
      <c r="D162" s="43"/>
      <c r="E162" s="44" t="s">
        <v>101</v>
      </c>
      <c r="F162" s="64">
        <v>56025</v>
      </c>
      <c r="G162" s="89">
        <v>19275.95</v>
      </c>
      <c r="H162" s="46">
        <f>G162*100/F162</f>
        <v>34.40597947344936</v>
      </c>
      <c r="I162" s="89">
        <v>4073.96</v>
      </c>
    </row>
    <row r="163" spans="1:9" s="49" customFormat="1" ht="12.75">
      <c r="A163" s="684"/>
      <c r="B163" s="83"/>
      <c r="C163" s="108"/>
      <c r="D163" s="53"/>
      <c r="E163" s="54" t="s">
        <v>165</v>
      </c>
      <c r="F163" s="55"/>
      <c r="G163" s="47"/>
      <c r="H163" s="46" t="s">
        <v>161</v>
      </c>
      <c r="I163" s="47"/>
    </row>
    <row r="164" spans="1:11" s="49" customFormat="1" ht="25.5">
      <c r="A164" s="82"/>
      <c r="B164" s="50"/>
      <c r="C164" s="84"/>
      <c r="D164" s="94">
        <v>3030</v>
      </c>
      <c r="E164" s="44" t="s">
        <v>175</v>
      </c>
      <c r="F164" s="153">
        <v>27720</v>
      </c>
      <c r="G164" s="47">
        <v>13725</v>
      </c>
      <c r="H164" s="46">
        <f aca="true" t="shared" si="0" ref="H164:H170">G164*100/F164</f>
        <v>49.51298701298701</v>
      </c>
      <c r="I164" s="47">
        <v>0</v>
      </c>
      <c r="J164" s="48"/>
      <c r="K164" s="613" t="s">
        <v>161</v>
      </c>
    </row>
    <row r="165" spans="1:9" s="49" customFormat="1" ht="12.75">
      <c r="A165" s="684"/>
      <c r="B165" s="50"/>
      <c r="C165" s="84"/>
      <c r="D165" s="94">
        <v>4110</v>
      </c>
      <c r="E165" s="44" t="s">
        <v>156</v>
      </c>
      <c r="F165" s="98">
        <v>600</v>
      </c>
      <c r="G165" s="47">
        <v>0</v>
      </c>
      <c r="H165" s="46">
        <f t="shared" si="0"/>
        <v>0</v>
      </c>
      <c r="I165" s="47">
        <v>166.86</v>
      </c>
    </row>
    <row r="166" spans="1:9" s="49" customFormat="1" ht="12.75">
      <c r="A166" s="684"/>
      <c r="B166" s="50"/>
      <c r="C166" s="84"/>
      <c r="D166" s="94">
        <v>4120</v>
      </c>
      <c r="E166" s="44" t="s">
        <v>120</v>
      </c>
      <c r="F166" s="177">
        <v>100</v>
      </c>
      <c r="G166" s="47">
        <v>0</v>
      </c>
      <c r="H166" s="46">
        <f t="shared" si="0"/>
        <v>0</v>
      </c>
      <c r="I166" s="47">
        <v>27.08</v>
      </c>
    </row>
    <row r="167" spans="1:9" s="49" customFormat="1" ht="25.5">
      <c r="A167" s="729"/>
      <c r="B167" s="97"/>
      <c r="C167" s="91"/>
      <c r="D167" s="92">
        <v>4170</v>
      </c>
      <c r="E167" s="93" t="s">
        <v>173</v>
      </c>
      <c r="F167" s="267">
        <v>4615</v>
      </c>
      <c r="G167" s="47">
        <v>2567.7</v>
      </c>
      <c r="H167" s="139">
        <f t="shared" si="0"/>
        <v>55.63813651137594</v>
      </c>
      <c r="I167" s="47">
        <v>682.3</v>
      </c>
    </row>
    <row r="168" spans="1:9" s="16" customFormat="1" ht="25.5">
      <c r="A168" s="638">
        <v>754</v>
      </c>
      <c r="B168" s="374"/>
      <c r="C168" s="374"/>
      <c r="D168" s="375"/>
      <c r="E168" s="376" t="s">
        <v>157</v>
      </c>
      <c r="F168" s="639">
        <f>SUM(F187,F169)</f>
        <v>262698</v>
      </c>
      <c r="G168" s="639">
        <f>SUM(G187,G169)</f>
        <v>122306.82</v>
      </c>
      <c r="H168" s="360">
        <f t="shared" si="0"/>
        <v>46.55795628440262</v>
      </c>
      <c r="I168" s="368">
        <f>SUM(I187,I169)</f>
        <v>1172.62</v>
      </c>
    </row>
    <row r="169" spans="1:9" s="5" customFormat="1" ht="12.75">
      <c r="A169" s="20"/>
      <c r="B169" s="321">
        <v>75412</v>
      </c>
      <c r="C169" s="13"/>
      <c r="D169" s="14"/>
      <c r="E169" s="135" t="s">
        <v>119</v>
      </c>
      <c r="F169" s="474">
        <f>SUM(F180,F170)</f>
        <v>232698</v>
      </c>
      <c r="G169" s="474">
        <f>SUM(G180,G170)</f>
        <v>111569.78</v>
      </c>
      <c r="H169" s="38">
        <f t="shared" si="0"/>
        <v>47.94617057301739</v>
      </c>
      <c r="I169" s="78">
        <f>SUM(I170)</f>
        <v>762.62</v>
      </c>
    </row>
    <row r="170" spans="1:9" s="49" customFormat="1" ht="25.5">
      <c r="A170" s="40"/>
      <c r="B170" s="320"/>
      <c r="C170" s="41"/>
      <c r="D170" s="43"/>
      <c r="E170" s="44" t="s">
        <v>191</v>
      </c>
      <c r="F170" s="141">
        <v>227698</v>
      </c>
      <c r="G170" s="244">
        <v>111569.78</v>
      </c>
      <c r="H170" s="46">
        <f t="shared" si="0"/>
        <v>48.9990162408102</v>
      </c>
      <c r="I170" s="47">
        <v>762.62</v>
      </c>
    </row>
    <row r="171" spans="1:9" s="49" customFormat="1" ht="12.75">
      <c r="A171" s="82"/>
      <c r="B171" s="83"/>
      <c r="C171" s="108"/>
      <c r="D171" s="53"/>
      <c r="E171" s="54" t="s">
        <v>165</v>
      </c>
      <c r="F171" s="295"/>
      <c r="G171" s="189"/>
      <c r="H171" s="66" t="s">
        <v>161</v>
      </c>
      <c r="I171" s="65"/>
    </row>
    <row r="172" spans="1:10" s="49" customFormat="1" ht="12.75">
      <c r="A172" s="82"/>
      <c r="B172" s="50"/>
      <c r="C172" s="245"/>
      <c r="D172" s="230">
        <v>2820</v>
      </c>
      <c r="E172" s="231" t="s">
        <v>124</v>
      </c>
      <c r="F172" s="232">
        <v>10000</v>
      </c>
      <c r="G172" s="65">
        <v>0</v>
      </c>
      <c r="H172" s="331">
        <f>G172*100/F172</f>
        <v>0</v>
      </c>
      <c r="I172" s="65">
        <v>0</v>
      </c>
      <c r="J172" s="48"/>
    </row>
    <row r="173" spans="1:10" s="49" customFormat="1" ht="12.75">
      <c r="A173" s="82"/>
      <c r="B173" s="50"/>
      <c r="C173" s="234"/>
      <c r="D173" s="234"/>
      <c r="E173" s="235" t="s">
        <v>114</v>
      </c>
      <c r="F173" s="234"/>
      <c r="G173" s="326"/>
      <c r="H173" s="444" t="s">
        <v>161</v>
      </c>
      <c r="I173" s="326"/>
      <c r="J173" s="48"/>
    </row>
    <row r="174" spans="1:10" s="49" customFormat="1" ht="12.75">
      <c r="A174" s="82"/>
      <c r="B174" s="50"/>
      <c r="C174" s="234"/>
      <c r="D174" s="234"/>
      <c r="E174" s="488" t="s">
        <v>197</v>
      </c>
      <c r="F174" s="487"/>
      <c r="G174" s="489"/>
      <c r="H174" s="444" t="s">
        <v>161</v>
      </c>
      <c r="I174" s="326"/>
      <c r="J174" s="48"/>
    </row>
    <row r="175" spans="1:10" s="49" customFormat="1" ht="12.75">
      <c r="A175" s="82"/>
      <c r="B175" s="50"/>
      <c r="C175" s="238"/>
      <c r="D175" s="238"/>
      <c r="E175" s="490" t="s">
        <v>176</v>
      </c>
      <c r="F175" s="573"/>
      <c r="G175" s="574"/>
      <c r="H175" s="150"/>
      <c r="I175" s="89"/>
      <c r="J175" s="48"/>
    </row>
    <row r="176" spans="1:11" s="49" customFormat="1" ht="25.5">
      <c r="A176" s="82"/>
      <c r="B176" s="50"/>
      <c r="C176" s="84"/>
      <c r="D176" s="94">
        <v>3030</v>
      </c>
      <c r="E176" s="44" t="s">
        <v>53</v>
      </c>
      <c r="F176" s="153">
        <v>3000</v>
      </c>
      <c r="G176" s="47">
        <v>0</v>
      </c>
      <c r="H176" s="46">
        <f>G176*100/F176</f>
        <v>0</v>
      </c>
      <c r="I176" s="47">
        <v>0</v>
      </c>
      <c r="J176" s="48"/>
      <c r="K176" s="613" t="s">
        <v>161</v>
      </c>
    </row>
    <row r="177" spans="1:9" s="49" customFormat="1" ht="12.75">
      <c r="A177" s="82"/>
      <c r="B177" s="50"/>
      <c r="C177" s="246"/>
      <c r="D177" s="247">
        <v>4110</v>
      </c>
      <c r="E177" s="248" t="s">
        <v>156</v>
      </c>
      <c r="F177" s="318">
        <v>5000</v>
      </c>
      <c r="G177" s="217">
        <v>470.59</v>
      </c>
      <c r="H177" s="46">
        <f>G177*100/F177</f>
        <v>9.4118</v>
      </c>
      <c r="I177" s="89">
        <v>108.3</v>
      </c>
    </row>
    <row r="178" spans="1:9" s="49" customFormat="1" ht="12.75">
      <c r="A178" s="82"/>
      <c r="B178" s="50"/>
      <c r="C178" s="84"/>
      <c r="D178" s="94">
        <v>4120</v>
      </c>
      <c r="E178" s="44" t="s">
        <v>120</v>
      </c>
      <c r="F178" s="296">
        <v>700</v>
      </c>
      <c r="G178" s="244">
        <v>0</v>
      </c>
      <c r="H178" s="46">
        <f>G178*100/F178</f>
        <v>0</v>
      </c>
      <c r="I178" s="47">
        <v>0</v>
      </c>
    </row>
    <row r="179" spans="1:9" s="49" customFormat="1" ht="25.5">
      <c r="A179" s="82"/>
      <c r="B179" s="97"/>
      <c r="C179" s="84"/>
      <c r="D179" s="94">
        <v>4170</v>
      </c>
      <c r="E179" s="44" t="s">
        <v>173</v>
      </c>
      <c r="F179" s="297">
        <v>38720</v>
      </c>
      <c r="G179" s="244">
        <v>18626.17</v>
      </c>
      <c r="H179" s="46">
        <f>G179*100/F179</f>
        <v>48.10477789256198</v>
      </c>
      <c r="I179" s="47">
        <v>654.32</v>
      </c>
    </row>
    <row r="180" spans="1:9" s="49" customFormat="1" ht="12.75">
      <c r="A180" s="50"/>
      <c r="B180" s="109"/>
      <c r="C180" s="84"/>
      <c r="D180" s="85"/>
      <c r="E180" s="44" t="s">
        <v>10</v>
      </c>
      <c r="F180" s="141">
        <f>SUM(F182)</f>
        <v>5000</v>
      </c>
      <c r="G180" s="244">
        <v>0</v>
      </c>
      <c r="H180" s="46">
        <f>G180*100/F180</f>
        <v>0</v>
      </c>
      <c r="I180" s="47">
        <v>0</v>
      </c>
    </row>
    <row r="181" spans="1:9" s="49" customFormat="1" ht="12.75">
      <c r="A181" s="82"/>
      <c r="B181" s="83"/>
      <c r="C181" s="91"/>
      <c r="D181" s="144"/>
      <c r="E181" s="54" t="s">
        <v>165</v>
      </c>
      <c r="F181" s="295"/>
      <c r="G181" s="189"/>
      <c r="H181" s="66" t="s">
        <v>161</v>
      </c>
      <c r="I181" s="65"/>
    </row>
    <row r="182" spans="1:10" s="49" customFormat="1" ht="14.25" customHeight="1">
      <c r="A182" s="82"/>
      <c r="B182" s="50"/>
      <c r="C182" s="245"/>
      <c r="D182" s="230">
        <v>6060</v>
      </c>
      <c r="E182" s="624" t="s">
        <v>151</v>
      </c>
      <c r="F182" s="625">
        <v>5000</v>
      </c>
      <c r="G182" s="626">
        <v>0</v>
      </c>
      <c r="H182" s="139">
        <f>G182*100/F182</f>
        <v>0</v>
      </c>
      <c r="I182" s="244">
        <v>0</v>
      </c>
      <c r="J182" s="48"/>
    </row>
    <row r="183" spans="1:10" s="49" customFormat="1" ht="12.75">
      <c r="A183" s="97"/>
      <c r="B183" s="97"/>
      <c r="C183" s="238"/>
      <c r="D183" s="238"/>
      <c r="E183" s="332" t="s">
        <v>13</v>
      </c>
      <c r="F183" s="716"/>
      <c r="G183" s="620">
        <v>0</v>
      </c>
      <c r="H183" s="694" t="s">
        <v>161</v>
      </c>
      <c r="I183" s="717">
        <v>0</v>
      </c>
      <c r="J183" s="48"/>
    </row>
    <row r="184" spans="1:9" s="76" customFormat="1" ht="12.75">
      <c r="A184" s="414" t="s">
        <v>158</v>
      </c>
      <c r="B184" s="415">
        <v>8</v>
      </c>
      <c r="C184" s="99"/>
      <c r="D184" s="99"/>
      <c r="E184" s="416"/>
      <c r="F184" s="99"/>
      <c r="G184" s="417"/>
      <c r="H184" s="106" t="s">
        <v>161</v>
      </c>
      <c r="I184" s="100"/>
    </row>
    <row r="185" spans="1:9" s="76" customFormat="1" ht="13.5" thickBot="1">
      <c r="A185" s="24"/>
      <c r="B185" s="25"/>
      <c r="C185" s="101"/>
      <c r="D185" s="102"/>
      <c r="E185" s="103"/>
      <c r="F185" s="104"/>
      <c r="G185" s="105"/>
      <c r="H185" s="106"/>
      <c r="I185" s="105"/>
    </row>
    <row r="186" spans="1:10" s="30" customFormat="1" ht="13.5" thickBot="1">
      <c r="A186" s="31" t="s">
        <v>116</v>
      </c>
      <c r="B186" s="32" t="s">
        <v>152</v>
      </c>
      <c r="C186" s="732" t="s">
        <v>129</v>
      </c>
      <c r="D186" s="733"/>
      <c r="E186" s="33" t="s">
        <v>115</v>
      </c>
      <c r="F186" s="32" t="s">
        <v>162</v>
      </c>
      <c r="G186" s="34" t="s">
        <v>163</v>
      </c>
      <c r="H186" s="34" t="s">
        <v>164</v>
      </c>
      <c r="I186" s="293" t="s">
        <v>169</v>
      </c>
      <c r="J186" s="29"/>
    </row>
    <row r="187" spans="1:9" s="5" customFormat="1" ht="12.75">
      <c r="A187" s="20"/>
      <c r="B187" s="657">
        <v>75495</v>
      </c>
      <c r="C187" s="13"/>
      <c r="D187" s="14"/>
      <c r="E187" s="135" t="s">
        <v>137</v>
      </c>
      <c r="F187" s="474">
        <f>SUM(F188)</f>
        <v>30000</v>
      </c>
      <c r="G187" s="474">
        <f>SUM(G188)</f>
        <v>10737.04</v>
      </c>
      <c r="H187" s="38">
        <f>G187*100/F187</f>
        <v>35.79013333333333</v>
      </c>
      <c r="I187" s="78">
        <f>SUM(I188)</f>
        <v>410</v>
      </c>
    </row>
    <row r="188" spans="1:9" s="49" customFormat="1" ht="63.75">
      <c r="A188" s="79"/>
      <c r="B188" s="149"/>
      <c r="C188" s="41"/>
      <c r="D188" s="43"/>
      <c r="E188" s="44" t="s">
        <v>102</v>
      </c>
      <c r="F188" s="141">
        <v>30000</v>
      </c>
      <c r="G188" s="244">
        <v>10737.04</v>
      </c>
      <c r="H188" s="46">
        <f>G188*100/F188</f>
        <v>35.79013333333333</v>
      </c>
      <c r="I188" s="47">
        <v>410</v>
      </c>
    </row>
    <row r="189" spans="1:9" s="49" customFormat="1" ht="12.75">
      <c r="A189" s="82"/>
      <c r="B189" s="50"/>
      <c r="C189" s="108"/>
      <c r="D189" s="53"/>
      <c r="E189" s="54" t="s">
        <v>165</v>
      </c>
      <c r="F189" s="295"/>
      <c r="G189" s="189"/>
      <c r="H189" s="139" t="s">
        <v>161</v>
      </c>
      <c r="I189" s="65"/>
    </row>
    <row r="190" spans="1:9" s="49" customFormat="1" ht="26.25" thickBot="1">
      <c r="A190" s="183"/>
      <c r="B190" s="352"/>
      <c r="C190" s="353"/>
      <c r="D190" s="162">
        <v>4170</v>
      </c>
      <c r="E190" s="163" t="s">
        <v>173</v>
      </c>
      <c r="F190" s="640">
        <v>2400</v>
      </c>
      <c r="G190" s="308">
        <v>1990.04</v>
      </c>
      <c r="H190" s="184">
        <f>G190*100/F190</f>
        <v>82.91833333333334</v>
      </c>
      <c r="I190" s="165">
        <v>410</v>
      </c>
    </row>
    <row r="191" spans="1:9" s="16" customFormat="1" ht="25.5" customHeight="1">
      <c r="A191" s="387">
        <v>756</v>
      </c>
      <c r="B191" s="388"/>
      <c r="C191" s="389"/>
      <c r="D191" s="389"/>
      <c r="E191" s="390" t="s">
        <v>15</v>
      </c>
      <c r="F191" s="391">
        <f>SUM(F200,F193)</f>
        <v>250000</v>
      </c>
      <c r="G191" s="644">
        <f>SUM(G200,G193)</f>
        <v>81036.93</v>
      </c>
      <c r="H191" s="379">
        <f>G191*100/F191</f>
        <v>32.414772</v>
      </c>
      <c r="I191" s="392">
        <v>0</v>
      </c>
    </row>
    <row r="192" spans="1:9" s="76" customFormat="1" ht="12.75">
      <c r="A192" s="393"/>
      <c r="B192" s="394"/>
      <c r="C192" s="395"/>
      <c r="D192" s="395"/>
      <c r="E192" s="396" t="s">
        <v>14</v>
      </c>
      <c r="F192" s="395"/>
      <c r="G192" s="385"/>
      <c r="H192" s="379" t="s">
        <v>161</v>
      </c>
      <c r="I192" s="386"/>
    </row>
    <row r="193" spans="1:9" s="5" customFormat="1" ht="38.25">
      <c r="A193" s="6"/>
      <c r="B193" s="179">
        <v>75618</v>
      </c>
      <c r="C193" s="6"/>
      <c r="D193" s="12"/>
      <c r="E193" s="180" t="s">
        <v>201</v>
      </c>
      <c r="F193" s="301">
        <f>SUM(F194)</f>
        <v>50000</v>
      </c>
      <c r="G193" s="302">
        <f>SUM(G194)</f>
        <v>4610.76</v>
      </c>
      <c r="H193" s="303">
        <f>G193*100/F193</f>
        <v>9.22152</v>
      </c>
      <c r="I193" s="304">
        <v>0</v>
      </c>
    </row>
    <row r="194" spans="1:9" s="49" customFormat="1" ht="12.75">
      <c r="A194" s="160"/>
      <c r="B194" s="687"/>
      <c r="C194" s="42"/>
      <c r="D194" s="43"/>
      <c r="E194" s="44" t="s">
        <v>202</v>
      </c>
      <c r="F194" s="277">
        <v>50000</v>
      </c>
      <c r="G194" s="89">
        <f>SUM(G196)</f>
        <v>4610.76</v>
      </c>
      <c r="H194" s="46">
        <f>G194*100/F194</f>
        <v>9.22152</v>
      </c>
      <c r="I194" s="89">
        <v>0</v>
      </c>
    </row>
    <row r="195" spans="1:9" s="49" customFormat="1" ht="12.75">
      <c r="A195" s="182"/>
      <c r="B195" s="83"/>
      <c r="C195" s="108"/>
      <c r="D195" s="53"/>
      <c r="E195" s="54" t="s">
        <v>165</v>
      </c>
      <c r="F195" s="55"/>
      <c r="G195" s="47"/>
      <c r="H195" s="46" t="s">
        <v>161</v>
      </c>
      <c r="I195" s="47"/>
    </row>
    <row r="196" spans="1:9" s="49" customFormat="1" ht="153">
      <c r="A196" s="97"/>
      <c r="B196" s="97"/>
      <c r="C196" s="91"/>
      <c r="D196" s="92">
        <v>2710</v>
      </c>
      <c r="E196" s="93" t="s">
        <v>54</v>
      </c>
      <c r="F196" s="339">
        <v>50000</v>
      </c>
      <c r="G196" s="47">
        <v>4610.76</v>
      </c>
      <c r="H196" s="46">
        <f>G196*100/F196</f>
        <v>9.22152</v>
      </c>
      <c r="I196" s="47">
        <v>0</v>
      </c>
    </row>
    <row r="197" spans="1:9" s="76" customFormat="1" ht="12.75">
      <c r="A197" s="414" t="s">
        <v>158</v>
      </c>
      <c r="B197" s="415">
        <v>9</v>
      </c>
      <c r="C197" s="99"/>
      <c r="D197" s="99"/>
      <c r="E197" s="416"/>
      <c r="F197" s="99"/>
      <c r="G197" s="417"/>
      <c r="H197" s="106" t="s">
        <v>161</v>
      </c>
      <c r="I197" s="100"/>
    </row>
    <row r="198" spans="1:9" s="76" customFormat="1" ht="13.5" thickBot="1">
      <c r="A198" s="24"/>
      <c r="B198" s="25"/>
      <c r="C198" s="101"/>
      <c r="D198" s="102"/>
      <c r="E198" s="103"/>
      <c r="F198" s="104"/>
      <c r="G198" s="105"/>
      <c r="H198" s="106"/>
      <c r="I198" s="105"/>
    </row>
    <row r="199" spans="1:10" s="30" customFormat="1" ht="13.5" thickBot="1">
      <c r="A199" s="31" t="s">
        <v>116</v>
      </c>
      <c r="B199" s="32" t="s">
        <v>152</v>
      </c>
      <c r="C199" s="732" t="s">
        <v>129</v>
      </c>
      <c r="D199" s="733"/>
      <c r="E199" s="33" t="s">
        <v>115</v>
      </c>
      <c r="F199" s="32" t="s">
        <v>162</v>
      </c>
      <c r="G199" s="34" t="s">
        <v>163</v>
      </c>
      <c r="H199" s="34" t="s">
        <v>164</v>
      </c>
      <c r="I199" s="293" t="s">
        <v>169</v>
      </c>
      <c r="J199" s="29"/>
    </row>
    <row r="200" spans="1:9" s="5" customFormat="1" ht="25.5">
      <c r="A200" s="20"/>
      <c r="B200" s="544">
        <v>75647</v>
      </c>
      <c r="C200" s="6"/>
      <c r="D200" s="12"/>
      <c r="E200" s="180" t="s">
        <v>248</v>
      </c>
      <c r="F200" s="301">
        <f>SUM(F201)</f>
        <v>200000</v>
      </c>
      <c r="G200" s="302">
        <f>SUM(G201)</f>
        <v>76426.17</v>
      </c>
      <c r="H200" s="303">
        <f>G200*100/F200</f>
        <v>38.213085</v>
      </c>
      <c r="I200" s="304">
        <v>0</v>
      </c>
    </row>
    <row r="201" spans="1:9" s="49" customFormat="1" ht="76.5">
      <c r="A201" s="223"/>
      <c r="B201" s="298"/>
      <c r="C201" s="42"/>
      <c r="D201" s="43"/>
      <c r="E201" s="44" t="s">
        <v>192</v>
      </c>
      <c r="F201" s="277">
        <v>200000</v>
      </c>
      <c r="G201" s="89">
        <v>76426.17</v>
      </c>
      <c r="H201" s="46">
        <f>G201*100/F201</f>
        <v>38.213085</v>
      </c>
      <c r="I201" s="89">
        <v>0</v>
      </c>
    </row>
    <row r="202" spans="1:9" s="49" customFormat="1" ht="12.75">
      <c r="A202" s="182"/>
      <c r="B202" s="50"/>
      <c r="C202" s="108"/>
      <c r="D202" s="53"/>
      <c r="E202" s="54" t="s">
        <v>165</v>
      </c>
      <c r="F202" s="55"/>
      <c r="G202" s="47"/>
      <c r="H202" s="46" t="s">
        <v>161</v>
      </c>
      <c r="I202" s="47"/>
    </row>
    <row r="203" spans="1:9" s="49" customFormat="1" ht="12.75">
      <c r="A203" s="96"/>
      <c r="B203" s="97"/>
      <c r="C203" s="91"/>
      <c r="D203" s="92">
        <v>4100</v>
      </c>
      <c r="E203" s="93" t="s">
        <v>127</v>
      </c>
      <c r="F203" s="339">
        <v>50000</v>
      </c>
      <c r="G203" s="47">
        <v>20783</v>
      </c>
      <c r="H203" s="46">
        <f>G203*100/F203</f>
        <v>41.566</v>
      </c>
      <c r="I203" s="47">
        <v>0</v>
      </c>
    </row>
    <row r="204" spans="1:9" s="16" customFormat="1" ht="12.75">
      <c r="A204" s="397">
        <v>757</v>
      </c>
      <c r="B204" s="363"/>
      <c r="C204" s="398"/>
      <c r="D204" s="399"/>
      <c r="E204" s="400" t="s">
        <v>134</v>
      </c>
      <c r="F204" s="401">
        <f>SUM(F209,F205)</f>
        <v>3955438</v>
      </c>
      <c r="G204" s="401">
        <f>SUM(G205)</f>
        <v>247444.32</v>
      </c>
      <c r="H204" s="379">
        <f>G204*100/F204</f>
        <v>6.25580074823572</v>
      </c>
      <c r="I204" s="392">
        <v>0</v>
      </c>
    </row>
    <row r="205" spans="1:9" s="5" customFormat="1" ht="25.5">
      <c r="A205" s="340"/>
      <c r="B205" s="300">
        <v>75702</v>
      </c>
      <c r="C205" s="299"/>
      <c r="D205" s="8"/>
      <c r="E205" s="170" t="s">
        <v>252</v>
      </c>
      <c r="F205" s="306">
        <f>SUM(F206)</f>
        <v>500000</v>
      </c>
      <c r="G205" s="306">
        <f>SUM(G206)</f>
        <v>247444.32</v>
      </c>
      <c r="H205" s="307">
        <f>G205*100/F205</f>
        <v>49.488864</v>
      </c>
      <c r="I205" s="39">
        <v>0</v>
      </c>
    </row>
    <row r="206" spans="1:9" s="49" customFormat="1" ht="38.25">
      <c r="A206" s="40"/>
      <c r="B206" s="688"/>
      <c r="C206" s="41"/>
      <c r="D206" s="43"/>
      <c r="E206" s="44" t="s">
        <v>193</v>
      </c>
      <c r="F206" s="305">
        <v>500000</v>
      </c>
      <c r="G206" s="305">
        <v>247444.32</v>
      </c>
      <c r="H206" s="46">
        <f>G206*100/F206</f>
        <v>49.488864</v>
      </c>
      <c r="I206" s="89">
        <v>0</v>
      </c>
    </row>
    <row r="207" spans="1:9" s="49" customFormat="1" ht="12.75">
      <c r="A207" s="82"/>
      <c r="B207" s="83"/>
      <c r="C207" s="108"/>
      <c r="D207" s="53"/>
      <c r="E207" s="54" t="s">
        <v>165</v>
      </c>
      <c r="F207" s="55"/>
      <c r="G207" s="47"/>
      <c r="H207" s="66" t="s">
        <v>161</v>
      </c>
      <c r="I207" s="65"/>
    </row>
    <row r="208" spans="1:9" s="49" customFormat="1" ht="38.25">
      <c r="A208" s="82"/>
      <c r="B208" s="97"/>
      <c r="C208" s="91"/>
      <c r="D208" s="92">
        <v>8110</v>
      </c>
      <c r="E208" s="93" t="s">
        <v>203</v>
      </c>
      <c r="F208" s="280">
        <v>500000</v>
      </c>
      <c r="G208" s="649">
        <v>247444.32</v>
      </c>
      <c r="H208" s="139">
        <f>G208*100/F208</f>
        <v>49.488864</v>
      </c>
      <c r="I208" s="244">
        <v>0</v>
      </c>
    </row>
    <row r="209" spans="1:9" s="5" customFormat="1" ht="38.25">
      <c r="A209" s="20"/>
      <c r="B209" s="645">
        <v>75704</v>
      </c>
      <c r="C209" s="646"/>
      <c r="D209" s="12"/>
      <c r="E209" s="180" t="s">
        <v>204</v>
      </c>
      <c r="F209" s="647">
        <f>SUM(F210)</f>
        <v>3455438</v>
      </c>
      <c r="G209" s="647">
        <f>SUM(G210)</f>
        <v>0</v>
      </c>
      <c r="H209" s="648">
        <f>G209*100/F209</f>
        <v>0</v>
      </c>
      <c r="I209" s="78">
        <v>0</v>
      </c>
    </row>
    <row r="210" spans="1:9" s="49" customFormat="1" ht="38.25">
      <c r="A210" s="40"/>
      <c r="B210" s="688"/>
      <c r="C210" s="41"/>
      <c r="D210" s="43"/>
      <c r="E210" s="44" t="s">
        <v>193</v>
      </c>
      <c r="F210" s="305">
        <v>3455438</v>
      </c>
      <c r="G210" s="305">
        <v>0</v>
      </c>
      <c r="H210" s="46">
        <f>G210*100/F210</f>
        <v>0</v>
      </c>
      <c r="I210" s="89">
        <v>0</v>
      </c>
    </row>
    <row r="211" spans="1:9" s="49" customFormat="1" ht="12.75">
      <c r="A211" s="82"/>
      <c r="B211" s="83"/>
      <c r="C211" s="108"/>
      <c r="D211" s="53"/>
      <c r="E211" s="54" t="s">
        <v>165</v>
      </c>
      <c r="F211" s="55"/>
      <c r="G211" s="47"/>
      <c r="H211" s="66" t="s">
        <v>161</v>
      </c>
      <c r="I211" s="65"/>
    </row>
    <row r="212" spans="1:9" s="49" customFormat="1" ht="38.25">
      <c r="A212" s="730"/>
      <c r="B212" s="97"/>
      <c r="C212" s="91"/>
      <c r="D212" s="92">
        <v>8020</v>
      </c>
      <c r="E212" s="93" t="s">
        <v>205</v>
      </c>
      <c r="F212" s="280">
        <v>3455438</v>
      </c>
      <c r="G212" s="649">
        <v>0</v>
      </c>
      <c r="H212" s="139">
        <f>G212*100/F212</f>
        <v>0</v>
      </c>
      <c r="I212" s="244">
        <v>0</v>
      </c>
    </row>
    <row r="213" spans="1:9" s="76" customFormat="1" ht="12.75">
      <c r="A213" s="414" t="s">
        <v>158</v>
      </c>
      <c r="B213" s="415">
        <v>10</v>
      </c>
      <c r="C213" s="99"/>
      <c r="D213" s="99"/>
      <c r="E213" s="416"/>
      <c r="F213" s="99"/>
      <c r="G213" s="417"/>
      <c r="H213" s="106" t="s">
        <v>161</v>
      </c>
      <c r="I213" s="100"/>
    </row>
    <row r="214" spans="1:9" s="76" customFormat="1" ht="13.5" thickBot="1">
      <c r="A214" s="24"/>
      <c r="B214" s="25"/>
      <c r="C214" s="101"/>
      <c r="D214" s="102"/>
      <c r="E214" s="103"/>
      <c r="F214" s="104"/>
      <c r="G214" s="105"/>
      <c r="H214" s="106"/>
      <c r="I214" s="105"/>
    </row>
    <row r="215" spans="1:10" s="30" customFormat="1" ht="13.5" thickBot="1">
      <c r="A215" s="31" t="s">
        <v>116</v>
      </c>
      <c r="B215" s="32" t="s">
        <v>152</v>
      </c>
      <c r="C215" s="732" t="s">
        <v>129</v>
      </c>
      <c r="D215" s="733"/>
      <c r="E215" s="33" t="s">
        <v>115</v>
      </c>
      <c r="F215" s="32" t="s">
        <v>162</v>
      </c>
      <c r="G215" s="34" t="s">
        <v>163</v>
      </c>
      <c r="H215" s="34" t="s">
        <v>164</v>
      </c>
      <c r="I215" s="293" t="s">
        <v>169</v>
      </c>
      <c r="J215" s="29"/>
    </row>
    <row r="216" spans="1:9" s="16" customFormat="1" ht="12.75">
      <c r="A216" s="397">
        <v>758</v>
      </c>
      <c r="B216" s="402"/>
      <c r="C216" s="364"/>
      <c r="D216" s="365"/>
      <c r="E216" s="366" t="s">
        <v>122</v>
      </c>
      <c r="F216" s="403">
        <f>SUM(F223,F217)</f>
        <v>164987</v>
      </c>
      <c r="G216" s="403">
        <f>SUM(G223,G217)</f>
        <v>84787.89</v>
      </c>
      <c r="H216" s="360">
        <f>G216*100/F216</f>
        <v>51.39064896022111</v>
      </c>
      <c r="I216" s="368">
        <v>0</v>
      </c>
    </row>
    <row r="217" spans="1:9" s="5" customFormat="1" ht="12.75">
      <c r="A217" s="21"/>
      <c r="B217" s="134">
        <v>75818</v>
      </c>
      <c r="C217" s="2"/>
      <c r="D217" s="3"/>
      <c r="E217" s="37" t="s">
        <v>104</v>
      </c>
      <c r="F217" s="77">
        <f>SUM(F218)</f>
        <v>80000</v>
      </c>
      <c r="G217" s="39">
        <v>0</v>
      </c>
      <c r="H217" s="38">
        <f>G217*100/F217</f>
        <v>0</v>
      </c>
      <c r="I217" s="39">
        <v>0</v>
      </c>
    </row>
    <row r="218" spans="1:9" s="49" customFormat="1" ht="12.75">
      <c r="A218" s="40"/>
      <c r="B218" s="107"/>
      <c r="C218" s="42"/>
      <c r="D218" s="43"/>
      <c r="E218" s="44" t="s">
        <v>159</v>
      </c>
      <c r="F218" s="81">
        <v>80000</v>
      </c>
      <c r="G218" s="47">
        <v>0</v>
      </c>
      <c r="H218" s="46">
        <f>G218*100/F218</f>
        <v>0</v>
      </c>
      <c r="I218" s="47">
        <v>0</v>
      </c>
    </row>
    <row r="219" spans="1:9" s="49" customFormat="1" ht="12.75">
      <c r="A219" s="82"/>
      <c r="B219" s="83"/>
      <c r="C219" s="108"/>
      <c r="D219" s="53"/>
      <c r="E219" s="54" t="s">
        <v>165</v>
      </c>
      <c r="F219" s="55"/>
      <c r="G219" s="47"/>
      <c r="H219" s="46" t="s">
        <v>161</v>
      </c>
      <c r="I219" s="47"/>
    </row>
    <row r="220" spans="1:9" s="49" customFormat="1" ht="12.75">
      <c r="A220" s="82"/>
      <c r="B220" s="82"/>
      <c r="C220" s="249"/>
      <c r="D220" s="319">
        <v>4810</v>
      </c>
      <c r="E220" s="477" t="s">
        <v>17</v>
      </c>
      <c r="F220" s="339">
        <v>80000</v>
      </c>
      <c r="G220" s="47">
        <v>0</v>
      </c>
      <c r="H220" s="139">
        <f>G220*100/F220</f>
        <v>0</v>
      </c>
      <c r="I220" s="47">
        <v>0</v>
      </c>
    </row>
    <row r="221" spans="1:10" s="61" customFormat="1" ht="25.5">
      <c r="A221" s="294"/>
      <c r="B221" s="294"/>
      <c r="C221" s="294"/>
      <c r="D221" s="479"/>
      <c r="E221" s="478" t="s">
        <v>207</v>
      </c>
      <c r="F221" s="475">
        <v>10000</v>
      </c>
      <c r="G221" s="62">
        <v>0</v>
      </c>
      <c r="H221" s="476">
        <f>G221*100/F221</f>
        <v>0</v>
      </c>
      <c r="I221" s="62">
        <v>0</v>
      </c>
      <c r="J221" s="60"/>
    </row>
    <row r="222" spans="1:10" s="61" customFormat="1" ht="12.75">
      <c r="A222" s="59"/>
      <c r="B222" s="440"/>
      <c r="C222" s="440"/>
      <c r="D222" s="651"/>
      <c r="E222" s="478" t="s">
        <v>16</v>
      </c>
      <c r="F222" s="475">
        <v>70000</v>
      </c>
      <c r="G222" s="62">
        <v>0</v>
      </c>
      <c r="H222" s="476">
        <f>G222*100/F222</f>
        <v>0</v>
      </c>
      <c r="I222" s="62">
        <v>0</v>
      </c>
      <c r="J222" s="60"/>
    </row>
    <row r="223" spans="1:10" s="5" customFormat="1" ht="12.75">
      <c r="A223" s="20"/>
      <c r="B223" s="497">
        <v>75862</v>
      </c>
      <c r="C223" s="498"/>
      <c r="D223" s="499"/>
      <c r="E223" s="500" t="s">
        <v>206</v>
      </c>
      <c r="F223" s="650">
        <f>SUM(F237,F224)</f>
        <v>84987</v>
      </c>
      <c r="G223" s="650">
        <f>SUM(G237,G224)</f>
        <v>84787.89</v>
      </c>
      <c r="H223" s="502">
        <f>G223*100/F223</f>
        <v>99.76571710967559</v>
      </c>
      <c r="I223" s="503">
        <v>0</v>
      </c>
      <c r="J223" s="4"/>
    </row>
    <row r="224" spans="1:9" s="193" customFormat="1" ht="65.25" customHeight="1">
      <c r="A224" s="40"/>
      <c r="B224" s="107"/>
      <c r="C224" s="42"/>
      <c r="D224" s="43"/>
      <c r="E224" s="259" t="s">
        <v>177</v>
      </c>
      <c r="F224" s="504">
        <v>84987</v>
      </c>
      <c r="G224" s="191">
        <v>84787.89</v>
      </c>
      <c r="H224" s="192">
        <f>G224*100/F224</f>
        <v>99.76571710967559</v>
      </c>
      <c r="I224" s="191">
        <v>0</v>
      </c>
    </row>
    <row r="225" spans="1:9" s="193" customFormat="1" ht="12.75">
      <c r="A225" s="203"/>
      <c r="B225" s="583"/>
      <c r="C225" s="195"/>
      <c r="D225" s="196"/>
      <c r="E225" s="54" t="s">
        <v>165</v>
      </c>
      <c r="F225" s="505"/>
      <c r="G225" s="191"/>
      <c r="H225" s="192" t="s">
        <v>161</v>
      </c>
      <c r="I225" s="191"/>
    </row>
    <row r="226" spans="1:9" s="61" customFormat="1" ht="12.75">
      <c r="A226" s="294"/>
      <c r="B226" s="59"/>
      <c r="C226" s="557"/>
      <c r="D226" s="558"/>
      <c r="E226" s="559" t="s">
        <v>216</v>
      </c>
      <c r="F226" s="560"/>
      <c r="G226" s="62"/>
      <c r="H226" s="561"/>
      <c r="I226" s="62"/>
    </row>
    <row r="227" spans="1:9" s="193" customFormat="1" ht="12.75">
      <c r="A227" s="203"/>
      <c r="B227" s="194"/>
      <c r="C227" s="204"/>
      <c r="D227" s="94">
        <v>4117</v>
      </c>
      <c r="E227" s="44" t="s">
        <v>156</v>
      </c>
      <c r="F227" s="213">
        <v>1498</v>
      </c>
      <c r="G227" s="191">
        <v>1498.09</v>
      </c>
      <c r="H227" s="192">
        <f>G227*100/F227</f>
        <v>100.0060080106809</v>
      </c>
      <c r="I227" s="191">
        <v>0</v>
      </c>
    </row>
    <row r="228" spans="1:11" s="193" customFormat="1" ht="12.75">
      <c r="A228" s="203"/>
      <c r="B228" s="194"/>
      <c r="C228" s="195"/>
      <c r="D228" s="148">
        <v>4127</v>
      </c>
      <c r="E228" s="54" t="s">
        <v>120</v>
      </c>
      <c r="F228" s="260">
        <v>35</v>
      </c>
      <c r="G228" s="218">
        <v>35.33</v>
      </c>
      <c r="H228" s="261">
        <f>G228*100/F228</f>
        <v>100.94285714285714</v>
      </c>
      <c r="I228" s="218">
        <v>0</v>
      </c>
      <c r="K228" s="585" t="s">
        <v>161</v>
      </c>
    </row>
    <row r="229" spans="1:9" s="193" customFormat="1" ht="25.5">
      <c r="A229" s="203"/>
      <c r="B229" s="194"/>
      <c r="C229" s="347"/>
      <c r="D229" s="348">
        <v>4177</v>
      </c>
      <c r="E229" s="44" t="s">
        <v>173</v>
      </c>
      <c r="F229" s="349">
        <v>27367</v>
      </c>
      <c r="G229" s="191">
        <v>27366.58</v>
      </c>
      <c r="H229" s="214">
        <f>G229*100/F229</f>
        <v>99.9984653049293</v>
      </c>
      <c r="I229" s="191">
        <v>0</v>
      </c>
    </row>
    <row r="230" spans="1:9" s="61" customFormat="1" ht="12.75">
      <c r="A230" s="294"/>
      <c r="B230" s="59"/>
      <c r="C230" s="557"/>
      <c r="D230" s="558"/>
      <c r="E230" s="559" t="s">
        <v>217</v>
      </c>
      <c r="F230" s="560"/>
      <c r="G230" s="62"/>
      <c r="H230" s="561"/>
      <c r="I230" s="62"/>
    </row>
    <row r="231" spans="1:9" s="193" customFormat="1" ht="12.75">
      <c r="A231" s="571"/>
      <c r="B231" s="323"/>
      <c r="C231" s="584"/>
      <c r="D231" s="94">
        <v>4117</v>
      </c>
      <c r="E231" s="44" t="s">
        <v>156</v>
      </c>
      <c r="F231" s="213">
        <v>851</v>
      </c>
      <c r="G231" s="191">
        <v>850.97</v>
      </c>
      <c r="H231" s="192">
        <f aca="true" t="shared" si="1" ref="H231:H236">G231*100/F231</f>
        <v>99.99647473560518</v>
      </c>
      <c r="I231" s="191">
        <v>0</v>
      </c>
    </row>
    <row r="232" spans="1:9" s="193" customFormat="1" ht="12.75">
      <c r="A232" s="203"/>
      <c r="B232" s="194"/>
      <c r="C232" s="195"/>
      <c r="D232" s="148">
        <v>4127</v>
      </c>
      <c r="E232" s="54" t="s">
        <v>120</v>
      </c>
      <c r="F232" s="260">
        <v>138</v>
      </c>
      <c r="G232" s="218">
        <v>138.07</v>
      </c>
      <c r="H232" s="261">
        <f t="shared" si="1"/>
        <v>100.05072463768116</v>
      </c>
      <c r="I232" s="218">
        <v>0</v>
      </c>
    </row>
    <row r="233" spans="1:9" s="193" customFormat="1" ht="26.25" thickBot="1">
      <c r="A233" s="586"/>
      <c r="B233" s="587"/>
      <c r="C233" s="588"/>
      <c r="D233" s="652">
        <v>4177</v>
      </c>
      <c r="E233" s="163" t="s">
        <v>173</v>
      </c>
      <c r="F233" s="552">
        <v>22296</v>
      </c>
      <c r="G233" s="589">
        <v>22295.5</v>
      </c>
      <c r="H233" s="590">
        <f t="shared" si="1"/>
        <v>99.99775744528166</v>
      </c>
      <c r="I233" s="589">
        <v>0</v>
      </c>
    </row>
    <row r="234" spans="1:9" s="16" customFormat="1" ht="12.75">
      <c r="A234" s="362">
        <v>801</v>
      </c>
      <c r="B234" s="364"/>
      <c r="C234" s="364"/>
      <c r="D234" s="365"/>
      <c r="E234" s="366" t="s">
        <v>93</v>
      </c>
      <c r="F234" s="404">
        <f>SUM(F235,F251,F259,F280,F297,F306,F310,F317)</f>
        <v>22737310</v>
      </c>
      <c r="G234" s="404">
        <f>SUM(G235,G251,G259,G280,G297,G306,G310,G317)</f>
        <v>12442683.15</v>
      </c>
      <c r="H234" s="360">
        <f t="shared" si="1"/>
        <v>54.72363771264059</v>
      </c>
      <c r="I234" s="368">
        <f>SUM(I235,I251,I259,I280,I297,I306,I310,I317)</f>
        <v>561309.9</v>
      </c>
    </row>
    <row r="235" spans="1:9" s="5" customFormat="1" ht="12.75">
      <c r="A235" s="21"/>
      <c r="B235" s="309">
        <v>80101</v>
      </c>
      <c r="C235" s="2"/>
      <c r="D235" s="3"/>
      <c r="E235" s="37" t="s">
        <v>126</v>
      </c>
      <c r="F235" s="114">
        <f>SUM(F247,F236)</f>
        <v>9930417</v>
      </c>
      <c r="G235" s="114">
        <f>SUM(G247,G236)</f>
        <v>5302672.94</v>
      </c>
      <c r="H235" s="38">
        <f t="shared" si="1"/>
        <v>53.398290726361246</v>
      </c>
      <c r="I235" s="39">
        <f>SUM(I236,I247)</f>
        <v>267779.08</v>
      </c>
    </row>
    <row r="236" spans="1:11" s="193" customFormat="1" ht="38.25">
      <c r="A236" s="40"/>
      <c r="B236" s="320"/>
      <c r="C236" s="41"/>
      <c r="D236" s="43"/>
      <c r="E236" s="44" t="s">
        <v>194</v>
      </c>
      <c r="F236" s="190">
        <v>9880417</v>
      </c>
      <c r="G236" s="191">
        <v>5302672.94</v>
      </c>
      <c r="H236" s="192">
        <f t="shared" si="1"/>
        <v>53.668513586015656</v>
      </c>
      <c r="I236" s="191">
        <v>267779.08</v>
      </c>
      <c r="K236" s="193" t="s">
        <v>161</v>
      </c>
    </row>
    <row r="237" spans="1:9" s="200" customFormat="1" ht="12.75">
      <c r="A237" s="203"/>
      <c r="B237" s="583"/>
      <c r="C237" s="195"/>
      <c r="D237" s="196"/>
      <c r="E237" s="54" t="s">
        <v>165</v>
      </c>
      <c r="F237" s="197"/>
      <c r="G237" s="198"/>
      <c r="H237" s="199" t="s">
        <v>161</v>
      </c>
      <c r="I237" s="198"/>
    </row>
    <row r="238" spans="1:11" s="49" customFormat="1" ht="38.25">
      <c r="A238" s="82"/>
      <c r="B238" s="50"/>
      <c r="C238" s="84"/>
      <c r="D238" s="94">
        <v>3020</v>
      </c>
      <c r="E238" s="44" t="s">
        <v>69</v>
      </c>
      <c r="F238" s="153">
        <v>246750</v>
      </c>
      <c r="G238" s="47">
        <v>125315.15</v>
      </c>
      <c r="H238" s="46">
        <f aca="true" t="shared" si="2" ref="H238:H247">G238*100/F238</f>
        <v>50.78628166160081</v>
      </c>
      <c r="I238" s="47">
        <v>6249.52</v>
      </c>
      <c r="J238" s="48"/>
      <c r="K238" s="613" t="s">
        <v>161</v>
      </c>
    </row>
    <row r="239" spans="1:11" s="49" customFormat="1" ht="12.75">
      <c r="A239" s="96"/>
      <c r="B239" s="97"/>
      <c r="C239" s="84"/>
      <c r="D239" s="94">
        <v>3240</v>
      </c>
      <c r="E239" s="44" t="s">
        <v>209</v>
      </c>
      <c r="F239" s="153">
        <v>8820</v>
      </c>
      <c r="G239" s="47">
        <v>7720</v>
      </c>
      <c r="H239" s="46">
        <f t="shared" si="2"/>
        <v>87.52834467120181</v>
      </c>
      <c r="I239" s="47">
        <v>0</v>
      </c>
      <c r="J239" s="48"/>
      <c r="K239" s="613" t="s">
        <v>161</v>
      </c>
    </row>
    <row r="240" spans="1:9" s="76" customFormat="1" ht="12.75">
      <c r="A240" s="414" t="s">
        <v>158</v>
      </c>
      <c r="B240" s="415">
        <v>11</v>
      </c>
      <c r="C240" s="99"/>
      <c r="D240" s="99"/>
      <c r="E240" s="416"/>
      <c r="F240" s="99"/>
      <c r="G240" s="417"/>
      <c r="H240" s="106" t="s">
        <v>161</v>
      </c>
      <c r="I240" s="100"/>
    </row>
    <row r="241" spans="1:9" s="76" customFormat="1" ht="13.5" thickBot="1">
      <c r="A241" s="24"/>
      <c r="B241" s="25"/>
      <c r="C241" s="101"/>
      <c r="D241" s="102"/>
      <c r="E241" s="103"/>
      <c r="F241" s="104"/>
      <c r="G241" s="105"/>
      <c r="H241" s="106"/>
      <c r="I241" s="105"/>
    </row>
    <row r="242" spans="1:10" s="30" customFormat="1" ht="13.5" thickBot="1">
      <c r="A242" s="31" t="s">
        <v>116</v>
      </c>
      <c r="B242" s="32" t="s">
        <v>152</v>
      </c>
      <c r="C242" s="732" t="s">
        <v>129</v>
      </c>
      <c r="D242" s="733"/>
      <c r="E242" s="33" t="s">
        <v>115</v>
      </c>
      <c r="F242" s="32" t="s">
        <v>162</v>
      </c>
      <c r="G242" s="34" t="s">
        <v>163</v>
      </c>
      <c r="H242" s="34" t="s">
        <v>164</v>
      </c>
      <c r="I242" s="293" t="s">
        <v>169</v>
      </c>
      <c r="J242" s="29"/>
    </row>
    <row r="243" spans="1:9" s="193" customFormat="1" ht="12.75">
      <c r="A243" s="689"/>
      <c r="B243" s="322"/>
      <c r="C243" s="201"/>
      <c r="D243" s="94">
        <v>4010</v>
      </c>
      <c r="E243" s="44" t="s">
        <v>105</v>
      </c>
      <c r="F243" s="202">
        <v>6457228</v>
      </c>
      <c r="G243" s="191">
        <v>3135569.46</v>
      </c>
      <c r="H243" s="192">
        <f t="shared" si="2"/>
        <v>48.55906373446934</v>
      </c>
      <c r="I243" s="191">
        <v>145516.86</v>
      </c>
    </row>
    <row r="244" spans="1:9" s="193" customFormat="1" ht="12.75">
      <c r="A244" s="203"/>
      <c r="B244" s="194"/>
      <c r="C244" s="204"/>
      <c r="D244" s="94">
        <v>4040</v>
      </c>
      <c r="E244" s="44" t="s">
        <v>145</v>
      </c>
      <c r="F244" s="205">
        <v>502454</v>
      </c>
      <c r="G244" s="191">
        <v>496804.57</v>
      </c>
      <c r="H244" s="192">
        <f t="shared" si="2"/>
        <v>98.87563239619945</v>
      </c>
      <c r="I244" s="191">
        <v>0</v>
      </c>
    </row>
    <row r="245" spans="1:11" s="193" customFormat="1" ht="12.75">
      <c r="A245" s="203"/>
      <c r="B245" s="194"/>
      <c r="C245" s="204"/>
      <c r="D245" s="94">
        <v>4110</v>
      </c>
      <c r="E245" s="44" t="s">
        <v>156</v>
      </c>
      <c r="F245" s="205">
        <v>1070856</v>
      </c>
      <c r="G245" s="206">
        <v>563368.91</v>
      </c>
      <c r="H245" s="192">
        <f t="shared" si="2"/>
        <v>52.609212629896085</v>
      </c>
      <c r="I245" s="191">
        <v>71205.93</v>
      </c>
      <c r="K245" s="585" t="s">
        <v>161</v>
      </c>
    </row>
    <row r="246" spans="1:9" s="193" customFormat="1" ht="12.75">
      <c r="A246" s="203"/>
      <c r="B246" s="219"/>
      <c r="C246" s="204"/>
      <c r="D246" s="94">
        <v>4120</v>
      </c>
      <c r="E246" s="44" t="s">
        <v>120</v>
      </c>
      <c r="F246" s="205">
        <v>174682</v>
      </c>
      <c r="G246" s="191">
        <v>85924.15</v>
      </c>
      <c r="H246" s="192">
        <f t="shared" si="2"/>
        <v>49.18889753952897</v>
      </c>
      <c r="I246" s="191">
        <v>12253.11</v>
      </c>
    </row>
    <row r="247" spans="1:9" s="49" customFormat="1" ht="12.75">
      <c r="A247" s="194"/>
      <c r="B247" s="257"/>
      <c r="C247" s="204"/>
      <c r="D247" s="207"/>
      <c r="E247" s="44" t="s">
        <v>95</v>
      </c>
      <c r="F247" s="64">
        <f>SUM(F249)</f>
        <v>50000</v>
      </c>
      <c r="G247" s="64">
        <f>SUM(G249)</f>
        <v>0</v>
      </c>
      <c r="H247" s="46">
        <f t="shared" si="2"/>
        <v>0</v>
      </c>
      <c r="I247" s="47">
        <f>SUM(I249)</f>
        <v>0</v>
      </c>
    </row>
    <row r="248" spans="1:9" s="49" customFormat="1" ht="12.75">
      <c r="A248" s="82"/>
      <c r="B248" s="83"/>
      <c r="C248" s="108"/>
      <c r="D248" s="53"/>
      <c r="E248" s="54" t="s">
        <v>165</v>
      </c>
      <c r="F248" s="55"/>
      <c r="G248" s="47"/>
      <c r="H248" s="46" t="s">
        <v>161</v>
      </c>
      <c r="I248" s="47"/>
    </row>
    <row r="249" spans="1:9" s="49" customFormat="1" ht="13.5" customHeight="1">
      <c r="A249" s="82"/>
      <c r="B249" s="50"/>
      <c r="C249" s="110"/>
      <c r="D249" s="57">
        <v>6050</v>
      </c>
      <c r="E249" s="58" t="s">
        <v>147</v>
      </c>
      <c r="F249" s="480">
        <v>50000</v>
      </c>
      <c r="G249" s="47">
        <v>0</v>
      </c>
      <c r="H249" s="66">
        <f>G249*100/F249</f>
        <v>0</v>
      </c>
      <c r="I249" s="47">
        <v>0</v>
      </c>
    </row>
    <row r="250" spans="1:9" s="61" customFormat="1" ht="25.5">
      <c r="A250" s="294"/>
      <c r="B250" s="315"/>
      <c r="C250" s="435"/>
      <c r="D250" s="481"/>
      <c r="E250" s="447" t="s">
        <v>1</v>
      </c>
      <c r="F250" s="603"/>
      <c r="G250" s="62">
        <v>0</v>
      </c>
      <c r="H250" s="600"/>
      <c r="I250" s="441">
        <v>0</v>
      </c>
    </row>
    <row r="251" spans="1:9" s="5" customFormat="1" ht="12.75">
      <c r="A251" s="20"/>
      <c r="B251" s="134">
        <v>80103</v>
      </c>
      <c r="C251" s="2"/>
      <c r="D251" s="3"/>
      <c r="E251" s="37" t="s">
        <v>109</v>
      </c>
      <c r="F251" s="272">
        <f>SUM(F252)</f>
        <v>246854</v>
      </c>
      <c r="G251" s="272">
        <f>SUM(G252)</f>
        <v>123140.91</v>
      </c>
      <c r="H251" s="38">
        <f>G251*100/F251</f>
        <v>49.884105584677584</v>
      </c>
      <c r="I251" s="39">
        <f>SUM(I252)</f>
        <v>6326.84</v>
      </c>
    </row>
    <row r="252" spans="1:9" s="193" customFormat="1" ht="41.25" customHeight="1">
      <c r="A252" s="223"/>
      <c r="B252" s="181"/>
      <c r="C252" s="42"/>
      <c r="D252" s="43"/>
      <c r="E252" s="44" t="s">
        <v>195</v>
      </c>
      <c r="F252" s="209">
        <v>246854</v>
      </c>
      <c r="G252" s="191">
        <v>123140.91</v>
      </c>
      <c r="H252" s="192">
        <f>G252*100/F252</f>
        <v>49.884105584677584</v>
      </c>
      <c r="I252" s="191">
        <v>6326.84</v>
      </c>
    </row>
    <row r="253" spans="1:9" s="193" customFormat="1" ht="12.75">
      <c r="A253" s="690"/>
      <c r="B253" s="583"/>
      <c r="C253" s="195"/>
      <c r="D253" s="196"/>
      <c r="E253" s="54" t="s">
        <v>165</v>
      </c>
      <c r="F253" s="210"/>
      <c r="G253" s="191"/>
      <c r="H253" s="192" t="s">
        <v>161</v>
      </c>
      <c r="I253" s="191"/>
    </row>
    <row r="254" spans="1:11" s="49" customFormat="1" ht="38.25">
      <c r="A254" s="82"/>
      <c r="B254" s="50"/>
      <c r="C254" s="84"/>
      <c r="D254" s="94">
        <v>3020</v>
      </c>
      <c r="E254" s="44" t="s">
        <v>69</v>
      </c>
      <c r="F254" s="153">
        <v>13201</v>
      </c>
      <c r="G254" s="47">
        <v>6052.24</v>
      </c>
      <c r="H254" s="46">
        <f aca="true" t="shared" si="3" ref="H254:H260">G254*100/F254</f>
        <v>45.846829785622305</v>
      </c>
      <c r="I254" s="47">
        <v>302.38</v>
      </c>
      <c r="J254" s="48"/>
      <c r="K254" s="613" t="s">
        <v>161</v>
      </c>
    </row>
    <row r="255" spans="1:9" s="193" customFormat="1" ht="12.75">
      <c r="A255" s="690"/>
      <c r="B255" s="194"/>
      <c r="C255" s="204"/>
      <c r="D255" s="94">
        <v>4010</v>
      </c>
      <c r="E255" s="44" t="s">
        <v>105</v>
      </c>
      <c r="F255" s="205">
        <v>167936</v>
      </c>
      <c r="G255" s="191">
        <v>77476.38</v>
      </c>
      <c r="H255" s="192">
        <f t="shared" si="3"/>
        <v>46.13446789253049</v>
      </c>
      <c r="I255" s="191">
        <v>3587.83</v>
      </c>
    </row>
    <row r="256" spans="1:11" s="193" customFormat="1" ht="12.75">
      <c r="A256" s="690"/>
      <c r="B256" s="194"/>
      <c r="C256" s="204"/>
      <c r="D256" s="94">
        <v>4040</v>
      </c>
      <c r="E256" s="44" t="s">
        <v>145</v>
      </c>
      <c r="F256" s="212">
        <v>12586</v>
      </c>
      <c r="G256" s="191">
        <v>12022.88</v>
      </c>
      <c r="H256" s="192">
        <f t="shared" si="3"/>
        <v>95.52582234228508</v>
      </c>
      <c r="I256" s="191">
        <v>0</v>
      </c>
      <c r="K256" s="585" t="s">
        <v>161</v>
      </c>
    </row>
    <row r="257" spans="1:9" s="193" customFormat="1" ht="12.75">
      <c r="A257" s="691"/>
      <c r="B257" s="194"/>
      <c r="C257" s="204"/>
      <c r="D257" s="94">
        <v>4110</v>
      </c>
      <c r="E257" s="44" t="s">
        <v>156</v>
      </c>
      <c r="F257" s="212">
        <v>28936</v>
      </c>
      <c r="G257" s="191">
        <v>14261.78</v>
      </c>
      <c r="H257" s="192">
        <f t="shared" si="3"/>
        <v>49.28732374896323</v>
      </c>
      <c r="I257" s="191">
        <v>2112.71</v>
      </c>
    </row>
    <row r="258" spans="1:9" s="193" customFormat="1" ht="12.75">
      <c r="A258" s="203"/>
      <c r="B258" s="219"/>
      <c r="C258" s="204"/>
      <c r="D258" s="94">
        <v>4120</v>
      </c>
      <c r="E258" s="44" t="s">
        <v>120</v>
      </c>
      <c r="F258" s="213">
        <v>4555</v>
      </c>
      <c r="G258" s="191">
        <v>2201.63</v>
      </c>
      <c r="H258" s="214">
        <f t="shared" si="3"/>
        <v>48.33435784851811</v>
      </c>
      <c r="I258" s="191">
        <v>323.92</v>
      </c>
    </row>
    <row r="259" spans="1:9" s="5" customFormat="1" ht="12.75">
      <c r="A259" s="20"/>
      <c r="B259" s="134">
        <v>80104</v>
      </c>
      <c r="C259" s="2"/>
      <c r="D259" s="3"/>
      <c r="E259" s="37" t="s">
        <v>155</v>
      </c>
      <c r="F259" s="114">
        <f>SUM(F273,F260)</f>
        <v>5493471</v>
      </c>
      <c r="G259" s="114">
        <f>SUM(G273,G260)</f>
        <v>3049688.66</v>
      </c>
      <c r="H259" s="38">
        <f t="shared" si="3"/>
        <v>55.51478582484553</v>
      </c>
      <c r="I259" s="78">
        <f>SUM(I260)</f>
        <v>113315.81</v>
      </c>
    </row>
    <row r="260" spans="1:9" s="193" customFormat="1" ht="38.25">
      <c r="A260" s="223"/>
      <c r="B260" s="181"/>
      <c r="C260" s="42"/>
      <c r="D260" s="43"/>
      <c r="E260" s="44" t="s">
        <v>196</v>
      </c>
      <c r="F260" s="190">
        <v>5470171</v>
      </c>
      <c r="G260" s="191">
        <v>3049688.66</v>
      </c>
      <c r="H260" s="192">
        <f t="shared" si="3"/>
        <v>55.75124909257864</v>
      </c>
      <c r="I260" s="191">
        <v>113315.81</v>
      </c>
    </row>
    <row r="261" spans="1:9" s="49" customFormat="1" ht="12.75">
      <c r="A261" s="691"/>
      <c r="B261" s="583"/>
      <c r="C261" s="258"/>
      <c r="D261" s="346"/>
      <c r="E261" s="93" t="s">
        <v>165</v>
      </c>
      <c r="F261" s="312"/>
      <c r="G261" s="47"/>
      <c r="H261" s="90" t="s">
        <v>161</v>
      </c>
      <c r="I261" s="47"/>
    </row>
    <row r="262" spans="1:9" s="49" customFormat="1" ht="12.75">
      <c r="A262" s="82"/>
      <c r="B262" s="50"/>
      <c r="C262" s="110"/>
      <c r="D262" s="57">
        <v>2540</v>
      </c>
      <c r="E262" s="58" t="s">
        <v>141</v>
      </c>
      <c r="F262" s="119">
        <v>1148484</v>
      </c>
      <c r="G262" s="68">
        <v>541227</v>
      </c>
      <c r="H262" s="216">
        <f>G262*100/F262</f>
        <v>47.125340884156856</v>
      </c>
      <c r="I262" s="189">
        <v>0</v>
      </c>
    </row>
    <row r="263" spans="1:9" s="49" customFormat="1" ht="51">
      <c r="A263" s="692"/>
      <c r="B263" s="50"/>
      <c r="C263" s="659"/>
      <c r="D263" s="71"/>
      <c r="E263" s="72" t="s">
        <v>253</v>
      </c>
      <c r="F263" s="73"/>
      <c r="G263" s="74"/>
      <c r="H263" s="90" t="s">
        <v>161</v>
      </c>
      <c r="I263" s="217"/>
    </row>
    <row r="264" spans="1:11" s="49" customFormat="1" ht="38.25">
      <c r="A264" s="96"/>
      <c r="B264" s="97"/>
      <c r="C264" s="84"/>
      <c r="D264" s="94">
        <v>3020</v>
      </c>
      <c r="E264" s="44" t="s">
        <v>69</v>
      </c>
      <c r="F264" s="153">
        <v>57840</v>
      </c>
      <c r="G264" s="47">
        <v>30074</v>
      </c>
      <c r="H264" s="46">
        <f>G264*100/F264</f>
        <v>51.99515905947441</v>
      </c>
      <c r="I264" s="47">
        <v>1511.12</v>
      </c>
      <c r="J264" s="48"/>
      <c r="K264" s="613" t="s">
        <v>161</v>
      </c>
    </row>
    <row r="265" spans="1:9" s="76" customFormat="1" ht="12.75">
      <c r="A265" s="414" t="s">
        <v>158</v>
      </c>
      <c r="B265" s="415">
        <v>12</v>
      </c>
      <c r="C265" s="99"/>
      <c r="D265" s="99"/>
      <c r="E265" s="416"/>
      <c r="F265" s="99"/>
      <c r="G265" s="417"/>
      <c r="H265" s="106" t="s">
        <v>161</v>
      </c>
      <c r="I265" s="100"/>
    </row>
    <row r="266" spans="1:9" s="76" customFormat="1" ht="13.5" thickBot="1">
      <c r="A266" s="24"/>
      <c r="B266" s="25"/>
      <c r="C266" s="101"/>
      <c r="D266" s="102"/>
      <c r="E266" s="103"/>
      <c r="F266" s="104"/>
      <c r="G266" s="105"/>
      <c r="H266" s="106"/>
      <c r="I266" s="105"/>
    </row>
    <row r="267" spans="1:10" s="30" customFormat="1" ht="13.5" thickBot="1">
      <c r="A267" s="31" t="s">
        <v>116</v>
      </c>
      <c r="B267" s="32" t="s">
        <v>152</v>
      </c>
      <c r="C267" s="732" t="s">
        <v>129</v>
      </c>
      <c r="D267" s="733"/>
      <c r="E267" s="33" t="s">
        <v>115</v>
      </c>
      <c r="F267" s="32" t="s">
        <v>162</v>
      </c>
      <c r="G267" s="34" t="s">
        <v>163</v>
      </c>
      <c r="H267" s="34" t="s">
        <v>164</v>
      </c>
      <c r="I267" s="293" t="s">
        <v>169</v>
      </c>
      <c r="J267" s="29"/>
    </row>
    <row r="268" spans="1:9" s="193" customFormat="1" ht="12.75">
      <c r="A268" s="684"/>
      <c r="B268" s="50"/>
      <c r="C268" s="84"/>
      <c r="D268" s="94">
        <v>4010</v>
      </c>
      <c r="E268" s="44" t="s">
        <v>105</v>
      </c>
      <c r="F268" s="202">
        <v>2643720</v>
      </c>
      <c r="G268" s="206">
        <v>1396508.82</v>
      </c>
      <c r="H268" s="192">
        <f aca="true" t="shared" si="4" ref="H268:H273">G268*100/F268</f>
        <v>52.82362806953838</v>
      </c>
      <c r="I268" s="206">
        <v>62581.86</v>
      </c>
    </row>
    <row r="269" spans="1:9" s="193" customFormat="1" ht="12.75">
      <c r="A269" s="690"/>
      <c r="B269" s="194"/>
      <c r="C269" s="204"/>
      <c r="D269" s="94">
        <v>4040</v>
      </c>
      <c r="E269" s="44" t="s">
        <v>145</v>
      </c>
      <c r="F269" s="205">
        <v>203800</v>
      </c>
      <c r="G269" s="191">
        <v>203797.42</v>
      </c>
      <c r="H269" s="192">
        <f t="shared" si="4"/>
        <v>99.99873405299313</v>
      </c>
      <c r="I269" s="191">
        <v>0</v>
      </c>
    </row>
    <row r="270" spans="1:11" s="193" customFormat="1" ht="12.75">
      <c r="A270" s="690"/>
      <c r="B270" s="194"/>
      <c r="C270" s="204"/>
      <c r="D270" s="94">
        <v>4110</v>
      </c>
      <c r="E270" s="44" t="s">
        <v>156</v>
      </c>
      <c r="F270" s="205">
        <v>477160</v>
      </c>
      <c r="G270" s="191">
        <v>239467.42</v>
      </c>
      <c r="H270" s="192">
        <f t="shared" si="4"/>
        <v>50.18597954564507</v>
      </c>
      <c r="I270" s="191">
        <v>33854.66</v>
      </c>
      <c r="K270" s="585" t="s">
        <v>161</v>
      </c>
    </row>
    <row r="271" spans="1:9" s="193" customFormat="1" ht="12.75">
      <c r="A271" s="691"/>
      <c r="B271" s="194"/>
      <c r="C271" s="204"/>
      <c r="D271" s="94">
        <v>4120</v>
      </c>
      <c r="E271" s="44" t="s">
        <v>120</v>
      </c>
      <c r="F271" s="212">
        <v>77040</v>
      </c>
      <c r="G271" s="191">
        <v>36281.54</v>
      </c>
      <c r="H271" s="192">
        <f t="shared" si="4"/>
        <v>47.09441848390446</v>
      </c>
      <c r="I271" s="191">
        <v>5162.43</v>
      </c>
    </row>
    <row r="272" spans="1:9" s="193" customFormat="1" ht="25.5">
      <c r="A272" s="203"/>
      <c r="B272" s="219"/>
      <c r="C272" s="204"/>
      <c r="D272" s="94">
        <v>4170</v>
      </c>
      <c r="E272" s="44" t="s">
        <v>173</v>
      </c>
      <c r="F272" s="212">
        <v>5280</v>
      </c>
      <c r="G272" s="191">
        <v>2324.8</v>
      </c>
      <c r="H272" s="192">
        <f t="shared" si="4"/>
        <v>44.03030303030304</v>
      </c>
      <c r="I272" s="191">
        <v>75.2</v>
      </c>
    </row>
    <row r="273" spans="1:9" s="49" customFormat="1" ht="12.75">
      <c r="A273" s="194"/>
      <c r="B273" s="257"/>
      <c r="C273" s="204"/>
      <c r="D273" s="207"/>
      <c r="E273" s="44" t="s">
        <v>95</v>
      </c>
      <c r="F273" s="64">
        <f>SUM(F275:F278)</f>
        <v>23300</v>
      </c>
      <c r="G273" s="64">
        <f>SUM(G275:G278)</f>
        <v>0</v>
      </c>
      <c r="H273" s="46">
        <f t="shared" si="4"/>
        <v>0</v>
      </c>
      <c r="I273" s="47">
        <f>SUM(I278)</f>
        <v>0</v>
      </c>
    </row>
    <row r="274" spans="1:9" s="49" customFormat="1" ht="12.75">
      <c r="A274" s="82"/>
      <c r="B274" s="83"/>
      <c r="C274" s="108"/>
      <c r="D274" s="53"/>
      <c r="E274" s="54" t="s">
        <v>165</v>
      </c>
      <c r="F274" s="55"/>
      <c r="G274" s="65"/>
      <c r="H274" s="66" t="s">
        <v>161</v>
      </c>
      <c r="I274" s="65"/>
    </row>
    <row r="275" spans="1:10" s="49" customFormat="1" ht="13.5" customHeight="1">
      <c r="A275" s="82"/>
      <c r="B275" s="50"/>
      <c r="C275" s="110"/>
      <c r="D275" s="327">
        <v>6050</v>
      </c>
      <c r="E275" s="624" t="s">
        <v>147</v>
      </c>
      <c r="F275" s="470">
        <v>18800</v>
      </c>
      <c r="G275" s="626">
        <v>0</v>
      </c>
      <c r="H275" s="139">
        <f>G275*100/F275</f>
        <v>0</v>
      </c>
      <c r="I275" s="244">
        <v>0</v>
      </c>
      <c r="J275" s="48"/>
    </row>
    <row r="276" spans="1:10" s="61" customFormat="1" ht="25.5">
      <c r="A276" s="294"/>
      <c r="B276" s="59"/>
      <c r="C276" s="435"/>
      <c r="D276" s="446"/>
      <c r="E276" s="332" t="s">
        <v>18</v>
      </c>
      <c r="F276" s="693"/>
      <c r="G276" s="333">
        <v>0</v>
      </c>
      <c r="H276" s="694"/>
      <c r="I276" s="334">
        <v>0</v>
      </c>
      <c r="J276" s="60"/>
    </row>
    <row r="277" spans="1:9" s="61" customFormat="1" ht="25.5">
      <c r="A277" s="294"/>
      <c r="B277" s="59"/>
      <c r="C277" s="435"/>
      <c r="D277" s="481"/>
      <c r="E277" s="664" t="s">
        <v>55</v>
      </c>
      <c r="F277" s="603"/>
      <c r="G277" s="567">
        <v>0</v>
      </c>
      <c r="H277" s="600"/>
      <c r="I277" s="441">
        <v>0</v>
      </c>
    </row>
    <row r="278" spans="1:9" s="49" customFormat="1" ht="12.75">
      <c r="A278" s="571"/>
      <c r="B278" s="323"/>
      <c r="C278" s="208"/>
      <c r="D278" s="57">
        <v>6060</v>
      </c>
      <c r="E278" s="482" t="s">
        <v>151</v>
      </c>
      <c r="F278" s="465">
        <v>4500</v>
      </c>
      <c r="G278" s="89">
        <v>0</v>
      </c>
      <c r="H278" s="66">
        <f>G278*100/F278</f>
        <v>0</v>
      </c>
      <c r="I278" s="89">
        <v>0</v>
      </c>
    </row>
    <row r="279" spans="1:9" s="61" customFormat="1" ht="25.5">
      <c r="A279" s="59"/>
      <c r="B279" s="222"/>
      <c r="C279" s="682"/>
      <c r="D279" s="636"/>
      <c r="E279" s="664" t="s">
        <v>56</v>
      </c>
      <c r="F279" s="603"/>
      <c r="G279" s="567">
        <v>0</v>
      </c>
      <c r="H279" s="600"/>
      <c r="I279" s="441">
        <v>0</v>
      </c>
    </row>
    <row r="280" spans="1:9" s="5" customFormat="1" ht="12.75">
      <c r="A280" s="20"/>
      <c r="B280" s="140">
        <v>80110</v>
      </c>
      <c r="C280" s="2"/>
      <c r="D280" s="3"/>
      <c r="E280" s="37" t="s">
        <v>140</v>
      </c>
      <c r="F280" s="329">
        <f>SUM(F281,F290)</f>
        <v>5361434</v>
      </c>
      <c r="G280" s="114">
        <f>SUM(G290,G281)</f>
        <v>3044833.94</v>
      </c>
      <c r="H280" s="38">
        <f>G280*100/F280</f>
        <v>56.79140953707534</v>
      </c>
      <c r="I280" s="39">
        <f>SUM(I290,I281)</f>
        <v>140351.95</v>
      </c>
    </row>
    <row r="281" spans="1:9" s="193" customFormat="1" ht="38.25">
      <c r="A281" s="275"/>
      <c r="B281" s="181"/>
      <c r="C281" s="42"/>
      <c r="D281" s="43"/>
      <c r="E281" s="44" t="s">
        <v>4</v>
      </c>
      <c r="F281" s="190">
        <v>5281434</v>
      </c>
      <c r="G281" s="191">
        <v>2970257.94</v>
      </c>
      <c r="H281" s="192">
        <f>G281*100/F281</f>
        <v>56.23961106017797</v>
      </c>
      <c r="I281" s="191">
        <v>140351.95</v>
      </c>
    </row>
    <row r="282" spans="1:9" s="193" customFormat="1" ht="12.75">
      <c r="A282" s="695"/>
      <c r="B282" s="583"/>
      <c r="C282" s="195"/>
      <c r="D282" s="196"/>
      <c r="E282" s="54" t="s">
        <v>165</v>
      </c>
      <c r="F282" s="210"/>
      <c r="G282" s="218"/>
      <c r="H282" s="192" t="s">
        <v>161</v>
      </c>
      <c r="I282" s="191"/>
    </row>
    <row r="283" spans="1:11" s="49" customFormat="1" ht="38.25">
      <c r="A283" s="82"/>
      <c r="B283" s="50"/>
      <c r="C283" s="84"/>
      <c r="D283" s="94">
        <v>3020</v>
      </c>
      <c r="E283" s="44" t="s">
        <v>69</v>
      </c>
      <c r="F283" s="153">
        <v>89012</v>
      </c>
      <c r="G283" s="47">
        <v>44156.38</v>
      </c>
      <c r="H283" s="46">
        <f>G283*100/F283</f>
        <v>49.60722149822496</v>
      </c>
      <c r="I283" s="47">
        <v>2236.03</v>
      </c>
      <c r="J283" s="48"/>
      <c r="K283" s="613" t="s">
        <v>161</v>
      </c>
    </row>
    <row r="284" spans="1:11" s="49" customFormat="1" ht="12.75">
      <c r="A284" s="82"/>
      <c r="B284" s="50"/>
      <c r="C284" s="84"/>
      <c r="D284" s="94">
        <v>3240</v>
      </c>
      <c r="E284" s="44" t="s">
        <v>209</v>
      </c>
      <c r="F284" s="153">
        <v>6240</v>
      </c>
      <c r="G284" s="47">
        <v>5520</v>
      </c>
      <c r="H284" s="46">
        <f>G284*100/F284</f>
        <v>88.46153846153847</v>
      </c>
      <c r="I284" s="47">
        <v>0</v>
      </c>
      <c r="J284" s="48"/>
      <c r="K284" s="613" t="s">
        <v>161</v>
      </c>
    </row>
    <row r="285" spans="1:9" s="193" customFormat="1" ht="12.75">
      <c r="A285" s="695"/>
      <c r="B285" s="194"/>
      <c r="C285" s="204"/>
      <c r="D285" s="94">
        <v>4010</v>
      </c>
      <c r="E285" s="44" t="s">
        <v>105</v>
      </c>
      <c r="F285" s="202">
        <v>3527284</v>
      </c>
      <c r="G285" s="191">
        <v>1801033.31</v>
      </c>
      <c r="H285" s="192">
        <f aca="true" t="shared" si="5" ref="H285:H290">G285*100/F285</f>
        <v>51.06005952455204</v>
      </c>
      <c r="I285" s="191">
        <v>83812.93</v>
      </c>
    </row>
    <row r="286" spans="1:9" s="193" customFormat="1" ht="12.75">
      <c r="A286" s="695"/>
      <c r="B286" s="194"/>
      <c r="C286" s="204"/>
      <c r="D286" s="94">
        <v>4040</v>
      </c>
      <c r="E286" s="44" t="s">
        <v>145</v>
      </c>
      <c r="F286" s="205">
        <v>272536</v>
      </c>
      <c r="G286" s="191">
        <v>272094.65</v>
      </c>
      <c r="H286" s="192">
        <f t="shared" si="5"/>
        <v>99.83805809140812</v>
      </c>
      <c r="I286" s="191">
        <v>0</v>
      </c>
    </row>
    <row r="287" spans="1:9" s="193" customFormat="1" ht="12.75">
      <c r="A287" s="695"/>
      <c r="B287" s="194"/>
      <c r="C287" s="204"/>
      <c r="D287" s="94">
        <v>4110</v>
      </c>
      <c r="E287" s="44" t="s">
        <v>156</v>
      </c>
      <c r="F287" s="205">
        <v>566867</v>
      </c>
      <c r="G287" s="191">
        <v>318475.21</v>
      </c>
      <c r="H287" s="192">
        <f t="shared" si="5"/>
        <v>56.18164578287324</v>
      </c>
      <c r="I287" s="191">
        <v>42623.48</v>
      </c>
    </row>
    <row r="288" spans="1:11" s="193" customFormat="1" ht="12.75">
      <c r="A288" s="696"/>
      <c r="B288" s="194"/>
      <c r="C288" s="204"/>
      <c r="D288" s="94">
        <v>4120</v>
      </c>
      <c r="E288" s="44" t="s">
        <v>120</v>
      </c>
      <c r="F288" s="212">
        <v>94459</v>
      </c>
      <c r="G288" s="191">
        <v>49665.86</v>
      </c>
      <c r="H288" s="214">
        <f t="shared" si="5"/>
        <v>52.57927778189479</v>
      </c>
      <c r="I288" s="191">
        <v>7167.79</v>
      </c>
      <c r="K288" s="585" t="s">
        <v>161</v>
      </c>
    </row>
    <row r="289" spans="1:9" s="193" customFormat="1" ht="25.5">
      <c r="A289" s="203"/>
      <c r="B289" s="219"/>
      <c r="C289" s="204"/>
      <c r="D289" s="94">
        <v>4170</v>
      </c>
      <c r="E289" s="44" t="s">
        <v>173</v>
      </c>
      <c r="F289" s="220">
        <v>1612</v>
      </c>
      <c r="G289" s="191">
        <v>582.19</v>
      </c>
      <c r="H289" s="192">
        <f t="shared" si="5"/>
        <v>36.11600496277916</v>
      </c>
      <c r="I289" s="191">
        <v>217.81</v>
      </c>
    </row>
    <row r="290" spans="1:9" s="49" customFormat="1" ht="12.75">
      <c r="A290" s="194"/>
      <c r="B290" s="257"/>
      <c r="C290" s="204"/>
      <c r="D290" s="207"/>
      <c r="E290" s="44" t="s">
        <v>95</v>
      </c>
      <c r="F290" s="64">
        <f>SUM(F213,F292)</f>
        <v>80000</v>
      </c>
      <c r="G290" s="221">
        <f>SUM(G213,G292)</f>
        <v>74576</v>
      </c>
      <c r="H290" s="46">
        <f t="shared" si="5"/>
        <v>93.22</v>
      </c>
      <c r="I290" s="47">
        <f>SUM(I213,I292)</f>
        <v>0</v>
      </c>
    </row>
    <row r="291" spans="1:9" s="49" customFormat="1" ht="12.75">
      <c r="A291" s="82"/>
      <c r="B291" s="83"/>
      <c r="C291" s="108"/>
      <c r="D291" s="53"/>
      <c r="E291" s="54" t="s">
        <v>165</v>
      </c>
      <c r="F291" s="55"/>
      <c r="G291" s="47"/>
      <c r="H291" s="46" t="s">
        <v>161</v>
      </c>
      <c r="I291" s="47"/>
    </row>
    <row r="292" spans="1:9" s="49" customFormat="1" ht="12.75">
      <c r="A292" s="82"/>
      <c r="B292" s="50"/>
      <c r="C292" s="110"/>
      <c r="D292" s="57">
        <v>6050</v>
      </c>
      <c r="E292" s="58" t="s">
        <v>147</v>
      </c>
      <c r="F292" s="480">
        <v>80000</v>
      </c>
      <c r="G292" s="47">
        <v>74576</v>
      </c>
      <c r="H292" s="66">
        <f>G292*100/F292</f>
        <v>93.22</v>
      </c>
      <c r="I292" s="47">
        <v>0</v>
      </c>
    </row>
    <row r="293" spans="1:9" s="61" customFormat="1" ht="12.75">
      <c r="A293" s="440"/>
      <c r="B293" s="315"/>
      <c r="C293" s="682"/>
      <c r="D293" s="636"/>
      <c r="E293" s="697" t="s">
        <v>57</v>
      </c>
      <c r="F293" s="603"/>
      <c r="G293" s="443">
        <v>74576</v>
      </c>
      <c r="H293" s="600"/>
      <c r="I293" s="441">
        <v>0</v>
      </c>
    </row>
    <row r="294" spans="1:9" s="76" customFormat="1" ht="12.75">
      <c r="A294" s="414" t="s">
        <v>158</v>
      </c>
      <c r="B294" s="415">
        <v>13</v>
      </c>
      <c r="C294" s="99"/>
      <c r="D294" s="99"/>
      <c r="E294" s="416"/>
      <c r="F294" s="99"/>
      <c r="G294" s="417"/>
      <c r="H294" s="106" t="s">
        <v>161</v>
      </c>
      <c r="I294" s="100"/>
    </row>
    <row r="295" spans="1:9" s="76" customFormat="1" ht="13.5" thickBot="1">
      <c r="A295" s="24"/>
      <c r="B295" s="25"/>
      <c r="C295" s="101"/>
      <c r="D295" s="102"/>
      <c r="E295" s="103"/>
      <c r="F295" s="104"/>
      <c r="G295" s="105"/>
      <c r="H295" s="106"/>
      <c r="I295" s="105"/>
    </row>
    <row r="296" spans="1:10" s="30" customFormat="1" ht="13.5" thickBot="1">
      <c r="A296" s="31" t="s">
        <v>116</v>
      </c>
      <c r="B296" s="32" t="s">
        <v>152</v>
      </c>
      <c r="C296" s="732" t="s">
        <v>129</v>
      </c>
      <c r="D296" s="733"/>
      <c r="E296" s="33" t="s">
        <v>115</v>
      </c>
      <c r="F296" s="32" t="s">
        <v>162</v>
      </c>
      <c r="G296" s="34" t="s">
        <v>163</v>
      </c>
      <c r="H296" s="34" t="s">
        <v>164</v>
      </c>
      <c r="I296" s="293" t="s">
        <v>169</v>
      </c>
      <c r="J296" s="29"/>
    </row>
    <row r="297" spans="1:9" s="5" customFormat="1" ht="12.75">
      <c r="A297" s="20"/>
      <c r="B297" s="134">
        <v>80113</v>
      </c>
      <c r="C297" s="2"/>
      <c r="D297" s="3"/>
      <c r="E297" s="37" t="s">
        <v>139</v>
      </c>
      <c r="F297" s="272">
        <f>SUM(F302,F298)</f>
        <v>496800</v>
      </c>
      <c r="G297" s="272">
        <f>SUM(G302,G298)</f>
        <v>168875</v>
      </c>
      <c r="H297" s="38">
        <f>G297*100/F297</f>
        <v>33.99255233494364</v>
      </c>
      <c r="I297" s="78">
        <f>SUM(I298)</f>
        <v>17331.14</v>
      </c>
    </row>
    <row r="298" spans="1:9" s="49" customFormat="1" ht="12.75">
      <c r="A298" s="223"/>
      <c r="B298" s="181"/>
      <c r="C298" s="42"/>
      <c r="D298" s="43"/>
      <c r="E298" s="44" t="s">
        <v>159</v>
      </c>
      <c r="F298" s="131">
        <v>271800</v>
      </c>
      <c r="G298" s="47">
        <v>168875</v>
      </c>
      <c r="H298" s="46">
        <f>G298*100/F298</f>
        <v>62.132082413539365</v>
      </c>
      <c r="I298" s="47">
        <v>17331.14</v>
      </c>
    </row>
    <row r="299" spans="1:9" s="193" customFormat="1" ht="12.75">
      <c r="A299" s="695"/>
      <c r="B299" s="583"/>
      <c r="C299" s="195"/>
      <c r="D299" s="196"/>
      <c r="E299" s="54" t="s">
        <v>165</v>
      </c>
      <c r="F299" s="210"/>
      <c r="G299" s="218"/>
      <c r="H299" s="192" t="s">
        <v>161</v>
      </c>
      <c r="I299" s="191"/>
    </row>
    <row r="300" spans="1:9" s="193" customFormat="1" ht="12.75">
      <c r="A300" s="695"/>
      <c r="B300" s="194"/>
      <c r="C300" s="204"/>
      <c r="D300" s="94">
        <v>4010</v>
      </c>
      <c r="E300" s="44" t="s">
        <v>105</v>
      </c>
      <c r="F300" s="202">
        <v>8600</v>
      </c>
      <c r="G300" s="191">
        <v>6552.47</v>
      </c>
      <c r="H300" s="192">
        <f>G300*100/F300</f>
        <v>76.19151162790698</v>
      </c>
      <c r="I300" s="191">
        <v>320.61</v>
      </c>
    </row>
    <row r="301" spans="1:9" s="193" customFormat="1" ht="12.75">
      <c r="A301" s="695"/>
      <c r="B301" s="219"/>
      <c r="C301" s="204"/>
      <c r="D301" s="94">
        <v>4110</v>
      </c>
      <c r="E301" s="44" t="s">
        <v>156</v>
      </c>
      <c r="F301" s="205">
        <v>1400</v>
      </c>
      <c r="G301" s="191">
        <v>972.55</v>
      </c>
      <c r="H301" s="192">
        <f>G301*100/F301</f>
        <v>69.46785714285714</v>
      </c>
      <c r="I301" s="191">
        <v>169.88</v>
      </c>
    </row>
    <row r="302" spans="1:9" s="49" customFormat="1" ht="12.75">
      <c r="A302" s="50"/>
      <c r="B302" s="109"/>
      <c r="C302" s="84"/>
      <c r="D302" s="85"/>
      <c r="E302" s="54" t="s">
        <v>95</v>
      </c>
      <c r="F302" s="268">
        <f>SUM(F304)</f>
        <v>225000</v>
      </c>
      <c r="G302" s="268">
        <f>SUM(G305)</f>
        <v>0</v>
      </c>
      <c r="H302" s="66">
        <f>G302*100/F302</f>
        <v>0</v>
      </c>
      <c r="I302" s="65">
        <f>SUM(I305)</f>
        <v>0</v>
      </c>
    </row>
    <row r="303" spans="1:9" s="49" customFormat="1" ht="12.75">
      <c r="A303" s="82"/>
      <c r="B303" s="83"/>
      <c r="C303" s="108"/>
      <c r="D303" s="483"/>
      <c r="E303" s="484" t="s">
        <v>165</v>
      </c>
      <c r="F303" s="485"/>
      <c r="G303" s="47"/>
      <c r="H303" s="139" t="s">
        <v>161</v>
      </c>
      <c r="I303" s="47"/>
    </row>
    <row r="304" spans="1:9" s="49" customFormat="1" ht="12.75">
      <c r="A304" s="82"/>
      <c r="B304" s="50"/>
      <c r="C304" s="108"/>
      <c r="D304" s="57">
        <v>6060</v>
      </c>
      <c r="E304" s="469" t="s">
        <v>151</v>
      </c>
      <c r="F304" s="465">
        <v>225000</v>
      </c>
      <c r="G304" s="89">
        <v>0</v>
      </c>
      <c r="H304" s="139">
        <f>G304*100/F304</f>
        <v>0</v>
      </c>
      <c r="I304" s="89">
        <v>0</v>
      </c>
    </row>
    <row r="305" spans="1:9" s="49" customFormat="1" ht="27" customHeight="1">
      <c r="A305" s="82"/>
      <c r="B305" s="97"/>
      <c r="C305" s="110"/>
      <c r="D305" s="57" t="s">
        <v>161</v>
      </c>
      <c r="E305" s="718" t="s">
        <v>2</v>
      </c>
      <c r="F305" s="719" t="s">
        <v>161</v>
      </c>
      <c r="G305" s="720">
        <v>0</v>
      </c>
      <c r="H305" s="600" t="s">
        <v>161</v>
      </c>
      <c r="I305" s="720">
        <v>0</v>
      </c>
    </row>
    <row r="306" spans="1:9" s="5" customFormat="1" ht="12.75">
      <c r="A306" s="1"/>
      <c r="B306" s="526">
        <v>80146</v>
      </c>
      <c r="C306" s="2"/>
      <c r="D306" s="3"/>
      <c r="E306" s="37" t="s">
        <v>125</v>
      </c>
      <c r="F306" s="288">
        <f>SUM(F307)</f>
        <v>102710</v>
      </c>
      <c r="G306" s="77">
        <f>SUM(G307)</f>
        <v>44235.65</v>
      </c>
      <c r="H306" s="38">
        <f>G306*100/F306</f>
        <v>43.06849381754454</v>
      </c>
      <c r="I306" s="39">
        <f>SUM(I307)</f>
        <v>545.2</v>
      </c>
    </row>
    <row r="307" spans="1:9" s="49" customFormat="1" ht="12.75">
      <c r="A307" s="160"/>
      <c r="B307" s="181"/>
      <c r="C307" s="42"/>
      <c r="D307" s="43"/>
      <c r="E307" s="44" t="s">
        <v>159</v>
      </c>
      <c r="F307" s="81">
        <v>102710</v>
      </c>
      <c r="G307" s="47">
        <v>44235.65</v>
      </c>
      <c r="H307" s="90">
        <f>G307*100/F307</f>
        <v>43.06849381754454</v>
      </c>
      <c r="I307" s="47">
        <v>545.2</v>
      </c>
    </row>
    <row r="308" spans="1:9" s="200" customFormat="1" ht="12.75">
      <c r="A308" s="182"/>
      <c r="B308" s="83"/>
      <c r="C308" s="108"/>
      <c r="D308" s="53"/>
      <c r="E308" s="54" t="s">
        <v>165</v>
      </c>
      <c r="F308" s="197"/>
      <c r="G308" s="224"/>
      <c r="H308" s="225" t="s">
        <v>161</v>
      </c>
      <c r="I308" s="226"/>
    </row>
    <row r="309" spans="1:9" s="193" customFormat="1" ht="25.5">
      <c r="A309" s="689"/>
      <c r="B309" s="698"/>
      <c r="C309" s="201"/>
      <c r="D309" s="94">
        <v>4170</v>
      </c>
      <c r="E309" s="44" t="s">
        <v>173</v>
      </c>
      <c r="F309" s="212">
        <v>3000</v>
      </c>
      <c r="G309" s="191">
        <v>2880</v>
      </c>
      <c r="H309" s="214">
        <f>G309*100/F309</f>
        <v>96</v>
      </c>
      <c r="I309" s="191">
        <v>75.2</v>
      </c>
    </row>
    <row r="310" spans="1:9" s="5" customFormat="1" ht="12.75">
      <c r="A310" s="20"/>
      <c r="B310" s="134">
        <v>80148</v>
      </c>
      <c r="C310" s="2"/>
      <c r="D310" s="3"/>
      <c r="E310" s="37" t="s">
        <v>265</v>
      </c>
      <c r="F310" s="77">
        <f>SUM(F311)</f>
        <v>539519</v>
      </c>
      <c r="G310" s="77">
        <f>SUM(G311)</f>
        <v>285906.1</v>
      </c>
      <c r="H310" s="38">
        <f>G310*100/F310</f>
        <v>52.99277689942337</v>
      </c>
      <c r="I310" s="39">
        <f>SUM(I311)</f>
        <v>9129.32</v>
      </c>
    </row>
    <row r="311" spans="1:9" s="49" customFormat="1" ht="12.75">
      <c r="A311" s="223"/>
      <c r="B311" s="181"/>
      <c r="C311" s="42"/>
      <c r="D311" s="43"/>
      <c r="E311" s="44" t="s">
        <v>159</v>
      </c>
      <c r="F311" s="81">
        <v>539519</v>
      </c>
      <c r="G311" s="47">
        <v>285906.1</v>
      </c>
      <c r="H311" s="90">
        <f>G311*100/F311</f>
        <v>52.99277689942337</v>
      </c>
      <c r="I311" s="47">
        <v>9129.32</v>
      </c>
    </row>
    <row r="312" spans="1:9" s="200" customFormat="1" ht="12.75">
      <c r="A312" s="684"/>
      <c r="B312" s="83"/>
      <c r="C312" s="108"/>
      <c r="D312" s="53"/>
      <c r="E312" s="54" t="s">
        <v>165</v>
      </c>
      <c r="F312" s="197"/>
      <c r="G312" s="224"/>
      <c r="H312" s="225" t="s">
        <v>161</v>
      </c>
      <c r="I312" s="226"/>
    </row>
    <row r="313" spans="1:9" s="193" customFormat="1" ht="12.75">
      <c r="A313" s="699"/>
      <c r="B313" s="322"/>
      <c r="C313" s="201"/>
      <c r="D313" s="94">
        <v>4010</v>
      </c>
      <c r="E313" s="44" t="s">
        <v>105</v>
      </c>
      <c r="F313" s="202">
        <v>223657</v>
      </c>
      <c r="G313" s="191">
        <v>104749.77</v>
      </c>
      <c r="H313" s="192">
        <f aca="true" t="shared" si="6" ref="H313:H318">G313*100/F313</f>
        <v>46.83500628194065</v>
      </c>
      <c r="I313" s="191">
        <v>5000.21</v>
      </c>
    </row>
    <row r="314" spans="1:9" s="193" customFormat="1" ht="12.75">
      <c r="A314" s="695"/>
      <c r="B314" s="194"/>
      <c r="C314" s="204"/>
      <c r="D314" s="94">
        <v>4040</v>
      </c>
      <c r="E314" s="44" t="s">
        <v>145</v>
      </c>
      <c r="F314" s="205">
        <v>14278</v>
      </c>
      <c r="G314" s="191">
        <v>14276.45</v>
      </c>
      <c r="H314" s="192">
        <f t="shared" si="6"/>
        <v>99.98914413783443</v>
      </c>
      <c r="I314" s="191">
        <v>0</v>
      </c>
    </row>
    <row r="315" spans="1:9" s="193" customFormat="1" ht="12.75">
      <c r="A315" s="695"/>
      <c r="B315" s="194"/>
      <c r="C315" s="204"/>
      <c r="D315" s="94">
        <v>4110</v>
      </c>
      <c r="E315" s="44" t="s">
        <v>156</v>
      </c>
      <c r="F315" s="205">
        <v>34890</v>
      </c>
      <c r="G315" s="191">
        <v>16964.76</v>
      </c>
      <c r="H315" s="192">
        <f t="shared" si="6"/>
        <v>48.62355975924333</v>
      </c>
      <c r="I315" s="191">
        <v>2556.46</v>
      </c>
    </row>
    <row r="316" spans="1:9" s="193" customFormat="1" ht="12.75">
      <c r="A316" s="696"/>
      <c r="B316" s="219"/>
      <c r="C316" s="204"/>
      <c r="D316" s="94">
        <v>4120</v>
      </c>
      <c r="E316" s="44" t="s">
        <v>120</v>
      </c>
      <c r="F316" s="212">
        <v>5755</v>
      </c>
      <c r="G316" s="191">
        <v>1892.23</v>
      </c>
      <c r="H316" s="214">
        <f t="shared" si="6"/>
        <v>32.879756733275414</v>
      </c>
      <c r="I316" s="191">
        <v>280.95</v>
      </c>
    </row>
    <row r="317" spans="1:9" s="5" customFormat="1" ht="12.75">
      <c r="A317" s="28"/>
      <c r="B317" s="526">
        <v>80195</v>
      </c>
      <c r="C317" s="2"/>
      <c r="D317" s="3"/>
      <c r="E317" s="37" t="s">
        <v>137</v>
      </c>
      <c r="F317" s="128">
        <f>SUM(F318,F333)</f>
        <v>566105</v>
      </c>
      <c r="G317" s="128">
        <f>SUM(G318,G333)</f>
        <v>423329.94999999995</v>
      </c>
      <c r="H317" s="38">
        <f t="shared" si="6"/>
        <v>74.77940488072</v>
      </c>
      <c r="I317" s="39">
        <f>SUM(I318)</f>
        <v>6530.56</v>
      </c>
    </row>
    <row r="318" spans="1:9" s="49" customFormat="1" ht="63.75">
      <c r="A318" s="40"/>
      <c r="B318" s="701"/>
      <c r="C318" s="42"/>
      <c r="D318" s="43"/>
      <c r="E318" s="44" t="s">
        <v>58</v>
      </c>
      <c r="F318" s="277">
        <v>236105</v>
      </c>
      <c r="G318" s="47">
        <v>103054.79</v>
      </c>
      <c r="H318" s="46">
        <f t="shared" si="6"/>
        <v>43.64786429766418</v>
      </c>
      <c r="I318" s="47">
        <v>6530.56</v>
      </c>
    </row>
    <row r="319" spans="1:9" s="76" customFormat="1" ht="12.75">
      <c r="A319" s="82"/>
      <c r="B319" s="83"/>
      <c r="C319" s="108"/>
      <c r="D319" s="53"/>
      <c r="E319" s="54" t="s">
        <v>165</v>
      </c>
      <c r="F319" s="55"/>
      <c r="G319" s="47"/>
      <c r="H319" s="35" t="s">
        <v>161</v>
      </c>
      <c r="I319" s="227"/>
    </row>
    <row r="320" spans="1:10" s="49" customFormat="1" ht="12.75">
      <c r="A320" s="82"/>
      <c r="B320" s="50"/>
      <c r="C320" s="245"/>
      <c r="D320" s="230">
        <v>2820</v>
      </c>
      <c r="E320" s="231" t="s">
        <v>124</v>
      </c>
      <c r="F320" s="232">
        <v>4000</v>
      </c>
      <c r="G320" s="65">
        <v>4000</v>
      </c>
      <c r="H320" s="331">
        <f>G320*100/F320</f>
        <v>100</v>
      </c>
      <c r="I320" s="65">
        <v>0</v>
      </c>
      <c r="J320" s="48"/>
    </row>
    <row r="321" spans="1:10" s="49" customFormat="1" ht="12.75">
      <c r="A321" s="82"/>
      <c r="B321" s="50"/>
      <c r="C321" s="234"/>
      <c r="D321" s="234"/>
      <c r="E321" s="235" t="s">
        <v>114</v>
      </c>
      <c r="F321" s="234"/>
      <c r="G321" s="326"/>
      <c r="H321" s="444" t="s">
        <v>161</v>
      </c>
      <c r="I321" s="326"/>
      <c r="J321" s="48"/>
    </row>
    <row r="322" spans="1:10" s="49" customFormat="1" ht="12.75">
      <c r="A322" s="82"/>
      <c r="B322" s="50"/>
      <c r="C322" s="234"/>
      <c r="D322" s="234"/>
      <c r="E322" s="488" t="s">
        <v>197</v>
      </c>
      <c r="F322" s="487"/>
      <c r="G322" s="489"/>
      <c r="H322" s="444" t="s">
        <v>161</v>
      </c>
      <c r="I322" s="326"/>
      <c r="J322" s="48"/>
    </row>
    <row r="323" spans="1:10" s="49" customFormat="1" ht="12.75">
      <c r="A323" s="82"/>
      <c r="B323" s="50"/>
      <c r="C323" s="234"/>
      <c r="D323" s="234"/>
      <c r="E323" s="516" t="s">
        <v>227</v>
      </c>
      <c r="F323" s="703"/>
      <c r="G323" s="562">
        <v>1300</v>
      </c>
      <c r="H323" s="600"/>
      <c r="I323" s="562">
        <v>0</v>
      </c>
      <c r="J323" s="48"/>
    </row>
    <row r="324" spans="1:10" s="49" customFormat="1" ht="12.75">
      <c r="A324" s="82"/>
      <c r="B324" s="50"/>
      <c r="C324" s="238"/>
      <c r="D324" s="238"/>
      <c r="E324" s="490" t="s">
        <v>59</v>
      </c>
      <c r="F324" s="704"/>
      <c r="G324" s="562">
        <v>2700</v>
      </c>
      <c r="H324" s="600"/>
      <c r="I324" s="562">
        <v>0</v>
      </c>
      <c r="J324" s="48"/>
    </row>
    <row r="325" spans="1:11" s="49" customFormat="1" ht="25.5">
      <c r="A325" s="96"/>
      <c r="B325" s="97"/>
      <c r="C325" s="84"/>
      <c r="D325" s="94">
        <v>3020</v>
      </c>
      <c r="E325" s="44" t="s">
        <v>60</v>
      </c>
      <c r="F325" s="702">
        <v>16380</v>
      </c>
      <c r="G325" s="89">
        <v>1800</v>
      </c>
      <c r="H325" s="46">
        <f aca="true" t="shared" si="7" ref="H325:H333">G325*100/F325</f>
        <v>10.989010989010989</v>
      </c>
      <c r="I325" s="89">
        <v>0</v>
      </c>
      <c r="J325" s="48"/>
      <c r="K325" s="613" t="s">
        <v>161</v>
      </c>
    </row>
    <row r="326" spans="1:9" s="76" customFormat="1" ht="12.75">
      <c r="A326" s="414" t="s">
        <v>158</v>
      </c>
      <c r="B326" s="415">
        <v>14</v>
      </c>
      <c r="C326" s="99"/>
      <c r="D326" s="99"/>
      <c r="E326" s="416"/>
      <c r="F326" s="99"/>
      <c r="G326" s="417"/>
      <c r="H326" s="106" t="s">
        <v>161</v>
      </c>
      <c r="I326" s="100"/>
    </row>
    <row r="327" spans="1:9" s="76" customFormat="1" ht="13.5" thickBot="1">
      <c r="A327" s="24"/>
      <c r="B327" s="25"/>
      <c r="C327" s="101"/>
      <c r="D327" s="102"/>
      <c r="E327" s="103"/>
      <c r="F327" s="104"/>
      <c r="G327" s="105"/>
      <c r="H327" s="106"/>
      <c r="I327" s="105"/>
    </row>
    <row r="328" spans="1:10" s="30" customFormat="1" ht="13.5" thickBot="1">
      <c r="A328" s="31" t="s">
        <v>116</v>
      </c>
      <c r="B328" s="32" t="s">
        <v>152</v>
      </c>
      <c r="C328" s="732" t="s">
        <v>129</v>
      </c>
      <c r="D328" s="733"/>
      <c r="E328" s="33" t="s">
        <v>115</v>
      </c>
      <c r="F328" s="32" t="s">
        <v>162</v>
      </c>
      <c r="G328" s="34" t="s">
        <v>163</v>
      </c>
      <c r="H328" s="34" t="s">
        <v>164</v>
      </c>
      <c r="I328" s="293" t="s">
        <v>169</v>
      </c>
      <c r="J328" s="29"/>
    </row>
    <row r="329" spans="1:9" s="193" customFormat="1" ht="12.75">
      <c r="A329" s="699"/>
      <c r="B329" s="322"/>
      <c r="C329" s="201"/>
      <c r="D329" s="94">
        <v>4010</v>
      </c>
      <c r="E329" s="44" t="s">
        <v>105</v>
      </c>
      <c r="F329" s="202">
        <v>20020</v>
      </c>
      <c r="G329" s="191">
        <v>0</v>
      </c>
      <c r="H329" s="192">
        <f t="shared" si="7"/>
        <v>0</v>
      </c>
      <c r="I329" s="191">
        <v>0</v>
      </c>
    </row>
    <row r="330" spans="1:9" s="193" customFormat="1" ht="12.75">
      <c r="A330" s="700"/>
      <c r="B330" s="40"/>
      <c r="C330" s="41"/>
      <c r="D330" s="94">
        <v>4110</v>
      </c>
      <c r="E330" s="44" t="s">
        <v>156</v>
      </c>
      <c r="F330" s="202">
        <v>552</v>
      </c>
      <c r="G330" s="191">
        <v>497.3</v>
      </c>
      <c r="H330" s="192">
        <f t="shared" si="7"/>
        <v>90.09057971014492</v>
      </c>
      <c r="I330" s="191">
        <v>0</v>
      </c>
    </row>
    <row r="331" spans="1:9" s="193" customFormat="1" ht="12.75">
      <c r="A331" s="696"/>
      <c r="B331" s="194"/>
      <c r="C331" s="204"/>
      <c r="D331" s="486">
        <v>4120</v>
      </c>
      <c r="E331" s="259" t="s">
        <v>120</v>
      </c>
      <c r="F331" s="212">
        <v>73</v>
      </c>
      <c r="G331" s="191">
        <v>73</v>
      </c>
      <c r="H331" s="214">
        <f t="shared" si="7"/>
        <v>100</v>
      </c>
      <c r="I331" s="191">
        <v>0</v>
      </c>
    </row>
    <row r="332" spans="1:9" s="49" customFormat="1" ht="25.5">
      <c r="A332" s="203"/>
      <c r="B332" s="219"/>
      <c r="C332" s="258"/>
      <c r="D332" s="92">
        <v>4170</v>
      </c>
      <c r="E332" s="44" t="s">
        <v>173</v>
      </c>
      <c r="F332" s="267">
        <v>12000</v>
      </c>
      <c r="G332" s="89">
        <v>5423.6</v>
      </c>
      <c r="H332" s="46">
        <f t="shared" si="7"/>
        <v>45.196666666666665</v>
      </c>
      <c r="I332" s="89">
        <v>21.2</v>
      </c>
    </row>
    <row r="333" spans="1:9" s="49" customFormat="1" ht="12.75">
      <c r="A333" s="50"/>
      <c r="B333" s="109"/>
      <c r="C333" s="84"/>
      <c r="D333" s="85"/>
      <c r="E333" s="44" t="s">
        <v>95</v>
      </c>
      <c r="F333" s="64">
        <f>SUM(F335:F336)</f>
        <v>330000</v>
      </c>
      <c r="G333" s="64">
        <f>SUM(G335)</f>
        <v>320275.16</v>
      </c>
      <c r="H333" s="46">
        <f t="shared" si="7"/>
        <v>97.05307878787877</v>
      </c>
      <c r="I333" s="47">
        <v>0</v>
      </c>
    </row>
    <row r="334" spans="1:9" s="49" customFormat="1" ht="12.75">
      <c r="A334" s="82"/>
      <c r="B334" s="83"/>
      <c r="C334" s="108"/>
      <c r="D334" s="53"/>
      <c r="E334" s="54" t="s">
        <v>165</v>
      </c>
      <c r="F334" s="55"/>
      <c r="G334" s="65"/>
      <c r="H334" s="66" t="s">
        <v>161</v>
      </c>
      <c r="I334" s="65"/>
    </row>
    <row r="335" spans="1:10" s="49" customFormat="1" ht="12.75">
      <c r="A335" s="82"/>
      <c r="B335" s="50"/>
      <c r="C335" s="110"/>
      <c r="D335" s="327">
        <v>6050</v>
      </c>
      <c r="E335" s="624" t="s">
        <v>147</v>
      </c>
      <c r="F335" s="470">
        <v>330000</v>
      </c>
      <c r="G335" s="626">
        <v>320275.16</v>
      </c>
      <c r="H335" s="139">
        <f>G335*100/F335</f>
        <v>97.05307878787877</v>
      </c>
      <c r="I335" s="244">
        <v>0</v>
      </c>
      <c r="J335" s="48"/>
    </row>
    <row r="336" spans="1:10" s="61" customFormat="1" ht="13.5" thickBot="1">
      <c r="A336" s="343"/>
      <c r="B336" s="344"/>
      <c r="C336" s="629"/>
      <c r="D336" s="566"/>
      <c r="E336" s="471" t="s">
        <v>249</v>
      </c>
      <c r="F336" s="721"/>
      <c r="G336" s="472">
        <v>320275.16</v>
      </c>
      <c r="H336" s="722"/>
      <c r="I336" s="473">
        <v>0</v>
      </c>
      <c r="J336" s="60"/>
    </row>
    <row r="337" spans="1:9" s="16" customFormat="1" ht="12.75">
      <c r="A337" s="362">
        <v>851</v>
      </c>
      <c r="B337" s="363"/>
      <c r="C337" s="364"/>
      <c r="D337" s="365"/>
      <c r="E337" s="366" t="s">
        <v>103</v>
      </c>
      <c r="F337" s="367">
        <f>SUM(F360,F345,F343,F338)</f>
        <v>477884</v>
      </c>
      <c r="G337" s="367">
        <f>SUM(G360,G345,G343,G338)</f>
        <v>205858.39</v>
      </c>
      <c r="H337" s="360">
        <f>G337*100/F337</f>
        <v>43.077062634446854</v>
      </c>
      <c r="I337" s="368">
        <f>SUM(I345,I338)</f>
        <v>6818.92</v>
      </c>
    </row>
    <row r="338" spans="1:9" s="5" customFormat="1" ht="12.75">
      <c r="A338" s="21"/>
      <c r="B338" s="239">
        <v>85111</v>
      </c>
      <c r="C338" s="2"/>
      <c r="D338" s="3"/>
      <c r="E338" s="37" t="s">
        <v>154</v>
      </c>
      <c r="F338" s="77">
        <f>SUM(F339)</f>
        <v>60000</v>
      </c>
      <c r="G338" s="77">
        <f>SUM(G339)</f>
        <v>0</v>
      </c>
      <c r="H338" s="38">
        <f>G338*100/F338</f>
        <v>0</v>
      </c>
      <c r="I338" s="39">
        <v>0</v>
      </c>
    </row>
    <row r="339" spans="1:9" s="49" customFormat="1" ht="12.75">
      <c r="A339" s="40"/>
      <c r="B339" s="41"/>
      <c r="C339" s="42"/>
      <c r="D339" s="43"/>
      <c r="E339" s="44" t="s">
        <v>95</v>
      </c>
      <c r="F339" s="81">
        <v>60000</v>
      </c>
      <c r="G339" s="47">
        <f>SUM(G341:G341)</f>
        <v>0</v>
      </c>
      <c r="H339" s="46">
        <f>G339*100/F339</f>
        <v>0</v>
      </c>
      <c r="I339" s="47">
        <v>0</v>
      </c>
    </row>
    <row r="340" spans="1:9" s="49" customFormat="1" ht="12.75">
      <c r="A340" s="50"/>
      <c r="B340" s="641"/>
      <c r="C340" s="52"/>
      <c r="D340" s="53"/>
      <c r="E340" s="54" t="s">
        <v>165</v>
      </c>
      <c r="F340" s="55"/>
      <c r="G340" s="326"/>
      <c r="H340" s="66" t="s">
        <v>161</v>
      </c>
      <c r="I340" s="65"/>
    </row>
    <row r="341" spans="1:10" s="49" customFormat="1" ht="51">
      <c r="A341" s="50"/>
      <c r="B341" s="617"/>
      <c r="C341" s="56"/>
      <c r="D341" s="327">
        <v>6220</v>
      </c>
      <c r="E341" s="469" t="s">
        <v>250</v>
      </c>
      <c r="F341" s="622">
        <v>60000</v>
      </c>
      <c r="G341" s="47">
        <v>0</v>
      </c>
      <c r="H341" s="623">
        <f>G341*100/F341</f>
        <v>0</v>
      </c>
      <c r="I341" s="47">
        <v>0</v>
      </c>
      <c r="J341" s="48"/>
    </row>
    <row r="342" spans="1:10" s="61" customFormat="1" ht="25.5">
      <c r="A342" s="59"/>
      <c r="B342" s="121"/>
      <c r="C342" s="111"/>
      <c r="D342" s="328"/>
      <c r="E342" s="335" t="s">
        <v>61</v>
      </c>
      <c r="F342" s="723" t="s">
        <v>161</v>
      </c>
      <c r="G342" s="240">
        <v>0</v>
      </c>
      <c r="H342" s="724" t="s">
        <v>161</v>
      </c>
      <c r="I342" s="240">
        <v>0</v>
      </c>
      <c r="J342" s="60"/>
    </row>
    <row r="343" spans="1:9" s="5" customFormat="1" ht="12.75">
      <c r="A343" s="20"/>
      <c r="B343" s="309">
        <v>85153</v>
      </c>
      <c r="C343" s="2"/>
      <c r="D343" s="3"/>
      <c r="E343" s="135" t="s">
        <v>210</v>
      </c>
      <c r="F343" s="329">
        <f>SUM(F344)</f>
        <v>10000</v>
      </c>
      <c r="G343" s="329">
        <f>SUM(G344)</f>
        <v>0</v>
      </c>
      <c r="H343" s="241">
        <f>G343*100/F343</f>
        <v>0</v>
      </c>
      <c r="I343" s="78">
        <f>SUM(I344)</f>
        <v>0</v>
      </c>
    </row>
    <row r="344" spans="1:9" s="49" customFormat="1" ht="12.75">
      <c r="A344" s="40"/>
      <c r="B344" s="310"/>
      <c r="C344" s="107"/>
      <c r="D344" s="242"/>
      <c r="E344" s="93" t="s">
        <v>159</v>
      </c>
      <c r="F344" s="243">
        <v>10000</v>
      </c>
      <c r="G344" s="653">
        <v>0</v>
      </c>
      <c r="H344" s="86">
        <f>G344*100/F344</f>
        <v>0</v>
      </c>
      <c r="I344" s="244">
        <v>0</v>
      </c>
    </row>
    <row r="345" spans="1:9" s="5" customFormat="1" ht="12.75">
      <c r="A345" s="20"/>
      <c r="B345" s="309">
        <v>85154</v>
      </c>
      <c r="C345" s="2"/>
      <c r="D345" s="3"/>
      <c r="E345" s="135" t="s">
        <v>130</v>
      </c>
      <c r="F345" s="329">
        <f>SUM(F346)</f>
        <v>395384</v>
      </c>
      <c r="G345" s="329">
        <f>SUM(G346)</f>
        <v>200858.39</v>
      </c>
      <c r="H345" s="241">
        <f>G345*100/F345</f>
        <v>50.8008391841855</v>
      </c>
      <c r="I345" s="78">
        <f>SUM(I346)</f>
        <v>6818.92</v>
      </c>
    </row>
    <row r="346" spans="1:9" s="49" customFormat="1" ht="12.75">
      <c r="A346" s="40"/>
      <c r="B346" s="320"/>
      <c r="C346" s="107"/>
      <c r="D346" s="242"/>
      <c r="E346" s="54" t="s">
        <v>159</v>
      </c>
      <c r="F346" s="243">
        <v>395384</v>
      </c>
      <c r="G346" s="68">
        <v>200858.39</v>
      </c>
      <c r="H346" s="86">
        <f>G346*100/F346</f>
        <v>50.8008391841855</v>
      </c>
      <c r="I346" s="244">
        <v>6818.92</v>
      </c>
    </row>
    <row r="347" spans="1:9" s="49" customFormat="1" ht="12.75">
      <c r="A347" s="82"/>
      <c r="B347" s="83"/>
      <c r="C347" s="108"/>
      <c r="D347" s="53"/>
      <c r="E347" s="54" t="s">
        <v>165</v>
      </c>
      <c r="F347" s="55"/>
      <c r="G347" s="68"/>
      <c r="H347" s="66" t="s">
        <v>161</v>
      </c>
      <c r="I347" s="189"/>
    </row>
    <row r="348" spans="1:9" s="49" customFormat="1" ht="12.75">
      <c r="A348" s="82"/>
      <c r="B348" s="50"/>
      <c r="C348" s="245"/>
      <c r="D348" s="319">
        <v>2820</v>
      </c>
      <c r="E348" s="512" t="s">
        <v>124</v>
      </c>
      <c r="F348" s="232">
        <v>215000</v>
      </c>
      <c r="G348" s="68">
        <f>SUM(G351:G355)</f>
        <v>135500</v>
      </c>
      <c r="H348" s="69">
        <f>G348*100/F348</f>
        <v>63.02325581395349</v>
      </c>
      <c r="I348" s="189">
        <v>0</v>
      </c>
    </row>
    <row r="349" spans="1:9" s="49" customFormat="1" ht="12.75">
      <c r="A349" s="82"/>
      <c r="B349" s="50"/>
      <c r="C349" s="234"/>
      <c r="D349" s="109"/>
      <c r="E349" s="513" t="s">
        <v>114</v>
      </c>
      <c r="F349" s="234"/>
      <c r="G349" s="236"/>
      <c r="H349" s="66" t="s">
        <v>161</v>
      </c>
      <c r="I349" s="237"/>
    </row>
    <row r="350" spans="1:9" s="49" customFormat="1" ht="12.75">
      <c r="A350" s="82"/>
      <c r="B350" s="50"/>
      <c r="C350" s="234"/>
      <c r="D350" s="109"/>
      <c r="E350" s="514" t="s">
        <v>88</v>
      </c>
      <c r="F350" s="575"/>
      <c r="G350" s="576"/>
      <c r="H350" s="66" t="s">
        <v>161</v>
      </c>
      <c r="I350" s="217"/>
    </row>
    <row r="351" spans="1:9" s="61" customFormat="1" ht="12.75">
      <c r="A351" s="294"/>
      <c r="B351" s="59"/>
      <c r="C351" s="120"/>
      <c r="D351" s="434"/>
      <c r="E351" s="515" t="s">
        <v>219</v>
      </c>
      <c r="F351" s="597"/>
      <c r="G351" s="62">
        <v>40000</v>
      </c>
      <c r="H351" s="600"/>
      <c r="I351" s="334">
        <v>0</v>
      </c>
    </row>
    <row r="352" spans="1:9" s="61" customFormat="1" ht="12.75">
      <c r="A352" s="294"/>
      <c r="B352" s="59"/>
      <c r="C352" s="120"/>
      <c r="D352" s="434"/>
      <c r="E352" s="515" t="s">
        <v>220</v>
      </c>
      <c r="F352" s="597"/>
      <c r="G352" s="62">
        <v>32000</v>
      </c>
      <c r="H352" s="600"/>
      <c r="I352" s="334">
        <v>0</v>
      </c>
    </row>
    <row r="353" spans="1:9" s="61" customFormat="1" ht="12.75">
      <c r="A353" s="294"/>
      <c r="B353" s="59"/>
      <c r="C353" s="120"/>
      <c r="D353" s="434"/>
      <c r="E353" s="515" t="s">
        <v>221</v>
      </c>
      <c r="F353" s="597"/>
      <c r="G353" s="62">
        <v>35000</v>
      </c>
      <c r="H353" s="600"/>
      <c r="I353" s="334">
        <v>0</v>
      </c>
    </row>
    <row r="354" spans="1:9" s="61" customFormat="1" ht="25.5">
      <c r="A354" s="294"/>
      <c r="B354" s="59"/>
      <c r="C354" s="120"/>
      <c r="D354" s="434"/>
      <c r="E354" s="515" t="s">
        <v>222</v>
      </c>
      <c r="F354" s="597"/>
      <c r="G354" s="62">
        <v>22500</v>
      </c>
      <c r="H354" s="600"/>
      <c r="I354" s="334">
        <v>0</v>
      </c>
    </row>
    <row r="355" spans="1:9" s="61" customFormat="1" ht="12.75">
      <c r="A355" s="440"/>
      <c r="B355" s="315"/>
      <c r="C355" s="521"/>
      <c r="D355" s="222"/>
      <c r="E355" s="515" t="s">
        <v>223</v>
      </c>
      <c r="F355" s="597"/>
      <c r="G355" s="62">
        <v>6000</v>
      </c>
      <c r="H355" s="600"/>
      <c r="I355" s="334">
        <v>0</v>
      </c>
    </row>
    <row r="356" spans="1:9" s="76" customFormat="1" ht="12.75">
      <c r="A356" s="414" t="s">
        <v>158</v>
      </c>
      <c r="B356" s="415">
        <v>15</v>
      </c>
      <c r="C356" s="99"/>
      <c r="D356" s="99"/>
      <c r="E356" s="416"/>
      <c r="F356" s="99"/>
      <c r="G356" s="417"/>
      <c r="H356" s="106" t="s">
        <v>161</v>
      </c>
      <c r="I356" s="100"/>
    </row>
    <row r="357" spans="1:9" s="76" customFormat="1" ht="13.5" thickBot="1">
      <c r="A357" s="24"/>
      <c r="B357" s="25"/>
      <c r="C357" s="101"/>
      <c r="D357" s="102"/>
      <c r="E357" s="103"/>
      <c r="F357" s="104"/>
      <c r="G357" s="105"/>
      <c r="H357" s="106"/>
      <c r="I357" s="105"/>
    </row>
    <row r="358" spans="1:10" s="30" customFormat="1" ht="13.5" thickBot="1">
      <c r="A358" s="31" t="s">
        <v>116</v>
      </c>
      <c r="B358" s="32" t="s">
        <v>152</v>
      </c>
      <c r="C358" s="732" t="s">
        <v>129</v>
      </c>
      <c r="D358" s="733"/>
      <c r="E358" s="33" t="s">
        <v>115</v>
      </c>
      <c r="F358" s="32" t="s">
        <v>162</v>
      </c>
      <c r="G358" s="34" t="s">
        <v>163</v>
      </c>
      <c r="H358" s="34" t="s">
        <v>164</v>
      </c>
      <c r="I358" s="293" t="s">
        <v>169</v>
      </c>
      <c r="J358" s="29"/>
    </row>
    <row r="359" spans="1:9" s="49" customFormat="1" ht="25.5">
      <c r="A359" s="203"/>
      <c r="B359" s="219"/>
      <c r="C359" s="204"/>
      <c r="D359" s="94">
        <v>4170</v>
      </c>
      <c r="E359" s="44" t="s">
        <v>173</v>
      </c>
      <c r="F359" s="95">
        <v>66984</v>
      </c>
      <c r="G359" s="47">
        <v>23253.75</v>
      </c>
      <c r="H359" s="90">
        <f>G359*100/F359</f>
        <v>34.71537979218918</v>
      </c>
      <c r="I359" s="47">
        <v>769.75</v>
      </c>
    </row>
    <row r="360" spans="1:9" s="5" customFormat="1" ht="12.75">
      <c r="A360" s="20"/>
      <c r="B360" s="321">
        <v>85195</v>
      </c>
      <c r="C360" s="2"/>
      <c r="D360" s="3"/>
      <c r="E360" s="37" t="s">
        <v>137</v>
      </c>
      <c r="F360" s="114">
        <f>SUM(F361)</f>
        <v>12500</v>
      </c>
      <c r="G360" s="114">
        <f>SUM(G361)</f>
        <v>5000</v>
      </c>
      <c r="H360" s="241">
        <f>G360*100/F360</f>
        <v>40</v>
      </c>
      <c r="I360" s="78">
        <v>0</v>
      </c>
    </row>
    <row r="361" spans="1:9" s="49" customFormat="1" ht="12.75">
      <c r="A361" s="40"/>
      <c r="B361" s="320"/>
      <c r="C361" s="107"/>
      <c r="D361" s="242"/>
      <c r="E361" s="54" t="s">
        <v>159</v>
      </c>
      <c r="F361" s="243">
        <v>12500</v>
      </c>
      <c r="G361" s="68">
        <v>5000</v>
      </c>
      <c r="H361" s="139">
        <f>G361*100/F361</f>
        <v>40</v>
      </c>
      <c r="I361" s="244">
        <v>0</v>
      </c>
    </row>
    <row r="362" spans="1:9" s="49" customFormat="1" ht="12.75">
      <c r="A362" s="82"/>
      <c r="B362" s="83"/>
      <c r="C362" s="108"/>
      <c r="D362" s="53"/>
      <c r="E362" s="54" t="s">
        <v>165</v>
      </c>
      <c r="F362" s="55"/>
      <c r="G362" s="68"/>
      <c r="H362" s="66" t="s">
        <v>161</v>
      </c>
      <c r="I362" s="189"/>
    </row>
    <row r="363" spans="1:9" s="49" customFormat="1" ht="12.75">
      <c r="A363" s="82"/>
      <c r="B363" s="50"/>
      <c r="C363" s="245"/>
      <c r="D363" s="230">
        <v>2820</v>
      </c>
      <c r="E363" s="231" t="s">
        <v>124</v>
      </c>
      <c r="F363" s="232">
        <v>5000</v>
      </c>
      <c r="G363" s="68">
        <v>5000</v>
      </c>
      <c r="H363" s="69">
        <f>G363*100/F363</f>
        <v>100</v>
      </c>
      <c r="I363" s="189">
        <v>0</v>
      </c>
    </row>
    <row r="364" spans="1:9" s="49" customFormat="1" ht="12.75">
      <c r="A364" s="82"/>
      <c r="B364" s="50"/>
      <c r="C364" s="234"/>
      <c r="D364" s="234"/>
      <c r="E364" s="235" t="s">
        <v>114</v>
      </c>
      <c r="F364" s="234"/>
      <c r="G364" s="236"/>
      <c r="H364" s="66" t="s">
        <v>161</v>
      </c>
      <c r="I364" s="237"/>
    </row>
    <row r="365" spans="1:9" s="49" customFormat="1" ht="26.25" thickBot="1">
      <c r="A365" s="183"/>
      <c r="B365" s="352"/>
      <c r="C365" s="545"/>
      <c r="D365" s="545"/>
      <c r="E365" s="548" t="s">
        <v>62</v>
      </c>
      <c r="F365" s="549"/>
      <c r="G365" s="550"/>
      <c r="H365" s="184" t="s">
        <v>161</v>
      </c>
      <c r="I365" s="546"/>
    </row>
    <row r="366" spans="1:9" s="16" customFormat="1" ht="12.75">
      <c r="A366" s="405">
        <v>852</v>
      </c>
      <c r="B366" s="364"/>
      <c r="C366" s="364"/>
      <c r="D366" s="365"/>
      <c r="E366" s="366" t="s">
        <v>108</v>
      </c>
      <c r="F366" s="367">
        <f>SUM(F367,F369,F377,F388,F398,F403,F408,F412,F419,F428,F430,F436)</f>
        <v>10848894</v>
      </c>
      <c r="G366" s="367">
        <f>SUM(G367,G369,G377,G388,G398,G403,G408,G412,G419,G428,G430,G436)</f>
        <v>5569559.110000001</v>
      </c>
      <c r="H366" s="360">
        <f>G366*100/F366</f>
        <v>51.337575148213276</v>
      </c>
      <c r="I366" s="368">
        <f>SUM(I436,I430,I428,I419,I412,I408,I403,I398,I388,I377,I369,I367)</f>
        <v>55791.85999999999</v>
      </c>
    </row>
    <row r="367" spans="1:9" s="5" customFormat="1" ht="12.75">
      <c r="A367" s="21"/>
      <c r="B367" s="140">
        <v>85202</v>
      </c>
      <c r="C367" s="2"/>
      <c r="D367" s="3"/>
      <c r="E367" s="37" t="s">
        <v>266</v>
      </c>
      <c r="F367" s="128">
        <f>SUM(F368)</f>
        <v>380000</v>
      </c>
      <c r="G367" s="128">
        <f>SUM(G368)</f>
        <v>190389.85</v>
      </c>
      <c r="H367" s="38">
        <f>G367*100/F367</f>
        <v>50.102592105263156</v>
      </c>
      <c r="I367" s="39">
        <f>SUM(I368)</f>
        <v>0</v>
      </c>
    </row>
    <row r="368" spans="1:9" s="193" customFormat="1" ht="42" customHeight="1">
      <c r="A368" s="40"/>
      <c r="B368" s="41"/>
      <c r="C368" s="42"/>
      <c r="D368" s="43"/>
      <c r="E368" s="44" t="s">
        <v>63</v>
      </c>
      <c r="F368" s="209">
        <v>380000</v>
      </c>
      <c r="G368" s="191">
        <v>190389.85</v>
      </c>
      <c r="H368" s="192">
        <f>G368*100/F368</f>
        <v>50.102592105263156</v>
      </c>
      <c r="I368" s="191">
        <v>0</v>
      </c>
    </row>
    <row r="369" spans="1:9" s="5" customFormat="1" ht="12.75">
      <c r="A369" s="20"/>
      <c r="B369" s="140">
        <v>85203</v>
      </c>
      <c r="C369" s="2"/>
      <c r="D369" s="3"/>
      <c r="E369" s="37" t="s">
        <v>170</v>
      </c>
      <c r="F369" s="128">
        <f>SUM(F370)</f>
        <v>401540</v>
      </c>
      <c r="G369" s="128">
        <f>SUM(G370)</f>
        <v>194112.41</v>
      </c>
      <c r="H369" s="38">
        <f>G369*100/F369</f>
        <v>48.341985854460326</v>
      </c>
      <c r="I369" s="39">
        <f>SUM(I370)</f>
        <v>11668.4</v>
      </c>
    </row>
    <row r="370" spans="1:9" s="193" customFormat="1" ht="39" customHeight="1">
      <c r="A370" s="40"/>
      <c r="B370" s="107"/>
      <c r="C370" s="42"/>
      <c r="D370" s="43"/>
      <c r="E370" s="44" t="s">
        <v>230</v>
      </c>
      <c r="F370" s="209">
        <v>401540</v>
      </c>
      <c r="G370" s="191">
        <v>194112.41</v>
      </c>
      <c r="H370" s="192">
        <f>G370*100/F370</f>
        <v>48.341985854460326</v>
      </c>
      <c r="I370" s="191">
        <v>11668.4</v>
      </c>
    </row>
    <row r="371" spans="1:9" s="193" customFormat="1" ht="12.75">
      <c r="A371" s="203"/>
      <c r="B371" s="583"/>
      <c r="C371" s="195"/>
      <c r="D371" s="196"/>
      <c r="E371" s="54" t="s">
        <v>165</v>
      </c>
      <c r="F371" s="210"/>
      <c r="G371" s="218"/>
      <c r="H371" s="192" t="s">
        <v>161</v>
      </c>
      <c r="I371" s="191"/>
    </row>
    <row r="372" spans="1:11" s="193" customFormat="1" ht="12.75">
      <c r="A372" s="203"/>
      <c r="B372" s="194"/>
      <c r="C372" s="204"/>
      <c r="D372" s="94">
        <v>4010</v>
      </c>
      <c r="E372" s="44" t="s">
        <v>105</v>
      </c>
      <c r="F372" s="205">
        <v>284666</v>
      </c>
      <c r="G372" s="191">
        <v>123279.39</v>
      </c>
      <c r="H372" s="192">
        <f aca="true" t="shared" si="8" ref="H372:H378">G372*100/F372</f>
        <v>43.306678704165584</v>
      </c>
      <c r="I372" s="191">
        <v>7528.86</v>
      </c>
      <c r="K372" s="585" t="s">
        <v>161</v>
      </c>
    </row>
    <row r="373" spans="1:9" s="193" customFormat="1" ht="12.75">
      <c r="A373" s="203"/>
      <c r="B373" s="194"/>
      <c r="C373" s="204"/>
      <c r="D373" s="94">
        <v>4040</v>
      </c>
      <c r="E373" s="44" t="s">
        <v>145</v>
      </c>
      <c r="F373" s="212">
        <v>21338</v>
      </c>
      <c r="G373" s="191">
        <v>21338.47</v>
      </c>
      <c r="H373" s="192">
        <f t="shared" si="8"/>
        <v>100.00220264317181</v>
      </c>
      <c r="I373" s="191">
        <v>0</v>
      </c>
    </row>
    <row r="374" spans="1:9" s="193" customFormat="1" ht="12.75">
      <c r="A374" s="203"/>
      <c r="B374" s="194"/>
      <c r="C374" s="204"/>
      <c r="D374" s="94">
        <v>4110</v>
      </c>
      <c r="E374" s="44" t="s">
        <v>156</v>
      </c>
      <c r="F374" s="212">
        <v>45782</v>
      </c>
      <c r="G374" s="191">
        <v>19062.19</v>
      </c>
      <c r="H374" s="192">
        <f t="shared" si="8"/>
        <v>41.636866017212</v>
      </c>
      <c r="I374" s="191">
        <v>3477.71</v>
      </c>
    </row>
    <row r="375" spans="1:9" s="193" customFormat="1" ht="12.75">
      <c r="A375" s="203"/>
      <c r="B375" s="194"/>
      <c r="C375" s="195"/>
      <c r="D375" s="148">
        <v>4120</v>
      </c>
      <c r="E375" s="54" t="s">
        <v>120</v>
      </c>
      <c r="F375" s="251">
        <v>6937</v>
      </c>
      <c r="G375" s="191">
        <v>3006.61</v>
      </c>
      <c r="H375" s="192">
        <f t="shared" si="8"/>
        <v>43.341646244774395</v>
      </c>
      <c r="I375" s="191">
        <v>551.83</v>
      </c>
    </row>
    <row r="376" spans="1:9" s="193" customFormat="1" ht="25.5">
      <c r="A376" s="203"/>
      <c r="B376" s="219"/>
      <c r="C376" s="258"/>
      <c r="D376" s="92">
        <v>4170</v>
      </c>
      <c r="E376" s="44" t="s">
        <v>173</v>
      </c>
      <c r="F376" s="252">
        <v>6300</v>
      </c>
      <c r="G376" s="191">
        <v>1990</v>
      </c>
      <c r="H376" s="214">
        <f t="shared" si="8"/>
        <v>31.58730158730159</v>
      </c>
      <c r="I376" s="191">
        <v>110</v>
      </c>
    </row>
    <row r="377" spans="1:9" s="5" customFormat="1" ht="25.5">
      <c r="A377" s="20"/>
      <c r="B377" s="134">
        <v>85205</v>
      </c>
      <c r="C377" s="2"/>
      <c r="D377" s="3"/>
      <c r="E377" s="37" t="s">
        <v>211</v>
      </c>
      <c r="F377" s="128">
        <f>SUM(F378)</f>
        <v>175000</v>
      </c>
      <c r="G377" s="128">
        <f>SUM(G378)</f>
        <v>88952.22</v>
      </c>
      <c r="H377" s="38">
        <f t="shared" si="8"/>
        <v>50.82984</v>
      </c>
      <c r="I377" s="39">
        <f>SUM(I378)</f>
        <v>3372.78</v>
      </c>
    </row>
    <row r="378" spans="1:9" s="193" customFormat="1" ht="51.75" customHeight="1">
      <c r="A378" s="40"/>
      <c r="B378" s="107"/>
      <c r="C378" s="42"/>
      <c r="D378" s="43"/>
      <c r="E378" s="44" t="s">
        <v>64</v>
      </c>
      <c r="F378" s="209">
        <v>175000</v>
      </c>
      <c r="G378" s="191">
        <v>88952.22</v>
      </c>
      <c r="H378" s="192">
        <f t="shared" si="8"/>
        <v>50.82984</v>
      </c>
      <c r="I378" s="191">
        <v>3372.78</v>
      </c>
    </row>
    <row r="379" spans="1:9" s="193" customFormat="1" ht="12.75">
      <c r="A379" s="203"/>
      <c r="B379" s="583"/>
      <c r="C379" s="195"/>
      <c r="D379" s="196"/>
      <c r="E379" s="54" t="s">
        <v>165</v>
      </c>
      <c r="F379" s="210"/>
      <c r="G379" s="218"/>
      <c r="H379" s="192" t="s">
        <v>161</v>
      </c>
      <c r="I379" s="191"/>
    </row>
    <row r="380" spans="1:11" s="193" customFormat="1" ht="12.75">
      <c r="A380" s="203"/>
      <c r="B380" s="194"/>
      <c r="C380" s="204"/>
      <c r="D380" s="94">
        <v>4010</v>
      </c>
      <c r="E380" s="44" t="s">
        <v>105</v>
      </c>
      <c r="F380" s="205">
        <v>63283</v>
      </c>
      <c r="G380" s="191">
        <v>28793.13</v>
      </c>
      <c r="H380" s="192">
        <f aca="true" t="shared" si="9" ref="H380:H388">G380*100/F380</f>
        <v>45.49899657095902</v>
      </c>
      <c r="I380" s="191">
        <v>1549.71</v>
      </c>
      <c r="K380" s="585" t="s">
        <v>161</v>
      </c>
    </row>
    <row r="381" spans="1:9" s="193" customFormat="1" ht="12.75">
      <c r="A381" s="203"/>
      <c r="B381" s="194"/>
      <c r="C381" s="204"/>
      <c r="D381" s="94">
        <v>4040</v>
      </c>
      <c r="E381" s="44" t="s">
        <v>145</v>
      </c>
      <c r="F381" s="212">
        <v>3822</v>
      </c>
      <c r="G381" s="191">
        <v>3821.87</v>
      </c>
      <c r="H381" s="192">
        <f t="shared" si="9"/>
        <v>99.99659863945578</v>
      </c>
      <c r="I381" s="191">
        <v>0</v>
      </c>
    </row>
    <row r="382" spans="1:9" s="193" customFormat="1" ht="12.75">
      <c r="A382" s="203"/>
      <c r="B382" s="194"/>
      <c r="C382" s="744"/>
      <c r="D382" s="94">
        <v>4110</v>
      </c>
      <c r="E382" s="44" t="s">
        <v>156</v>
      </c>
      <c r="F382" s="212">
        <v>17527</v>
      </c>
      <c r="G382" s="191">
        <v>8730.95</v>
      </c>
      <c r="H382" s="192">
        <f t="shared" si="9"/>
        <v>49.81428652935472</v>
      </c>
      <c r="I382" s="191">
        <v>551.6</v>
      </c>
    </row>
    <row r="383" spans="1:9" s="193" customFormat="1" ht="12.75">
      <c r="A383" s="743"/>
      <c r="B383" s="219"/>
      <c r="C383" s="745"/>
      <c r="D383" s="92">
        <v>4120</v>
      </c>
      <c r="E383" s="93" t="s">
        <v>120</v>
      </c>
      <c r="F383" s="746">
        <v>1865</v>
      </c>
      <c r="G383" s="191">
        <v>708.74</v>
      </c>
      <c r="H383" s="192">
        <f t="shared" si="9"/>
        <v>38.002144772117965</v>
      </c>
      <c r="I383" s="191">
        <v>133.17</v>
      </c>
    </row>
    <row r="384" spans="1:9" s="76" customFormat="1" ht="12.75">
      <c r="A384" s="414" t="s">
        <v>158</v>
      </c>
      <c r="B384" s="415">
        <v>16</v>
      </c>
      <c r="C384" s="99"/>
      <c r="D384" s="99"/>
      <c r="E384" s="416"/>
      <c r="F384" s="99"/>
      <c r="G384" s="417"/>
      <c r="H384" s="106" t="s">
        <v>161</v>
      </c>
      <c r="I384" s="100"/>
    </row>
    <row r="385" spans="1:9" s="76" customFormat="1" ht="13.5" thickBot="1">
      <c r="A385" s="24"/>
      <c r="B385" s="25"/>
      <c r="C385" s="101"/>
      <c r="D385" s="102"/>
      <c r="E385" s="103"/>
      <c r="F385" s="104"/>
      <c r="G385" s="105"/>
      <c r="H385" s="106"/>
      <c r="I385" s="105"/>
    </row>
    <row r="386" spans="1:10" s="30" customFormat="1" ht="13.5" thickBot="1">
      <c r="A386" s="31" t="s">
        <v>116</v>
      </c>
      <c r="B386" s="32" t="s">
        <v>152</v>
      </c>
      <c r="C386" s="732" t="s">
        <v>129</v>
      </c>
      <c r="D386" s="733"/>
      <c r="E386" s="33" t="s">
        <v>115</v>
      </c>
      <c r="F386" s="32" t="s">
        <v>162</v>
      </c>
      <c r="G386" s="34" t="s">
        <v>163</v>
      </c>
      <c r="H386" s="34" t="s">
        <v>164</v>
      </c>
      <c r="I386" s="293" t="s">
        <v>169</v>
      </c>
      <c r="J386" s="29"/>
    </row>
    <row r="387" spans="1:9" s="193" customFormat="1" ht="25.5">
      <c r="A387" s="203"/>
      <c r="B387" s="219"/>
      <c r="C387" s="258"/>
      <c r="D387" s="92">
        <v>4170</v>
      </c>
      <c r="E387" s="44" t="s">
        <v>173</v>
      </c>
      <c r="F387" s="252">
        <v>67588</v>
      </c>
      <c r="G387" s="191">
        <v>29039.7</v>
      </c>
      <c r="H387" s="214">
        <f t="shared" si="9"/>
        <v>42.96576315322247</v>
      </c>
      <c r="I387" s="191">
        <v>1138.3</v>
      </c>
    </row>
    <row r="388" spans="1:9" s="5" customFormat="1" ht="25.5">
      <c r="A388" s="20"/>
      <c r="B388" s="544">
        <v>85212</v>
      </c>
      <c r="C388" s="7"/>
      <c r="D388" s="8"/>
      <c r="E388" s="170" t="s">
        <v>254</v>
      </c>
      <c r="F388" s="253">
        <f>SUM(F390)</f>
        <v>6627100</v>
      </c>
      <c r="G388" s="253">
        <f>SUM(G390)</f>
        <v>3487986.49</v>
      </c>
      <c r="H388" s="241">
        <f t="shared" si="9"/>
        <v>52.632169274645015</v>
      </c>
      <c r="I388" s="254">
        <f>SUM(I390)</f>
        <v>2990.31</v>
      </c>
    </row>
    <row r="389" spans="1:9" s="5" customFormat="1" ht="13.5" customHeight="1">
      <c r="A389" s="20"/>
      <c r="B389" s="351"/>
      <c r="C389" s="9"/>
      <c r="D389" s="10"/>
      <c r="E389" s="174" t="s">
        <v>255</v>
      </c>
      <c r="F389" s="11"/>
      <c r="G389" s="175"/>
      <c r="H389" s="35" t="s">
        <v>161</v>
      </c>
      <c r="I389" s="176"/>
    </row>
    <row r="390" spans="1:9" s="193" customFormat="1" ht="12.75">
      <c r="A390" s="40"/>
      <c r="B390" s="107"/>
      <c r="C390" s="42"/>
      <c r="D390" s="43"/>
      <c r="E390" s="44" t="s">
        <v>159</v>
      </c>
      <c r="F390" s="190">
        <v>6627100</v>
      </c>
      <c r="G390" s="206">
        <v>3487986.49</v>
      </c>
      <c r="H390" s="192">
        <f>G390*100/F390</f>
        <v>52.632169274645015</v>
      </c>
      <c r="I390" s="206">
        <v>2990.31</v>
      </c>
    </row>
    <row r="391" spans="1:9" s="193" customFormat="1" ht="12.75">
      <c r="A391" s="203"/>
      <c r="B391" s="583"/>
      <c r="C391" s="195"/>
      <c r="D391" s="196"/>
      <c r="E391" s="54" t="s">
        <v>165</v>
      </c>
      <c r="F391" s="210"/>
      <c r="G391" s="218"/>
      <c r="H391" s="192" t="s">
        <v>161</v>
      </c>
      <c r="I391" s="191"/>
    </row>
    <row r="392" spans="1:11" s="49" customFormat="1" ht="12.75">
      <c r="A392" s="82"/>
      <c r="B392" s="50"/>
      <c r="C392" s="84"/>
      <c r="D392" s="94">
        <v>3020</v>
      </c>
      <c r="E392" s="44" t="s">
        <v>208</v>
      </c>
      <c r="F392" s="153">
        <v>350</v>
      </c>
      <c r="G392" s="47">
        <v>0</v>
      </c>
      <c r="H392" s="46">
        <f aca="true" t="shared" si="10" ref="H392:H398">G392*100/F392</f>
        <v>0</v>
      </c>
      <c r="I392" s="47">
        <v>0</v>
      </c>
      <c r="J392" s="48"/>
      <c r="K392" s="613" t="s">
        <v>161</v>
      </c>
    </row>
    <row r="393" spans="1:11" s="49" customFormat="1" ht="12.75">
      <c r="A393" s="82"/>
      <c r="B393" s="50"/>
      <c r="C393" s="84"/>
      <c r="D393" s="94">
        <v>3110</v>
      </c>
      <c r="E393" s="44" t="s">
        <v>213</v>
      </c>
      <c r="F393" s="153">
        <v>6360136</v>
      </c>
      <c r="G393" s="47">
        <v>3376657.5</v>
      </c>
      <c r="H393" s="46">
        <f t="shared" si="10"/>
        <v>53.090963778133045</v>
      </c>
      <c r="I393" s="47">
        <v>0</v>
      </c>
      <c r="J393" s="48"/>
      <c r="K393" s="613" t="s">
        <v>161</v>
      </c>
    </row>
    <row r="394" spans="1:9" s="193" customFormat="1" ht="12.75">
      <c r="A394" s="203"/>
      <c r="B394" s="194"/>
      <c r="C394" s="204"/>
      <c r="D394" s="94">
        <v>4010</v>
      </c>
      <c r="E394" s="44" t="s">
        <v>105</v>
      </c>
      <c r="F394" s="212">
        <v>91302</v>
      </c>
      <c r="G394" s="191">
        <v>34171.1</v>
      </c>
      <c r="H394" s="192">
        <f t="shared" si="10"/>
        <v>37.42645287069286</v>
      </c>
      <c r="I394" s="191">
        <v>2773.47</v>
      </c>
    </row>
    <row r="395" spans="1:9" s="193" customFormat="1" ht="12.75">
      <c r="A395" s="203"/>
      <c r="B395" s="194"/>
      <c r="C395" s="204"/>
      <c r="D395" s="94">
        <v>4040</v>
      </c>
      <c r="E395" s="44" t="s">
        <v>145</v>
      </c>
      <c r="F395" s="213">
        <v>7134</v>
      </c>
      <c r="G395" s="191">
        <v>7133.42</v>
      </c>
      <c r="H395" s="192">
        <f t="shared" si="10"/>
        <v>99.99186991869918</v>
      </c>
      <c r="I395" s="191">
        <v>0</v>
      </c>
    </row>
    <row r="396" spans="1:9" s="193" customFormat="1" ht="12.75">
      <c r="A396" s="203"/>
      <c r="B396" s="194"/>
      <c r="C396" s="204"/>
      <c r="D396" s="94">
        <v>4110</v>
      </c>
      <c r="E396" s="44" t="s">
        <v>156</v>
      </c>
      <c r="F396" s="212">
        <v>80871</v>
      </c>
      <c r="G396" s="191">
        <v>40033.99</v>
      </c>
      <c r="H396" s="192">
        <f t="shared" si="10"/>
        <v>49.503517948337475</v>
      </c>
      <c r="I396" s="191">
        <v>0</v>
      </c>
    </row>
    <row r="397" spans="1:9" s="193" customFormat="1" ht="12.75">
      <c r="A397" s="203"/>
      <c r="B397" s="219"/>
      <c r="C397" s="204"/>
      <c r="D397" s="94">
        <v>4120</v>
      </c>
      <c r="E397" s="44" t="s">
        <v>120</v>
      </c>
      <c r="F397" s="213">
        <v>2422</v>
      </c>
      <c r="G397" s="191">
        <v>757.29</v>
      </c>
      <c r="H397" s="214">
        <f t="shared" si="10"/>
        <v>31.26713459950454</v>
      </c>
      <c r="I397" s="191">
        <v>216.84</v>
      </c>
    </row>
    <row r="398" spans="1:9" s="5" customFormat="1" ht="12.75" customHeight="1">
      <c r="A398" s="20"/>
      <c r="B398" s="544">
        <v>85213</v>
      </c>
      <c r="C398" s="7"/>
      <c r="D398" s="8"/>
      <c r="E398" s="170" t="s">
        <v>256</v>
      </c>
      <c r="F398" s="255">
        <f>SUM(F400)</f>
        <v>28822</v>
      </c>
      <c r="G398" s="255">
        <f>SUM(G400)</f>
        <v>14116.4</v>
      </c>
      <c r="H398" s="172">
        <f t="shared" si="10"/>
        <v>48.977864131566164</v>
      </c>
      <c r="I398" s="256">
        <f>SUM(I400)</f>
        <v>0</v>
      </c>
    </row>
    <row r="399" spans="1:9" s="5" customFormat="1" ht="38.25">
      <c r="A399" s="20"/>
      <c r="B399" s="351"/>
      <c r="C399" s="9"/>
      <c r="D399" s="10"/>
      <c r="E399" s="174" t="s">
        <v>19</v>
      </c>
      <c r="F399" s="11"/>
      <c r="G399" s="186"/>
      <c r="H399" s="35" t="s">
        <v>161</v>
      </c>
      <c r="I399" s="176"/>
    </row>
    <row r="400" spans="1:9" s="580" customFormat="1" ht="27" customHeight="1">
      <c r="A400" s="40"/>
      <c r="B400" s="107"/>
      <c r="C400" s="42"/>
      <c r="D400" s="43"/>
      <c r="E400" s="524" t="s">
        <v>65</v>
      </c>
      <c r="F400" s="654">
        <v>28822</v>
      </c>
      <c r="G400" s="577">
        <v>14116.4</v>
      </c>
      <c r="H400" s="578">
        <f>G400*100/F400</f>
        <v>48.977864131566164</v>
      </c>
      <c r="I400" s="579">
        <v>0</v>
      </c>
    </row>
    <row r="401" spans="1:9" s="193" customFormat="1" ht="12.75">
      <c r="A401" s="203"/>
      <c r="B401" s="583"/>
      <c r="C401" s="195"/>
      <c r="D401" s="196"/>
      <c r="E401" s="54" t="s">
        <v>165</v>
      </c>
      <c r="F401" s="210"/>
      <c r="G401" s="218"/>
      <c r="H401" s="192" t="s">
        <v>161</v>
      </c>
      <c r="I401" s="191"/>
    </row>
    <row r="402" spans="1:11" s="49" customFormat="1" ht="12.75">
      <c r="A402" s="82"/>
      <c r="B402" s="97"/>
      <c r="C402" s="84"/>
      <c r="D402" s="94">
        <v>4130</v>
      </c>
      <c r="E402" s="44" t="s">
        <v>212</v>
      </c>
      <c r="F402" s="153">
        <v>28822</v>
      </c>
      <c r="G402" s="47">
        <v>14116.4</v>
      </c>
      <c r="H402" s="46">
        <f>G402*100/F402</f>
        <v>48.977864131566164</v>
      </c>
      <c r="I402" s="47">
        <v>0</v>
      </c>
      <c r="J402" s="48"/>
      <c r="K402" s="613" t="s">
        <v>161</v>
      </c>
    </row>
    <row r="403" spans="1:9" s="5" customFormat="1" ht="12.75">
      <c r="A403" s="20"/>
      <c r="B403" s="544">
        <v>85214</v>
      </c>
      <c r="C403" s="7"/>
      <c r="D403" s="8"/>
      <c r="E403" s="170" t="s">
        <v>257</v>
      </c>
      <c r="F403" s="185">
        <f>SUM(F405)</f>
        <v>506667</v>
      </c>
      <c r="G403" s="185">
        <f>SUM(G405)</f>
        <v>221612.4</v>
      </c>
      <c r="H403" s="172">
        <f>G403*100/F403</f>
        <v>43.7392606978548</v>
      </c>
      <c r="I403" s="256">
        <v>0</v>
      </c>
    </row>
    <row r="404" spans="1:9" s="5" customFormat="1" ht="25.5">
      <c r="A404" s="20"/>
      <c r="B404" s="351"/>
      <c r="C404" s="9"/>
      <c r="D404" s="10"/>
      <c r="E404" s="174" t="s">
        <v>258</v>
      </c>
      <c r="F404" s="11"/>
      <c r="G404" s="186"/>
      <c r="H404" s="35" t="s">
        <v>161</v>
      </c>
      <c r="I404" s="176"/>
    </row>
    <row r="405" spans="1:9" s="193" customFormat="1" ht="13.5" customHeight="1">
      <c r="A405" s="40"/>
      <c r="B405" s="107"/>
      <c r="C405" s="42"/>
      <c r="D405" s="43"/>
      <c r="E405" s="44" t="s">
        <v>66</v>
      </c>
      <c r="F405" s="209">
        <v>506667</v>
      </c>
      <c r="G405" s="191">
        <v>221612.4</v>
      </c>
      <c r="H405" s="192">
        <f>G405*100/F405</f>
        <v>43.7392606978548</v>
      </c>
      <c r="I405" s="206">
        <v>0</v>
      </c>
    </row>
    <row r="406" spans="1:9" s="193" customFormat="1" ht="12.75">
      <c r="A406" s="203"/>
      <c r="B406" s="583"/>
      <c r="C406" s="195"/>
      <c r="D406" s="196"/>
      <c r="E406" s="54" t="s">
        <v>165</v>
      </c>
      <c r="F406" s="210"/>
      <c r="G406" s="218"/>
      <c r="H406" s="192" t="s">
        <v>161</v>
      </c>
      <c r="I406" s="191"/>
    </row>
    <row r="407" spans="1:11" s="49" customFormat="1" ht="12.75">
      <c r="A407" s="82"/>
      <c r="B407" s="97"/>
      <c r="C407" s="84"/>
      <c r="D407" s="94">
        <v>3110</v>
      </c>
      <c r="E407" s="44" t="s">
        <v>213</v>
      </c>
      <c r="F407" s="153">
        <v>506667</v>
      </c>
      <c r="G407" s="47">
        <v>221612.4</v>
      </c>
      <c r="H407" s="46">
        <f>G407*100/F407</f>
        <v>43.7392606978548</v>
      </c>
      <c r="I407" s="47">
        <v>0</v>
      </c>
      <c r="J407" s="48"/>
      <c r="K407" s="613" t="s">
        <v>161</v>
      </c>
    </row>
    <row r="408" spans="1:9" s="5" customFormat="1" ht="12.75">
      <c r="A408" s="20"/>
      <c r="B408" s="134">
        <v>85215</v>
      </c>
      <c r="C408" s="2"/>
      <c r="D408" s="3"/>
      <c r="E408" s="37" t="s">
        <v>138</v>
      </c>
      <c r="F408" s="128">
        <f>SUM(F409)</f>
        <v>400000</v>
      </c>
      <c r="G408" s="128">
        <f>SUM(G409)</f>
        <v>237202.78</v>
      </c>
      <c r="H408" s="38">
        <f>G408*100/F408</f>
        <v>59.300695</v>
      </c>
      <c r="I408" s="39">
        <v>0</v>
      </c>
    </row>
    <row r="409" spans="1:9" s="49" customFormat="1" ht="12.75">
      <c r="A409" s="40"/>
      <c r="B409" s="107"/>
      <c r="C409" s="42"/>
      <c r="D409" s="43"/>
      <c r="E409" s="44" t="s">
        <v>159</v>
      </c>
      <c r="F409" s="131">
        <v>400000</v>
      </c>
      <c r="G409" s="47">
        <v>237202.78</v>
      </c>
      <c r="H409" s="46">
        <f>G409*100/F409</f>
        <v>59.300695</v>
      </c>
      <c r="I409" s="47">
        <v>0</v>
      </c>
    </row>
    <row r="410" spans="1:9" s="193" customFormat="1" ht="12.75">
      <c r="A410" s="203"/>
      <c r="B410" s="583"/>
      <c r="C410" s="195"/>
      <c r="D410" s="196"/>
      <c r="E410" s="54" t="s">
        <v>165</v>
      </c>
      <c r="F410" s="210"/>
      <c r="G410" s="218"/>
      <c r="H410" s="192" t="s">
        <v>161</v>
      </c>
      <c r="I410" s="191"/>
    </row>
    <row r="411" spans="1:11" s="49" customFormat="1" ht="12.75">
      <c r="A411" s="82"/>
      <c r="B411" s="97"/>
      <c r="C411" s="84"/>
      <c r="D411" s="94">
        <v>3110</v>
      </c>
      <c r="E411" s="44" t="s">
        <v>213</v>
      </c>
      <c r="F411" s="153">
        <v>400000</v>
      </c>
      <c r="G411" s="47">
        <v>237202.78</v>
      </c>
      <c r="H411" s="46">
        <f>G411*100/F411</f>
        <v>59.300695</v>
      </c>
      <c r="I411" s="47">
        <v>0</v>
      </c>
      <c r="J411" s="48"/>
      <c r="K411" s="613" t="s">
        <v>161</v>
      </c>
    </row>
    <row r="412" spans="1:9" s="5" customFormat="1" ht="12.75">
      <c r="A412" s="20"/>
      <c r="B412" s="134">
        <v>85216</v>
      </c>
      <c r="C412" s="2"/>
      <c r="D412" s="3"/>
      <c r="E412" s="37" t="s">
        <v>214</v>
      </c>
      <c r="F412" s="128">
        <f>SUM(F413)</f>
        <v>167322</v>
      </c>
      <c r="G412" s="128">
        <f>SUM(G413)</f>
        <v>97017.53</v>
      </c>
      <c r="H412" s="38">
        <f>G412*100/F412</f>
        <v>57.98253068932956</v>
      </c>
      <c r="I412" s="39">
        <v>0</v>
      </c>
    </row>
    <row r="413" spans="1:9" s="49" customFormat="1" ht="12.75">
      <c r="A413" s="40"/>
      <c r="B413" s="107"/>
      <c r="C413" s="42"/>
      <c r="D413" s="43"/>
      <c r="E413" s="44" t="s">
        <v>159</v>
      </c>
      <c r="F413" s="131">
        <v>167322</v>
      </c>
      <c r="G413" s="47">
        <v>97017.53</v>
      </c>
      <c r="H413" s="46">
        <f>G413*100/F413</f>
        <v>57.98253068932956</v>
      </c>
      <c r="I413" s="47">
        <v>0</v>
      </c>
    </row>
    <row r="414" spans="1:9" s="193" customFormat="1" ht="12.75">
      <c r="A414" s="203"/>
      <c r="B414" s="583"/>
      <c r="C414" s="195"/>
      <c r="D414" s="196"/>
      <c r="E414" s="54" t="s">
        <v>165</v>
      </c>
      <c r="F414" s="210"/>
      <c r="G414" s="218"/>
      <c r="H414" s="192" t="s">
        <v>161</v>
      </c>
      <c r="I414" s="191"/>
    </row>
    <row r="415" spans="1:11" s="49" customFormat="1" ht="12.75">
      <c r="A415" s="97"/>
      <c r="B415" s="97"/>
      <c r="C415" s="84"/>
      <c r="D415" s="94">
        <v>3110</v>
      </c>
      <c r="E415" s="44" t="s">
        <v>213</v>
      </c>
      <c r="F415" s="153">
        <v>167322</v>
      </c>
      <c r="G415" s="47">
        <v>97017.53</v>
      </c>
      <c r="H415" s="46">
        <f>G415*100/F415</f>
        <v>57.98253068932956</v>
      </c>
      <c r="I415" s="47">
        <v>0</v>
      </c>
      <c r="J415" s="48"/>
      <c r="K415" s="613" t="s">
        <v>161</v>
      </c>
    </row>
    <row r="416" spans="1:9" s="76" customFormat="1" ht="12.75">
      <c r="A416" s="414" t="s">
        <v>158</v>
      </c>
      <c r="B416" s="415">
        <v>17</v>
      </c>
      <c r="C416" s="99"/>
      <c r="D416" s="99"/>
      <c r="E416" s="416"/>
      <c r="F416" s="99"/>
      <c r="G416" s="417"/>
      <c r="H416" s="106" t="s">
        <v>161</v>
      </c>
      <c r="I416" s="100"/>
    </row>
    <row r="417" spans="1:9" s="76" customFormat="1" ht="13.5" thickBot="1">
      <c r="A417" s="24"/>
      <c r="B417" s="25"/>
      <c r="C417" s="101"/>
      <c r="D417" s="102"/>
      <c r="E417" s="103"/>
      <c r="F417" s="104"/>
      <c r="G417" s="105"/>
      <c r="H417" s="106"/>
      <c r="I417" s="105"/>
    </row>
    <row r="418" spans="1:10" s="30" customFormat="1" ht="13.5" thickBot="1">
      <c r="A418" s="31" t="s">
        <v>116</v>
      </c>
      <c r="B418" s="32" t="s">
        <v>152</v>
      </c>
      <c r="C418" s="732" t="s">
        <v>129</v>
      </c>
      <c r="D418" s="733"/>
      <c r="E418" s="33" t="s">
        <v>115</v>
      </c>
      <c r="F418" s="32" t="s">
        <v>162</v>
      </c>
      <c r="G418" s="34" t="s">
        <v>163</v>
      </c>
      <c r="H418" s="34" t="s">
        <v>164</v>
      </c>
      <c r="I418" s="293" t="s">
        <v>169</v>
      </c>
      <c r="J418" s="29"/>
    </row>
    <row r="419" spans="1:9" s="5" customFormat="1" ht="12.75">
      <c r="A419" s="20"/>
      <c r="B419" s="134">
        <v>85219</v>
      </c>
      <c r="C419" s="2"/>
      <c r="D419" s="3"/>
      <c r="E419" s="37" t="s">
        <v>113</v>
      </c>
      <c r="F419" s="114">
        <f>SUM(F420)</f>
        <v>1200647</v>
      </c>
      <c r="G419" s="114">
        <f>SUM(G420)</f>
        <v>611773.61</v>
      </c>
      <c r="H419" s="38">
        <f>G419*100/F419</f>
        <v>50.95366165075996</v>
      </c>
      <c r="I419" s="39">
        <f>SUM(I420)</f>
        <v>27320.92</v>
      </c>
    </row>
    <row r="420" spans="1:9" s="193" customFormat="1" ht="27.75" customHeight="1">
      <c r="A420" s="40"/>
      <c r="B420" s="107"/>
      <c r="C420" s="42"/>
      <c r="D420" s="43"/>
      <c r="E420" s="44" t="s">
        <v>231</v>
      </c>
      <c r="F420" s="209">
        <v>1200647</v>
      </c>
      <c r="G420" s="191">
        <v>611773.61</v>
      </c>
      <c r="H420" s="192">
        <f>G420*100/F420</f>
        <v>50.95366165075996</v>
      </c>
      <c r="I420" s="191">
        <v>27320.92</v>
      </c>
    </row>
    <row r="421" spans="1:9" s="76" customFormat="1" ht="12.75">
      <c r="A421" s="203"/>
      <c r="B421" s="583"/>
      <c r="C421" s="195"/>
      <c r="D421" s="196"/>
      <c r="E421" s="54" t="s">
        <v>165</v>
      </c>
      <c r="F421" s="210"/>
      <c r="G421" s="191"/>
      <c r="H421" s="35" t="s">
        <v>161</v>
      </c>
      <c r="I421" s="161"/>
    </row>
    <row r="422" spans="1:11" s="49" customFormat="1" ht="12.75">
      <c r="A422" s="82"/>
      <c r="B422" s="50"/>
      <c r="C422" s="84"/>
      <c r="D422" s="94">
        <v>3020</v>
      </c>
      <c r="E422" s="44" t="s">
        <v>208</v>
      </c>
      <c r="F422" s="153">
        <v>8900</v>
      </c>
      <c r="G422" s="47">
        <v>5600</v>
      </c>
      <c r="H422" s="46">
        <f>G422*100/F422</f>
        <v>62.92134831460674</v>
      </c>
      <c r="I422" s="47">
        <v>0</v>
      </c>
      <c r="J422" s="48"/>
      <c r="K422" s="613" t="s">
        <v>161</v>
      </c>
    </row>
    <row r="423" spans="1:9" s="193" customFormat="1" ht="12.75">
      <c r="A423" s="79"/>
      <c r="B423" s="40"/>
      <c r="C423" s="41"/>
      <c r="D423" s="94">
        <v>4010</v>
      </c>
      <c r="E423" s="44" t="s">
        <v>105</v>
      </c>
      <c r="F423" s="205">
        <v>813344</v>
      </c>
      <c r="G423" s="191">
        <v>361797.23</v>
      </c>
      <c r="H423" s="192">
        <f aca="true" t="shared" si="11" ref="H423:H429">G423*100/F423</f>
        <v>44.48268260416257</v>
      </c>
      <c r="I423" s="191">
        <v>20070.25</v>
      </c>
    </row>
    <row r="424" spans="1:9" s="193" customFormat="1" ht="12.75">
      <c r="A424" s="203"/>
      <c r="B424" s="194"/>
      <c r="C424" s="204"/>
      <c r="D424" s="94">
        <v>4040</v>
      </c>
      <c r="E424" s="44" t="s">
        <v>145</v>
      </c>
      <c r="F424" s="212">
        <v>57241</v>
      </c>
      <c r="G424" s="191">
        <v>57240.29</v>
      </c>
      <c r="H424" s="192">
        <f t="shared" si="11"/>
        <v>99.9987596303349</v>
      </c>
      <c r="I424" s="191">
        <v>0</v>
      </c>
    </row>
    <row r="425" spans="1:9" s="193" customFormat="1" ht="12.75">
      <c r="A425" s="203"/>
      <c r="B425" s="194"/>
      <c r="C425" s="204"/>
      <c r="D425" s="94">
        <v>4110</v>
      </c>
      <c r="E425" s="44" t="s">
        <v>156</v>
      </c>
      <c r="F425" s="205">
        <v>101841</v>
      </c>
      <c r="G425" s="191">
        <v>72917.12</v>
      </c>
      <c r="H425" s="192">
        <f t="shared" si="11"/>
        <v>71.59898272797793</v>
      </c>
      <c r="I425" s="191">
        <v>5716.33</v>
      </c>
    </row>
    <row r="426" spans="1:9" s="193" customFormat="1" ht="12.75">
      <c r="A426" s="203"/>
      <c r="B426" s="194"/>
      <c r="C426" s="204"/>
      <c r="D426" s="94">
        <v>4120</v>
      </c>
      <c r="E426" s="44" t="s">
        <v>120</v>
      </c>
      <c r="F426" s="212">
        <v>20962</v>
      </c>
      <c r="G426" s="191">
        <v>8311.77</v>
      </c>
      <c r="H426" s="214">
        <f t="shared" si="11"/>
        <v>39.651607671023754</v>
      </c>
      <c r="I426" s="191">
        <v>1293.66</v>
      </c>
    </row>
    <row r="427" spans="1:9" s="193" customFormat="1" ht="25.5">
      <c r="A427" s="194"/>
      <c r="B427" s="731"/>
      <c r="C427" s="258"/>
      <c r="D427" s="92">
        <v>4170</v>
      </c>
      <c r="E427" s="44" t="s">
        <v>173</v>
      </c>
      <c r="F427" s="252">
        <v>34737</v>
      </c>
      <c r="G427" s="191">
        <v>24274.53</v>
      </c>
      <c r="H427" s="214">
        <f t="shared" si="11"/>
        <v>69.88090508679505</v>
      </c>
      <c r="I427" s="191">
        <v>70.5</v>
      </c>
    </row>
    <row r="428" spans="1:9" s="5" customFormat="1" ht="25.5">
      <c r="A428" s="20"/>
      <c r="B428" s="140">
        <v>85220</v>
      </c>
      <c r="C428" s="2"/>
      <c r="D428" s="3"/>
      <c r="E428" s="37" t="s">
        <v>251</v>
      </c>
      <c r="F428" s="114">
        <f>SUM(F429)</f>
        <v>33800</v>
      </c>
      <c r="G428" s="114">
        <f>SUM(G429)</f>
        <v>12</v>
      </c>
      <c r="H428" s="38">
        <f t="shared" si="11"/>
        <v>0.03550295857988166</v>
      </c>
      <c r="I428" s="39">
        <f>SUM(I429)</f>
        <v>0</v>
      </c>
    </row>
    <row r="429" spans="1:9" s="193" customFormat="1" ht="51">
      <c r="A429" s="40"/>
      <c r="B429" s="655"/>
      <c r="C429" s="42"/>
      <c r="D429" s="43"/>
      <c r="E429" s="44" t="s">
        <v>233</v>
      </c>
      <c r="F429" s="209">
        <v>33800</v>
      </c>
      <c r="G429" s="191">
        <v>12</v>
      </c>
      <c r="H429" s="192">
        <f t="shared" si="11"/>
        <v>0.03550295857988166</v>
      </c>
      <c r="I429" s="191">
        <v>0</v>
      </c>
    </row>
    <row r="430" spans="1:9" s="5" customFormat="1" ht="25.5">
      <c r="A430" s="20"/>
      <c r="B430" s="134">
        <v>85228</v>
      </c>
      <c r="C430" s="2"/>
      <c r="D430" s="3"/>
      <c r="E430" s="37" t="s">
        <v>259</v>
      </c>
      <c r="F430" s="128">
        <f>SUM(F431)</f>
        <v>627347</v>
      </c>
      <c r="G430" s="128">
        <f>SUM(G431)</f>
        <v>309047.61</v>
      </c>
      <c r="H430" s="38">
        <f>G430*100/F430</f>
        <v>49.262626584649325</v>
      </c>
      <c r="I430" s="78">
        <f>SUM(I431)</f>
        <v>6638.53</v>
      </c>
    </row>
    <row r="431" spans="1:9" s="193" customFormat="1" ht="27.75" customHeight="1">
      <c r="A431" s="40"/>
      <c r="B431" s="107"/>
      <c r="C431" s="42"/>
      <c r="D431" s="43"/>
      <c r="E431" s="259" t="s">
        <v>67</v>
      </c>
      <c r="F431" s="209">
        <v>627347</v>
      </c>
      <c r="G431" s="191">
        <v>309047.61</v>
      </c>
      <c r="H431" s="192">
        <f>G431*100/F431</f>
        <v>49.262626584649325</v>
      </c>
      <c r="I431" s="191">
        <v>6638.53</v>
      </c>
    </row>
    <row r="432" spans="1:9" s="76" customFormat="1" ht="12.75">
      <c r="A432" s="203"/>
      <c r="B432" s="583"/>
      <c r="C432" s="195"/>
      <c r="D432" s="196"/>
      <c r="E432" s="54" t="s">
        <v>165</v>
      </c>
      <c r="F432" s="197"/>
      <c r="G432" s="226"/>
      <c r="H432" s="35" t="s">
        <v>161</v>
      </c>
      <c r="I432" s="161"/>
    </row>
    <row r="433" spans="1:9" s="193" customFormat="1" ht="12.75">
      <c r="A433" s="79"/>
      <c r="B433" s="40"/>
      <c r="C433" s="41"/>
      <c r="D433" s="94">
        <v>4110</v>
      </c>
      <c r="E433" s="44" t="s">
        <v>156</v>
      </c>
      <c r="F433" s="212">
        <v>30576</v>
      </c>
      <c r="G433" s="191">
        <v>16657.16</v>
      </c>
      <c r="H433" s="192">
        <f>G433*100/F433</f>
        <v>54.47789115646258</v>
      </c>
      <c r="I433" s="191">
        <v>2477.51</v>
      </c>
    </row>
    <row r="434" spans="1:9" s="193" customFormat="1" ht="12.75">
      <c r="A434" s="203"/>
      <c r="B434" s="194"/>
      <c r="C434" s="204"/>
      <c r="D434" s="94">
        <v>4120</v>
      </c>
      <c r="E434" s="44" t="s">
        <v>120</v>
      </c>
      <c r="F434" s="212">
        <v>338</v>
      </c>
      <c r="G434" s="191">
        <v>0</v>
      </c>
      <c r="H434" s="214">
        <f>G434*100/F434</f>
        <v>0</v>
      </c>
      <c r="I434" s="191">
        <v>0</v>
      </c>
    </row>
    <row r="435" spans="1:9" s="193" customFormat="1" ht="25.5">
      <c r="A435" s="203"/>
      <c r="B435" s="219"/>
      <c r="C435" s="258"/>
      <c r="D435" s="92">
        <v>4170</v>
      </c>
      <c r="E435" s="44" t="s">
        <v>173</v>
      </c>
      <c r="F435" s="252">
        <v>200333</v>
      </c>
      <c r="G435" s="191">
        <v>104014.45</v>
      </c>
      <c r="H435" s="214">
        <f>G435*100/F435</f>
        <v>51.92077690645076</v>
      </c>
      <c r="I435" s="191">
        <v>4161.02</v>
      </c>
    </row>
    <row r="436" spans="1:9" s="5" customFormat="1" ht="12.75">
      <c r="A436" s="20"/>
      <c r="B436" s="134">
        <v>85295</v>
      </c>
      <c r="C436" s="2"/>
      <c r="D436" s="3"/>
      <c r="E436" s="37" t="s">
        <v>137</v>
      </c>
      <c r="F436" s="128">
        <f>SUM(F437)</f>
        <v>300649</v>
      </c>
      <c r="G436" s="128">
        <f>SUM(G437)</f>
        <v>117335.81</v>
      </c>
      <c r="H436" s="38">
        <f>G436*100/F436</f>
        <v>39.02750715951159</v>
      </c>
      <c r="I436" s="39">
        <f>SUM(I437)</f>
        <v>3800.92</v>
      </c>
    </row>
    <row r="437" spans="1:9" s="193" customFormat="1" ht="63.75">
      <c r="A437" s="223"/>
      <c r="B437" s="181"/>
      <c r="C437" s="42"/>
      <c r="D437" s="43"/>
      <c r="E437" s="44" t="s">
        <v>68</v>
      </c>
      <c r="F437" s="209">
        <v>300649</v>
      </c>
      <c r="G437" s="191">
        <v>117335.81</v>
      </c>
      <c r="H437" s="192">
        <f>G437*100/F437</f>
        <v>39.02750715951159</v>
      </c>
      <c r="I437" s="191">
        <v>3800.92</v>
      </c>
    </row>
    <row r="438" spans="1:9" s="193" customFormat="1" ht="12.75">
      <c r="A438" s="690"/>
      <c r="B438" s="583"/>
      <c r="C438" s="195"/>
      <c r="D438" s="196"/>
      <c r="E438" s="54" t="s">
        <v>165</v>
      </c>
      <c r="F438" s="210"/>
      <c r="G438" s="191"/>
      <c r="H438" s="192" t="s">
        <v>161</v>
      </c>
      <c r="I438" s="191"/>
    </row>
    <row r="439" spans="1:11" s="49" customFormat="1" ht="12.75">
      <c r="A439" s="82"/>
      <c r="B439" s="50"/>
      <c r="C439" s="84"/>
      <c r="D439" s="94">
        <v>3110</v>
      </c>
      <c r="E439" s="44" t="s">
        <v>213</v>
      </c>
      <c r="F439" s="153">
        <v>67500</v>
      </c>
      <c r="G439" s="47">
        <v>15246.9</v>
      </c>
      <c r="H439" s="46">
        <f>G439*100/F439</f>
        <v>22.588</v>
      </c>
      <c r="I439" s="47">
        <v>0</v>
      </c>
      <c r="J439" s="48"/>
      <c r="K439" s="613" t="s">
        <v>161</v>
      </c>
    </row>
    <row r="440" spans="1:9" s="193" customFormat="1" ht="12.75">
      <c r="A440" s="690"/>
      <c r="B440" s="194"/>
      <c r="C440" s="204"/>
      <c r="D440" s="94">
        <v>4010</v>
      </c>
      <c r="E440" s="44" t="s">
        <v>105</v>
      </c>
      <c r="F440" s="212">
        <v>77964</v>
      </c>
      <c r="G440" s="191">
        <v>36298.37</v>
      </c>
      <c r="H440" s="192">
        <f aca="true" t="shared" si="12" ref="H440:H449">G440*100/F440</f>
        <v>46.55786003796624</v>
      </c>
      <c r="I440" s="191">
        <v>1843.7</v>
      </c>
    </row>
    <row r="441" spans="1:9" s="193" customFormat="1" ht="12.75">
      <c r="A441" s="690"/>
      <c r="B441" s="194"/>
      <c r="C441" s="204"/>
      <c r="D441" s="94">
        <v>4040</v>
      </c>
      <c r="E441" s="44" t="s">
        <v>145</v>
      </c>
      <c r="F441" s="213">
        <v>5799</v>
      </c>
      <c r="G441" s="191">
        <v>5798.55</v>
      </c>
      <c r="H441" s="192">
        <f t="shared" si="12"/>
        <v>99.99224004138645</v>
      </c>
      <c r="I441" s="191">
        <v>0</v>
      </c>
    </row>
    <row r="442" spans="1:9" s="193" customFormat="1" ht="12.75">
      <c r="A442" s="691"/>
      <c r="B442" s="194"/>
      <c r="C442" s="204"/>
      <c r="D442" s="94">
        <v>4110</v>
      </c>
      <c r="E442" s="44" t="s">
        <v>156</v>
      </c>
      <c r="F442" s="213">
        <v>13017</v>
      </c>
      <c r="G442" s="191">
        <v>6620.96</v>
      </c>
      <c r="H442" s="192">
        <f t="shared" si="12"/>
        <v>50.86394714603979</v>
      </c>
      <c r="I442" s="191">
        <v>983.47</v>
      </c>
    </row>
    <row r="443" spans="1:9" s="193" customFormat="1" ht="12.75">
      <c r="A443" s="743"/>
      <c r="B443" s="219"/>
      <c r="C443" s="258"/>
      <c r="D443" s="92">
        <v>4120</v>
      </c>
      <c r="E443" s="93" t="s">
        <v>120</v>
      </c>
      <c r="F443" s="252">
        <v>2076</v>
      </c>
      <c r="G443" s="191">
        <v>462.55</v>
      </c>
      <c r="H443" s="214">
        <f t="shared" si="12"/>
        <v>22.28082851637765</v>
      </c>
      <c r="I443" s="191">
        <v>53.51</v>
      </c>
    </row>
    <row r="444" spans="1:9" s="76" customFormat="1" ht="12.75">
      <c r="A444" s="414" t="s">
        <v>158</v>
      </c>
      <c r="B444" s="415">
        <v>18</v>
      </c>
      <c r="C444" s="99"/>
      <c r="D444" s="99"/>
      <c r="E444" s="416"/>
      <c r="F444" s="99"/>
      <c r="G444" s="417"/>
      <c r="H444" s="106" t="s">
        <v>161</v>
      </c>
      <c r="I444" s="100"/>
    </row>
    <row r="445" spans="1:9" s="76" customFormat="1" ht="13.5" thickBot="1">
      <c r="A445" s="24"/>
      <c r="B445" s="25"/>
      <c r="C445" s="101"/>
      <c r="D445" s="102"/>
      <c r="E445" s="103"/>
      <c r="F445" s="104"/>
      <c r="G445" s="105"/>
      <c r="H445" s="106"/>
      <c r="I445" s="105"/>
    </row>
    <row r="446" spans="1:10" s="30" customFormat="1" ht="13.5" thickBot="1">
      <c r="A446" s="31" t="s">
        <v>116</v>
      </c>
      <c r="B446" s="32" t="s">
        <v>152</v>
      </c>
      <c r="C446" s="732" t="s">
        <v>129</v>
      </c>
      <c r="D446" s="733"/>
      <c r="E446" s="33" t="s">
        <v>115</v>
      </c>
      <c r="F446" s="32" t="s">
        <v>162</v>
      </c>
      <c r="G446" s="34" t="s">
        <v>163</v>
      </c>
      <c r="H446" s="34" t="s">
        <v>164</v>
      </c>
      <c r="I446" s="293" t="s">
        <v>169</v>
      </c>
      <c r="J446" s="29"/>
    </row>
    <row r="447" spans="1:10" s="76" customFormat="1" ht="12.75">
      <c r="A447" s="491">
        <v>853</v>
      </c>
      <c r="B447" s="393"/>
      <c r="C447" s="581"/>
      <c r="D447" s="582"/>
      <c r="E447" s="492" t="s">
        <v>215</v>
      </c>
      <c r="F447" s="493">
        <f>SUM(F448)</f>
        <v>14998</v>
      </c>
      <c r="G447" s="494">
        <f>SUM(G448)</f>
        <v>14962.56</v>
      </c>
      <c r="H447" s="495">
        <f t="shared" si="12"/>
        <v>99.76370182691025</v>
      </c>
      <c r="I447" s="496">
        <v>0</v>
      </c>
      <c r="J447" s="75"/>
    </row>
    <row r="448" spans="1:10" s="5" customFormat="1" ht="12.75">
      <c r="A448" s="21"/>
      <c r="B448" s="497">
        <v>85395</v>
      </c>
      <c r="C448" s="498"/>
      <c r="D448" s="499"/>
      <c r="E448" s="500" t="s">
        <v>137</v>
      </c>
      <c r="F448" s="501">
        <f>SUM(F462,F449)</f>
        <v>14998</v>
      </c>
      <c r="G448" s="501">
        <f>SUM(G462,G449)</f>
        <v>14962.56</v>
      </c>
      <c r="H448" s="502">
        <f t="shared" si="12"/>
        <v>99.76370182691025</v>
      </c>
      <c r="I448" s="503">
        <v>0</v>
      </c>
      <c r="J448" s="4"/>
    </row>
    <row r="449" spans="1:9" s="193" customFormat="1" ht="76.5">
      <c r="A449" s="40"/>
      <c r="B449" s="107"/>
      <c r="C449" s="42"/>
      <c r="D449" s="43"/>
      <c r="E449" s="259" t="s">
        <v>20</v>
      </c>
      <c r="F449" s="504">
        <v>14998</v>
      </c>
      <c r="G449" s="191">
        <v>14962.56</v>
      </c>
      <c r="H449" s="192">
        <f t="shared" si="12"/>
        <v>99.76370182691025</v>
      </c>
      <c r="I449" s="191">
        <v>0</v>
      </c>
    </row>
    <row r="450" spans="1:9" s="193" customFormat="1" ht="12.75">
      <c r="A450" s="203"/>
      <c r="B450" s="583"/>
      <c r="C450" s="195"/>
      <c r="D450" s="196"/>
      <c r="E450" s="54" t="s">
        <v>165</v>
      </c>
      <c r="F450" s="505"/>
      <c r="G450" s="191"/>
      <c r="H450" s="192" t="s">
        <v>161</v>
      </c>
      <c r="I450" s="191"/>
    </row>
    <row r="451" spans="1:9" s="61" customFormat="1" ht="12.75">
      <c r="A451" s="294"/>
      <c r="B451" s="59"/>
      <c r="C451" s="557"/>
      <c r="D451" s="558"/>
      <c r="E451" s="559" t="s">
        <v>216</v>
      </c>
      <c r="F451" s="560"/>
      <c r="G451" s="62"/>
      <c r="H451" s="561"/>
      <c r="I451" s="62"/>
    </row>
    <row r="452" spans="1:9" s="193" customFormat="1" ht="12.75">
      <c r="A452" s="203"/>
      <c r="B452" s="194"/>
      <c r="C452" s="204"/>
      <c r="D452" s="94">
        <v>4119</v>
      </c>
      <c r="E452" s="44" t="s">
        <v>156</v>
      </c>
      <c r="F452" s="213">
        <v>264</v>
      </c>
      <c r="G452" s="191">
        <v>264.37</v>
      </c>
      <c r="H452" s="192">
        <f>G452*100/F452</f>
        <v>100.14015151515152</v>
      </c>
      <c r="I452" s="191">
        <v>0</v>
      </c>
    </row>
    <row r="453" spans="1:9" s="193" customFormat="1" ht="12.75">
      <c r="A453" s="203"/>
      <c r="B453" s="194"/>
      <c r="C453" s="195"/>
      <c r="D453" s="148">
        <v>4129</v>
      </c>
      <c r="E453" s="54" t="s">
        <v>120</v>
      </c>
      <c r="F453" s="260">
        <v>7</v>
      </c>
      <c r="G453" s="218">
        <v>6.23</v>
      </c>
      <c r="H453" s="261">
        <f>G453*100/F453</f>
        <v>89</v>
      </c>
      <c r="I453" s="218">
        <v>0</v>
      </c>
    </row>
    <row r="454" spans="1:9" s="193" customFormat="1" ht="25.5">
      <c r="A454" s="203"/>
      <c r="B454" s="194"/>
      <c r="C454" s="347"/>
      <c r="D454" s="348">
        <v>4179</v>
      </c>
      <c r="E454" s="44" t="s">
        <v>173</v>
      </c>
      <c r="F454" s="349">
        <v>4829</v>
      </c>
      <c r="G454" s="191">
        <v>4829.4</v>
      </c>
      <c r="H454" s="214">
        <f>G454*100/F454</f>
        <v>100.0082832884655</v>
      </c>
      <c r="I454" s="191">
        <v>0</v>
      </c>
    </row>
    <row r="455" spans="1:9" s="61" customFormat="1" ht="12.75">
      <c r="A455" s="294"/>
      <c r="B455" s="59"/>
      <c r="C455" s="557"/>
      <c r="D455" s="558"/>
      <c r="E455" s="559" t="s">
        <v>217</v>
      </c>
      <c r="F455" s="560"/>
      <c r="G455" s="62"/>
      <c r="H455" s="561"/>
      <c r="I455" s="62"/>
    </row>
    <row r="456" spans="1:9" s="193" customFormat="1" ht="12.75">
      <c r="A456" s="203"/>
      <c r="B456" s="194"/>
      <c r="C456" s="204"/>
      <c r="D456" s="94">
        <v>4119</v>
      </c>
      <c r="E456" s="44" t="s">
        <v>156</v>
      </c>
      <c r="F456" s="213">
        <v>150</v>
      </c>
      <c r="G456" s="191">
        <v>150.16</v>
      </c>
      <c r="H456" s="192">
        <f aca="true" t="shared" si="13" ref="H456:H461">G456*100/F456</f>
        <v>100.10666666666667</v>
      </c>
      <c r="I456" s="191">
        <v>0</v>
      </c>
    </row>
    <row r="457" spans="1:9" s="193" customFormat="1" ht="12.75">
      <c r="A457" s="203"/>
      <c r="B457" s="194"/>
      <c r="C457" s="195"/>
      <c r="D457" s="148">
        <v>4129</v>
      </c>
      <c r="E457" s="54" t="s">
        <v>120</v>
      </c>
      <c r="F457" s="260">
        <v>24</v>
      </c>
      <c r="G457" s="218">
        <v>24.37</v>
      </c>
      <c r="H457" s="261">
        <f t="shared" si="13"/>
        <v>101.54166666666667</v>
      </c>
      <c r="I457" s="218">
        <v>0</v>
      </c>
    </row>
    <row r="458" spans="1:9" s="193" customFormat="1" ht="26.25" thickBot="1">
      <c r="A458" s="586"/>
      <c r="B458" s="587"/>
      <c r="C458" s="588"/>
      <c r="D458" s="551">
        <v>4179</v>
      </c>
      <c r="E458" s="163" t="s">
        <v>173</v>
      </c>
      <c r="F458" s="552">
        <v>3934</v>
      </c>
      <c r="G458" s="589">
        <v>3934.5</v>
      </c>
      <c r="H458" s="590">
        <f t="shared" si="13"/>
        <v>100.0127097102186</v>
      </c>
      <c r="I458" s="589">
        <v>0</v>
      </c>
    </row>
    <row r="459" spans="1:9" s="16" customFormat="1" ht="12.75">
      <c r="A459" s="406">
        <v>854</v>
      </c>
      <c r="B459" s="364"/>
      <c r="C459" s="364"/>
      <c r="D459" s="365"/>
      <c r="E459" s="366" t="s">
        <v>112</v>
      </c>
      <c r="F459" s="372">
        <f>SUM(F472,F469,F460)</f>
        <v>485176</v>
      </c>
      <c r="G459" s="372">
        <f>SUM(G472,G469,G460)</f>
        <v>263929.51</v>
      </c>
      <c r="H459" s="360">
        <f t="shared" si="13"/>
        <v>54.39871510544627</v>
      </c>
      <c r="I459" s="368">
        <f>SUM(I472,I469,I460)</f>
        <v>19134.95</v>
      </c>
    </row>
    <row r="460" spans="1:9" s="5" customFormat="1" ht="12.75">
      <c r="A460" s="6"/>
      <c r="B460" s="159">
        <v>85401</v>
      </c>
      <c r="C460" s="2"/>
      <c r="D460" s="3"/>
      <c r="E460" s="37" t="s">
        <v>150</v>
      </c>
      <c r="F460" s="128">
        <f>SUM(F461)</f>
        <v>378552</v>
      </c>
      <c r="G460" s="128">
        <f>SUM(G461)</f>
        <v>200174.67</v>
      </c>
      <c r="H460" s="38">
        <f t="shared" si="13"/>
        <v>52.87904171685792</v>
      </c>
      <c r="I460" s="39">
        <f>SUM(I461)</f>
        <v>11062.02</v>
      </c>
    </row>
    <row r="461" spans="1:9" s="193" customFormat="1" ht="38.25">
      <c r="A461" s="160"/>
      <c r="B461" s="181"/>
      <c r="C461" s="42"/>
      <c r="D461" s="43"/>
      <c r="E461" s="44" t="s">
        <v>260</v>
      </c>
      <c r="F461" s="209">
        <v>378552</v>
      </c>
      <c r="G461" s="191">
        <v>200174.67</v>
      </c>
      <c r="H461" s="192">
        <f t="shared" si="13"/>
        <v>52.87904171685792</v>
      </c>
      <c r="I461" s="191">
        <v>11062.02</v>
      </c>
    </row>
    <row r="462" spans="1:9" s="193" customFormat="1" ht="12.75">
      <c r="A462" s="690"/>
      <c r="B462" s="583"/>
      <c r="C462" s="195"/>
      <c r="D462" s="196"/>
      <c r="E462" s="54" t="s">
        <v>165</v>
      </c>
      <c r="F462" s="210"/>
      <c r="G462" s="191"/>
      <c r="H462" s="192" t="s">
        <v>161</v>
      </c>
      <c r="I462" s="191"/>
    </row>
    <row r="463" spans="1:11" s="49" customFormat="1" ht="38.25">
      <c r="A463" s="82"/>
      <c r="B463" s="50"/>
      <c r="C463" s="84"/>
      <c r="D463" s="94">
        <v>3020</v>
      </c>
      <c r="E463" s="44" t="s">
        <v>69</v>
      </c>
      <c r="F463" s="153">
        <v>1359</v>
      </c>
      <c r="G463" s="47">
        <v>415.47</v>
      </c>
      <c r="H463" s="46">
        <f>G463*100/F463</f>
        <v>30.571743929359823</v>
      </c>
      <c r="I463" s="47">
        <v>21.9</v>
      </c>
      <c r="J463" s="48"/>
      <c r="K463" s="613" t="s">
        <v>161</v>
      </c>
    </row>
    <row r="464" spans="1:11" s="49" customFormat="1" ht="12.75">
      <c r="A464" s="82"/>
      <c r="B464" s="50"/>
      <c r="C464" s="84"/>
      <c r="D464" s="94">
        <v>3240</v>
      </c>
      <c r="E464" s="44" t="s">
        <v>209</v>
      </c>
      <c r="F464" s="153">
        <v>5000</v>
      </c>
      <c r="G464" s="47">
        <v>0</v>
      </c>
      <c r="H464" s="46">
        <f>G464*100/F464</f>
        <v>0</v>
      </c>
      <c r="I464" s="47">
        <v>0</v>
      </c>
      <c r="J464" s="48"/>
      <c r="K464" s="613" t="s">
        <v>161</v>
      </c>
    </row>
    <row r="465" spans="1:9" s="193" customFormat="1" ht="12.75">
      <c r="A465" s="690"/>
      <c r="B465" s="194"/>
      <c r="C465" s="204"/>
      <c r="D465" s="94">
        <v>4010</v>
      </c>
      <c r="E465" s="44" t="s">
        <v>105</v>
      </c>
      <c r="F465" s="205">
        <v>268720</v>
      </c>
      <c r="G465" s="191">
        <v>134106.84</v>
      </c>
      <c r="H465" s="192">
        <f aca="true" t="shared" si="14" ref="H465:H470">G465*100/F465</f>
        <v>49.905790413813634</v>
      </c>
      <c r="I465" s="191">
        <v>7048.23</v>
      </c>
    </row>
    <row r="466" spans="1:11" s="193" customFormat="1" ht="12.75">
      <c r="A466" s="690"/>
      <c r="B466" s="194"/>
      <c r="C466" s="204"/>
      <c r="D466" s="94">
        <v>4040</v>
      </c>
      <c r="E466" s="44" t="s">
        <v>145</v>
      </c>
      <c r="F466" s="212">
        <v>17965</v>
      </c>
      <c r="G466" s="191">
        <v>17955.22</v>
      </c>
      <c r="H466" s="192">
        <f t="shared" si="14"/>
        <v>99.94556081269134</v>
      </c>
      <c r="I466" s="191">
        <v>0</v>
      </c>
      <c r="K466" s="585" t="s">
        <v>161</v>
      </c>
    </row>
    <row r="467" spans="1:9" s="193" customFormat="1" ht="12.75">
      <c r="A467" s="691"/>
      <c r="B467" s="194"/>
      <c r="C467" s="204"/>
      <c r="D467" s="94">
        <v>4110</v>
      </c>
      <c r="E467" s="44" t="s">
        <v>156</v>
      </c>
      <c r="F467" s="212">
        <v>43813</v>
      </c>
      <c r="G467" s="191">
        <v>22978.75</v>
      </c>
      <c r="H467" s="192">
        <f t="shared" si="14"/>
        <v>52.4473329833611</v>
      </c>
      <c r="I467" s="191">
        <v>3188.62</v>
      </c>
    </row>
    <row r="468" spans="1:9" s="193" customFormat="1" ht="12.75">
      <c r="A468" s="203"/>
      <c r="B468" s="219"/>
      <c r="C468" s="204"/>
      <c r="D468" s="94">
        <v>4120</v>
      </c>
      <c r="E468" s="44" t="s">
        <v>120</v>
      </c>
      <c r="F468" s="213">
        <v>7025</v>
      </c>
      <c r="G468" s="191">
        <v>3570.22</v>
      </c>
      <c r="H468" s="192">
        <f t="shared" si="14"/>
        <v>50.821637010676156</v>
      </c>
      <c r="I468" s="191">
        <v>523.74</v>
      </c>
    </row>
    <row r="469" spans="1:9" s="5" customFormat="1" ht="12.75">
      <c r="A469" s="20"/>
      <c r="B469" s="321">
        <v>85415</v>
      </c>
      <c r="C469" s="527"/>
      <c r="D469" s="528"/>
      <c r="E469" s="530" t="s">
        <v>144</v>
      </c>
      <c r="F469" s="531">
        <f>SUM(F470)</f>
        <v>104694</v>
      </c>
      <c r="G469" s="531">
        <f>SUM(G470)</f>
        <v>63251.69</v>
      </c>
      <c r="H469" s="241">
        <f t="shared" si="14"/>
        <v>60.415773587789175</v>
      </c>
      <c r="I469" s="457">
        <f>SUM(I470)</f>
        <v>8072.93</v>
      </c>
    </row>
    <row r="470" spans="1:10" s="49" customFormat="1" ht="12.75">
      <c r="A470" s="525"/>
      <c r="B470" s="452"/>
      <c r="C470" s="452"/>
      <c r="D470" s="229"/>
      <c r="E470" s="283" t="s">
        <v>159</v>
      </c>
      <c r="F470" s="337">
        <v>104694</v>
      </c>
      <c r="G470" s="330">
        <v>63251.69</v>
      </c>
      <c r="H470" s="69">
        <f t="shared" si="14"/>
        <v>60.415773587789175</v>
      </c>
      <c r="I470" s="189">
        <v>8072.93</v>
      </c>
      <c r="J470" s="48"/>
    </row>
    <row r="471" spans="1:10" s="61" customFormat="1" ht="25.5">
      <c r="A471" s="294"/>
      <c r="B471" s="440"/>
      <c r="C471" s="440"/>
      <c r="D471" s="529" t="s">
        <v>161</v>
      </c>
      <c r="E471" s="332" t="s">
        <v>5</v>
      </c>
      <c r="F471" s="338" t="s">
        <v>161</v>
      </c>
      <c r="G471" s="333"/>
      <c r="H471" s="35" t="s">
        <v>161</v>
      </c>
      <c r="I471" s="334"/>
      <c r="J471" s="60"/>
    </row>
    <row r="472" spans="1:9" s="5" customFormat="1" ht="12.75">
      <c r="A472" s="6"/>
      <c r="B472" s="526">
        <v>85446</v>
      </c>
      <c r="C472" s="13"/>
      <c r="D472" s="14"/>
      <c r="E472" s="135" t="s">
        <v>125</v>
      </c>
      <c r="F472" s="136">
        <f>SUM(F473)</f>
        <v>1930</v>
      </c>
      <c r="G472" s="136">
        <f>SUM(G473)</f>
        <v>503.15</v>
      </c>
      <c r="H472" s="38">
        <f>G472*100/F472</f>
        <v>26.069948186528496</v>
      </c>
      <c r="I472" s="78">
        <v>0</v>
      </c>
    </row>
    <row r="473" spans="1:9" s="193" customFormat="1" ht="38.25">
      <c r="A473" s="263"/>
      <c r="B473" s="137"/>
      <c r="C473" s="137"/>
      <c r="D473" s="138"/>
      <c r="E473" s="93" t="s">
        <v>232</v>
      </c>
      <c r="F473" s="264">
        <v>1930</v>
      </c>
      <c r="G473" s="191">
        <v>503.15</v>
      </c>
      <c r="H473" s="214">
        <f>G473*100/F473</f>
        <v>26.069948186528496</v>
      </c>
      <c r="I473" s="191">
        <v>0</v>
      </c>
    </row>
    <row r="474" spans="1:9" s="76" customFormat="1" ht="12.75">
      <c r="A474" s="414" t="s">
        <v>158</v>
      </c>
      <c r="B474" s="415">
        <v>19</v>
      </c>
      <c r="C474" s="99"/>
      <c r="D474" s="99"/>
      <c r="E474" s="416"/>
      <c r="F474" s="99"/>
      <c r="G474" s="417"/>
      <c r="H474" s="106" t="s">
        <v>161</v>
      </c>
      <c r="I474" s="100"/>
    </row>
    <row r="475" spans="1:9" s="76" customFormat="1" ht="13.5" thickBot="1">
      <c r="A475" s="24"/>
      <c r="B475" s="25"/>
      <c r="C475" s="101"/>
      <c r="D475" s="102"/>
      <c r="E475" s="103"/>
      <c r="F475" s="104"/>
      <c r="G475" s="105"/>
      <c r="H475" s="106"/>
      <c r="I475" s="105"/>
    </row>
    <row r="476" spans="1:10" s="30" customFormat="1" ht="13.5" thickBot="1">
      <c r="A476" s="31" t="s">
        <v>116</v>
      </c>
      <c r="B476" s="32" t="s">
        <v>152</v>
      </c>
      <c r="C476" s="732" t="s">
        <v>129</v>
      </c>
      <c r="D476" s="733"/>
      <c r="E476" s="33" t="s">
        <v>115</v>
      </c>
      <c r="F476" s="32" t="s">
        <v>162</v>
      </c>
      <c r="G476" s="34" t="s">
        <v>163</v>
      </c>
      <c r="H476" s="34" t="s">
        <v>164</v>
      </c>
      <c r="I476" s="293" t="s">
        <v>169</v>
      </c>
      <c r="J476" s="29"/>
    </row>
    <row r="477" spans="1:9" s="16" customFormat="1" ht="17.25" customHeight="1">
      <c r="A477" s="506">
        <v>900</v>
      </c>
      <c r="B477" s="507"/>
      <c r="C477" s="507"/>
      <c r="D477" s="508"/>
      <c r="E477" s="509" t="s">
        <v>143</v>
      </c>
      <c r="F477" s="510">
        <f>SUM(F506,F495,F493,F487,F478)</f>
        <v>4323340</v>
      </c>
      <c r="G477" s="510">
        <f>SUM(G506,G495,G493,G487,G478)</f>
        <v>1549678.9999999998</v>
      </c>
      <c r="H477" s="360">
        <f>G477*100/F477</f>
        <v>35.84448597612031</v>
      </c>
      <c r="I477" s="368">
        <f>SUM(I478,I487,I493,I495,I506)</f>
        <v>294584.65</v>
      </c>
    </row>
    <row r="478" spans="1:9" s="5" customFormat="1" ht="12.75">
      <c r="A478" s="20"/>
      <c r="B478" s="134">
        <v>90002</v>
      </c>
      <c r="C478" s="13"/>
      <c r="D478" s="14"/>
      <c r="E478" s="135" t="s">
        <v>133</v>
      </c>
      <c r="F478" s="272">
        <f>SUM(F480,F479)</f>
        <v>805400</v>
      </c>
      <c r="G478" s="272">
        <f>SUM(G480,G479)</f>
        <v>150236.9</v>
      </c>
      <c r="H478" s="38">
        <f>G478*100/F478</f>
        <v>18.653700024832382</v>
      </c>
      <c r="I478" s="78">
        <f>SUM(I479)</f>
        <v>0</v>
      </c>
    </row>
    <row r="479" spans="1:9" s="49" customFormat="1" ht="38.25">
      <c r="A479" s="40"/>
      <c r="B479" s="655"/>
      <c r="C479" s="42"/>
      <c r="D479" s="43"/>
      <c r="E479" s="44" t="s">
        <v>0</v>
      </c>
      <c r="F479" s="131">
        <v>5000</v>
      </c>
      <c r="G479" s="47">
        <v>0</v>
      </c>
      <c r="H479" s="46">
        <f>G479*100/F479</f>
        <v>0</v>
      </c>
      <c r="I479" s="47">
        <v>0</v>
      </c>
    </row>
    <row r="480" spans="1:9" s="49" customFormat="1" ht="12.75">
      <c r="A480" s="194"/>
      <c r="B480" s="250"/>
      <c r="C480" s="211"/>
      <c r="D480" s="207"/>
      <c r="E480" s="44" t="s">
        <v>95</v>
      </c>
      <c r="F480" s="265">
        <f>SUM(F482)</f>
        <v>800400</v>
      </c>
      <c r="G480" s="265">
        <v>150236.9</v>
      </c>
      <c r="H480" s="46">
        <f>G480*100/F480</f>
        <v>18.770227386306846</v>
      </c>
      <c r="I480" s="47">
        <v>0</v>
      </c>
    </row>
    <row r="481" spans="1:9" s="49" customFormat="1" ht="12.75">
      <c r="A481" s="82"/>
      <c r="B481" s="83"/>
      <c r="C481" s="108"/>
      <c r="D481" s="53"/>
      <c r="E481" s="54" t="s">
        <v>165</v>
      </c>
      <c r="F481" s="145"/>
      <c r="G481" s="47"/>
      <c r="H481" s="46" t="s">
        <v>161</v>
      </c>
      <c r="I481" s="47"/>
    </row>
    <row r="482" spans="1:9" s="49" customFormat="1" ht="12.75">
      <c r="A482" s="82"/>
      <c r="B482" s="50"/>
      <c r="C482" s="245"/>
      <c r="D482" s="319">
        <v>6050</v>
      </c>
      <c r="E482" s="438" t="s">
        <v>147</v>
      </c>
      <c r="F482" s="133">
        <v>800400</v>
      </c>
      <c r="G482" s="47">
        <v>150236.9</v>
      </c>
      <c r="H482" s="46">
        <f>G482*100/F482</f>
        <v>18.770227386306846</v>
      </c>
      <c r="I482" s="47">
        <v>0</v>
      </c>
    </row>
    <row r="483" spans="1:9" s="61" customFormat="1" ht="38.25">
      <c r="A483" s="294"/>
      <c r="B483" s="59"/>
      <c r="C483" s="120"/>
      <c r="D483" s="434"/>
      <c r="E483" s="511" t="s">
        <v>218</v>
      </c>
      <c r="F483" s="604" t="s">
        <v>161</v>
      </c>
      <c r="G483" s="62">
        <v>150236.9</v>
      </c>
      <c r="H483" s="598" t="s">
        <v>161</v>
      </c>
      <c r="I483" s="62">
        <v>0</v>
      </c>
    </row>
    <row r="484" spans="1:9" s="61" customFormat="1" ht="25.5">
      <c r="A484" s="294"/>
      <c r="B484" s="59"/>
      <c r="C484" s="120"/>
      <c r="D484" s="434"/>
      <c r="E484" s="705" t="s">
        <v>70</v>
      </c>
      <c r="F484" s="604"/>
      <c r="G484" s="62">
        <v>0</v>
      </c>
      <c r="H484" s="605"/>
      <c r="I484" s="62">
        <v>0</v>
      </c>
    </row>
    <row r="485" spans="1:9" s="61" customFormat="1" ht="25.5">
      <c r="A485" s="294"/>
      <c r="B485" s="59"/>
      <c r="C485" s="120"/>
      <c r="D485" s="434"/>
      <c r="E485" s="705" t="s">
        <v>71</v>
      </c>
      <c r="F485" s="604"/>
      <c r="G485" s="62">
        <v>0</v>
      </c>
      <c r="H485" s="605"/>
      <c r="I485" s="62">
        <v>0</v>
      </c>
    </row>
    <row r="486" spans="1:9" s="61" customFormat="1" ht="76.5">
      <c r="A486" s="294"/>
      <c r="B486" s="315"/>
      <c r="C486" s="521"/>
      <c r="D486" s="222"/>
      <c r="E486" s="663" t="s">
        <v>72</v>
      </c>
      <c r="F486" s="604"/>
      <c r="G486" s="62">
        <v>0</v>
      </c>
      <c r="H486" s="605"/>
      <c r="I486" s="62">
        <v>0</v>
      </c>
    </row>
    <row r="487" spans="1:11" s="5" customFormat="1" ht="12.75" customHeight="1">
      <c r="A487" s="20"/>
      <c r="B487" s="134">
        <v>90003</v>
      </c>
      <c r="C487" s="13"/>
      <c r="D487" s="14"/>
      <c r="E487" s="37" t="s">
        <v>123</v>
      </c>
      <c r="F487" s="128">
        <f>SUM(F488:F489)</f>
        <v>439450</v>
      </c>
      <c r="G487" s="128">
        <f>SUM(G488,G489)</f>
        <v>261168.16</v>
      </c>
      <c r="H487" s="38">
        <f aca="true" t="shared" si="15" ref="H487:H497">G487*100/F487</f>
        <v>59.43068836045056</v>
      </c>
      <c r="I487" s="39">
        <f>SUM(I488)</f>
        <v>20266.23</v>
      </c>
      <c r="K487" s="614" t="s">
        <v>161</v>
      </c>
    </row>
    <row r="488" spans="1:9" s="49" customFormat="1" ht="38.25">
      <c r="A488" s="40"/>
      <c r="B488" s="41"/>
      <c r="C488" s="42"/>
      <c r="D488" s="43"/>
      <c r="E488" s="44" t="s">
        <v>234</v>
      </c>
      <c r="F488" s="131">
        <v>351200</v>
      </c>
      <c r="G488" s="47">
        <v>172955.76</v>
      </c>
      <c r="H488" s="46">
        <f t="shared" si="15"/>
        <v>49.247084282460136</v>
      </c>
      <c r="I488" s="47">
        <v>20266.23</v>
      </c>
    </row>
    <row r="489" spans="1:9" s="49" customFormat="1" ht="12.75">
      <c r="A489" s="50"/>
      <c r="B489" s="51"/>
      <c r="C489" s="146"/>
      <c r="D489" s="85"/>
      <c r="E489" s="44" t="s">
        <v>95</v>
      </c>
      <c r="F489" s="265">
        <f>SUM(F491)</f>
        <v>88250</v>
      </c>
      <c r="G489" s="265">
        <f>SUM(G491)</f>
        <v>88212.4</v>
      </c>
      <c r="H489" s="46">
        <f>G489*100/F489</f>
        <v>99.95739376770538</v>
      </c>
      <c r="I489" s="47">
        <v>0</v>
      </c>
    </row>
    <row r="490" spans="1:9" s="49" customFormat="1" ht="12.75">
      <c r="A490" s="82"/>
      <c r="B490" s="83"/>
      <c r="C490" s="108"/>
      <c r="D490" s="53"/>
      <c r="E490" s="54" t="s">
        <v>165</v>
      </c>
      <c r="F490" s="295"/>
      <c r="G490" s="65"/>
      <c r="H490" s="66" t="s">
        <v>161</v>
      </c>
      <c r="I490" s="65"/>
    </row>
    <row r="491" spans="1:10" s="49" customFormat="1" ht="12.75">
      <c r="A491" s="82"/>
      <c r="B491" s="50"/>
      <c r="C491" s="245"/>
      <c r="D491" s="230">
        <v>6050</v>
      </c>
      <c r="E491" s="624" t="s">
        <v>147</v>
      </c>
      <c r="F491" s="625">
        <v>88250</v>
      </c>
      <c r="G491" s="626">
        <v>88212.4</v>
      </c>
      <c r="H491" s="139">
        <f>G491*100/F491</f>
        <v>99.95739376770538</v>
      </c>
      <c r="I491" s="244">
        <v>0</v>
      </c>
      <c r="J491" s="48"/>
    </row>
    <row r="492" spans="1:10" s="61" customFormat="1" ht="25.5">
      <c r="A492" s="294"/>
      <c r="B492" s="315"/>
      <c r="C492" s="120"/>
      <c r="D492" s="120"/>
      <c r="E492" s="332" t="s">
        <v>73</v>
      </c>
      <c r="F492" s="599" t="s">
        <v>161</v>
      </c>
      <c r="G492" s="333">
        <v>88212.4</v>
      </c>
      <c r="H492" s="605" t="s">
        <v>161</v>
      </c>
      <c r="I492" s="334">
        <v>0</v>
      </c>
      <c r="J492" s="60"/>
    </row>
    <row r="493" spans="1:9" s="5" customFormat="1" ht="12.75">
      <c r="A493" s="20"/>
      <c r="B493" s="134">
        <v>90004</v>
      </c>
      <c r="C493" s="2"/>
      <c r="D493" s="3"/>
      <c r="E493" s="135" t="s">
        <v>118</v>
      </c>
      <c r="F493" s="272">
        <f>SUM(F494)</f>
        <v>295200</v>
      </c>
      <c r="G493" s="272">
        <f>SUM(G494)</f>
        <v>119359.89</v>
      </c>
      <c r="H493" s="38">
        <f t="shared" si="15"/>
        <v>40.43356707317073</v>
      </c>
      <c r="I493" s="78">
        <f>SUM(I494)</f>
        <v>40438.5</v>
      </c>
    </row>
    <row r="494" spans="1:9" s="49" customFormat="1" ht="25.5">
      <c r="A494" s="40"/>
      <c r="B494" s="41"/>
      <c r="C494" s="42"/>
      <c r="D494" s="43"/>
      <c r="E494" s="44" t="s">
        <v>235</v>
      </c>
      <c r="F494" s="131">
        <v>295200</v>
      </c>
      <c r="G494" s="47">
        <v>119359.89</v>
      </c>
      <c r="H494" s="46">
        <f t="shared" si="15"/>
        <v>40.43356707317073</v>
      </c>
      <c r="I494" s="47">
        <v>40438.5</v>
      </c>
    </row>
    <row r="495" spans="1:9" s="5" customFormat="1" ht="12.75">
      <c r="A495" s="20"/>
      <c r="B495" s="140">
        <v>90015</v>
      </c>
      <c r="C495" s="2"/>
      <c r="D495" s="3"/>
      <c r="E495" s="37" t="s">
        <v>117</v>
      </c>
      <c r="F495" s="114">
        <f>SUM(F496:F497)</f>
        <v>1771990</v>
      </c>
      <c r="G495" s="114">
        <f>SUM(G496:G497)</f>
        <v>893975.2000000001</v>
      </c>
      <c r="H495" s="38">
        <f t="shared" si="15"/>
        <v>50.45035242862544</v>
      </c>
      <c r="I495" s="39">
        <f>SUM(I496:I497)</f>
        <v>401.39</v>
      </c>
    </row>
    <row r="496" spans="1:9" s="49" customFormat="1" ht="39.75" customHeight="1">
      <c r="A496" s="40"/>
      <c r="B496" s="41"/>
      <c r="C496" s="42"/>
      <c r="D496" s="43"/>
      <c r="E496" s="44" t="s">
        <v>236</v>
      </c>
      <c r="F496" s="131">
        <v>1550000</v>
      </c>
      <c r="G496" s="47">
        <v>886076.31</v>
      </c>
      <c r="H496" s="46">
        <f t="shared" si="15"/>
        <v>57.1662135483871</v>
      </c>
      <c r="I496" s="47">
        <v>401.39</v>
      </c>
    </row>
    <row r="497" spans="1:9" s="49" customFormat="1" ht="12.75">
      <c r="A497" s="50"/>
      <c r="B497" s="108"/>
      <c r="C497" s="146"/>
      <c r="D497" s="85"/>
      <c r="E497" s="44" t="s">
        <v>95</v>
      </c>
      <c r="F497" s="131">
        <f>SUM(F502)</f>
        <v>221990</v>
      </c>
      <c r="G497" s="131">
        <f>SUM(G502)</f>
        <v>7898.89</v>
      </c>
      <c r="H497" s="46">
        <f t="shared" si="15"/>
        <v>3.5582188386864275</v>
      </c>
      <c r="I497" s="47">
        <f>SUM(I502)</f>
        <v>0</v>
      </c>
    </row>
    <row r="498" spans="1:9" s="49" customFormat="1" ht="12.75">
      <c r="A498" s="97"/>
      <c r="B498" s="747"/>
      <c r="C498" s="91"/>
      <c r="D498" s="748"/>
      <c r="E498" s="93" t="s">
        <v>165</v>
      </c>
      <c r="F498" s="312"/>
      <c r="G498" s="47"/>
      <c r="H498" s="46" t="s">
        <v>161</v>
      </c>
      <c r="I498" s="47"/>
    </row>
    <row r="499" spans="1:9" s="76" customFormat="1" ht="12.75">
      <c r="A499" s="414" t="s">
        <v>158</v>
      </c>
      <c r="B499" s="415">
        <v>20</v>
      </c>
      <c r="C499" s="99"/>
      <c r="D499" s="99"/>
      <c r="E499" s="416"/>
      <c r="F499" s="99"/>
      <c r="G499" s="417"/>
      <c r="H499" s="106" t="s">
        <v>161</v>
      </c>
      <c r="I499" s="100"/>
    </row>
    <row r="500" spans="1:9" s="76" customFormat="1" ht="13.5" thickBot="1">
      <c r="A500" s="24"/>
      <c r="B500" s="25"/>
      <c r="C500" s="101"/>
      <c r="D500" s="102"/>
      <c r="E500" s="103"/>
      <c r="F500" s="104"/>
      <c r="G500" s="105"/>
      <c r="H500" s="106"/>
      <c r="I500" s="105"/>
    </row>
    <row r="501" spans="1:10" s="30" customFormat="1" ht="13.5" thickBot="1">
      <c r="A501" s="31" t="s">
        <v>116</v>
      </c>
      <c r="B501" s="32" t="s">
        <v>152</v>
      </c>
      <c r="C501" s="732" t="s">
        <v>129</v>
      </c>
      <c r="D501" s="733"/>
      <c r="E501" s="33" t="s">
        <v>115</v>
      </c>
      <c r="F501" s="32" t="s">
        <v>162</v>
      </c>
      <c r="G501" s="34" t="s">
        <v>163</v>
      </c>
      <c r="H501" s="34" t="s">
        <v>164</v>
      </c>
      <c r="I501" s="293" t="s">
        <v>169</v>
      </c>
      <c r="J501" s="29"/>
    </row>
    <row r="502" spans="1:9" s="49" customFormat="1" ht="15.75" customHeight="1">
      <c r="A502" s="708"/>
      <c r="B502" s="323"/>
      <c r="C502" s="535"/>
      <c r="D502" s="536">
        <v>6050</v>
      </c>
      <c r="E502" s="324" t="s">
        <v>74</v>
      </c>
      <c r="F502" s="325">
        <v>221990</v>
      </c>
      <c r="G502" s="89">
        <v>7898.89</v>
      </c>
      <c r="H502" s="46">
        <f>G502*100/F502</f>
        <v>3.5582188386864275</v>
      </c>
      <c r="I502" s="89">
        <v>0</v>
      </c>
    </row>
    <row r="503" spans="1:9" s="49" customFormat="1" ht="25.5">
      <c r="A503" s="323"/>
      <c r="B503" s="323"/>
      <c r="C503" s="706"/>
      <c r="D503" s="707"/>
      <c r="E503" s="709" t="s">
        <v>3</v>
      </c>
      <c r="F503" s="710"/>
      <c r="G503" s="562">
        <v>1432.89</v>
      </c>
      <c r="H503" s="694"/>
      <c r="I503" s="720">
        <v>0</v>
      </c>
    </row>
    <row r="504" spans="1:9" s="49" customFormat="1" ht="12.75">
      <c r="A504" s="323"/>
      <c r="B504" s="323"/>
      <c r="C504" s="706"/>
      <c r="D504" s="707"/>
      <c r="E504" s="670" t="s">
        <v>75</v>
      </c>
      <c r="F504" s="710"/>
      <c r="G504" s="562">
        <v>6466</v>
      </c>
      <c r="H504" s="694"/>
      <c r="I504" s="720">
        <v>0</v>
      </c>
    </row>
    <row r="505" spans="1:9" s="49" customFormat="1" ht="12.75">
      <c r="A505" s="323"/>
      <c r="B505" s="534"/>
      <c r="C505" s="706"/>
      <c r="D505" s="707"/>
      <c r="E505" s="663" t="s">
        <v>76</v>
      </c>
      <c r="F505" s="710"/>
      <c r="G505" s="562">
        <v>0</v>
      </c>
      <c r="H505" s="694"/>
      <c r="I505" s="720">
        <v>0</v>
      </c>
    </row>
    <row r="506" spans="1:9" s="5" customFormat="1" ht="12.75">
      <c r="A506" s="20"/>
      <c r="B506" s="134">
        <v>90095</v>
      </c>
      <c r="C506" s="2"/>
      <c r="D506" s="3"/>
      <c r="E506" s="135" t="s">
        <v>137</v>
      </c>
      <c r="F506" s="329">
        <f>SUM(F508,F507)</f>
        <v>1011300</v>
      </c>
      <c r="G506" s="329">
        <f>SUM(G508,G507)</f>
        <v>124938.85</v>
      </c>
      <c r="H506" s="38">
        <f>G506*100/F506</f>
        <v>12.354281617719767</v>
      </c>
      <c r="I506" s="78">
        <f>SUM(I508,I507)</f>
        <v>233478.53</v>
      </c>
    </row>
    <row r="507" spans="1:9" s="49" customFormat="1" ht="66.75" customHeight="1">
      <c r="A507" s="223"/>
      <c r="B507" s="42"/>
      <c r="C507" s="42"/>
      <c r="D507" s="43"/>
      <c r="E507" s="44" t="s">
        <v>237</v>
      </c>
      <c r="F507" s="131">
        <v>562000</v>
      </c>
      <c r="G507" s="47">
        <v>124938.85</v>
      </c>
      <c r="H507" s="46">
        <f>G507*100/F507</f>
        <v>22.23111209964413</v>
      </c>
      <c r="I507" s="47">
        <v>169428.53</v>
      </c>
    </row>
    <row r="508" spans="1:9" s="49" customFormat="1" ht="12.75">
      <c r="A508" s="50"/>
      <c r="B508" s="108"/>
      <c r="C508" s="146"/>
      <c r="D508" s="85"/>
      <c r="E508" s="44" t="s">
        <v>95</v>
      </c>
      <c r="F508" s="131">
        <f>SUM(F510:F512)</f>
        <v>449300</v>
      </c>
      <c r="G508" s="131">
        <f>SUM(G510:G512)</f>
        <v>0</v>
      </c>
      <c r="H508" s="46">
        <f>G508*100/F508</f>
        <v>0</v>
      </c>
      <c r="I508" s="47">
        <f>SUM(I510:I512)</f>
        <v>64050</v>
      </c>
    </row>
    <row r="509" spans="1:9" s="49" customFormat="1" ht="12.75">
      <c r="A509" s="82"/>
      <c r="B509" s="83"/>
      <c r="C509" s="91"/>
      <c r="D509" s="144"/>
      <c r="E509" s="54" t="s">
        <v>165</v>
      </c>
      <c r="F509" s="55"/>
      <c r="G509" s="65"/>
      <c r="H509" s="69" t="s">
        <v>161</v>
      </c>
      <c r="I509" s="65"/>
    </row>
    <row r="510" spans="1:10" s="49" customFormat="1" ht="25.5">
      <c r="A510" s="82"/>
      <c r="B510" s="50"/>
      <c r="C510" s="110"/>
      <c r="D510" s="327">
        <v>6010</v>
      </c>
      <c r="E510" s="624" t="s">
        <v>261</v>
      </c>
      <c r="F510" s="625">
        <v>338000</v>
      </c>
      <c r="G510" s="626">
        <v>0</v>
      </c>
      <c r="H510" s="139">
        <f>G510*100/F510</f>
        <v>0</v>
      </c>
      <c r="I510" s="244">
        <v>0</v>
      </c>
      <c r="J510" s="48"/>
    </row>
    <row r="511" spans="1:10" s="61" customFormat="1" ht="25.5">
      <c r="A511" s="294"/>
      <c r="B511" s="59"/>
      <c r="C511" s="122"/>
      <c r="D511" s="336"/>
      <c r="E511" s="332" t="s">
        <v>186</v>
      </c>
      <c r="F511" s="599" t="s">
        <v>161</v>
      </c>
      <c r="G511" s="333">
        <v>0</v>
      </c>
      <c r="H511" s="601" t="s">
        <v>161</v>
      </c>
      <c r="I511" s="334">
        <v>0</v>
      </c>
      <c r="J511" s="60"/>
    </row>
    <row r="512" spans="1:9" s="49" customFormat="1" ht="12.75">
      <c r="A512" s="418"/>
      <c r="B512" s="323"/>
      <c r="C512" s="208"/>
      <c r="D512" s="57">
        <v>6050</v>
      </c>
      <c r="E512" s="324" t="s">
        <v>147</v>
      </c>
      <c r="F512" s="325">
        <v>111300</v>
      </c>
      <c r="G512" s="89">
        <v>0</v>
      </c>
      <c r="H512" s="46">
        <f>G512*100/F512</f>
        <v>0</v>
      </c>
      <c r="I512" s="89">
        <v>64050</v>
      </c>
    </row>
    <row r="513" spans="1:10" s="61" customFormat="1" ht="12.75">
      <c r="A513" s="341"/>
      <c r="B513" s="59"/>
      <c r="C513" s="60"/>
      <c r="D513" s="314"/>
      <c r="E513" s="670" t="s">
        <v>78</v>
      </c>
      <c r="F513" s="596" t="s">
        <v>161</v>
      </c>
      <c r="G513" s="62">
        <v>0</v>
      </c>
      <c r="H513" s="598" t="s">
        <v>161</v>
      </c>
      <c r="I513" s="62">
        <v>64050</v>
      </c>
      <c r="J513" s="60"/>
    </row>
    <row r="514" spans="1:10" s="61" customFormat="1" ht="25.5">
      <c r="A514" s="517"/>
      <c r="B514" s="59"/>
      <c r="C514" s="518"/>
      <c r="D514" s="519"/>
      <c r="E514" s="663" t="s">
        <v>79</v>
      </c>
      <c r="F514" s="596"/>
      <c r="G514" s="62">
        <v>0</v>
      </c>
      <c r="H514" s="598"/>
      <c r="I514" s="62">
        <v>0</v>
      </c>
      <c r="J514" s="60"/>
    </row>
    <row r="515" spans="1:10" s="61" customFormat="1" ht="13.5" thickBot="1">
      <c r="A515" s="553"/>
      <c r="B515" s="344"/>
      <c r="C515" s="345"/>
      <c r="D515" s="554"/>
      <c r="E515" s="674" t="s">
        <v>80</v>
      </c>
      <c r="F515" s="606"/>
      <c r="G515" s="563">
        <v>0</v>
      </c>
      <c r="H515" s="607"/>
      <c r="I515" s="547">
        <v>0</v>
      </c>
      <c r="J515" s="60"/>
    </row>
    <row r="516" spans="1:10" s="16" customFormat="1" ht="12.75">
      <c r="A516" s="406">
        <v>921</v>
      </c>
      <c r="B516" s="364"/>
      <c r="C516" s="364"/>
      <c r="D516" s="365"/>
      <c r="E516" s="366" t="s">
        <v>97</v>
      </c>
      <c r="F516" s="367">
        <f>SUM(F517,F527,F535,F544,F549,)</f>
        <v>1456000</v>
      </c>
      <c r="G516" s="367">
        <f>SUM(G517,G527,G535,G544,G549,)</f>
        <v>855566.53</v>
      </c>
      <c r="H516" s="656">
        <f>G516*100/F516</f>
        <v>58.7614375</v>
      </c>
      <c r="I516" s="658">
        <f>SUM(I549,I544,I535,I527,I517)</f>
        <v>591.2</v>
      </c>
      <c r="J516" s="17"/>
    </row>
    <row r="517" spans="1:9" s="5" customFormat="1" ht="12.75">
      <c r="A517" s="26"/>
      <c r="B517" s="313">
        <v>92105</v>
      </c>
      <c r="C517" s="2"/>
      <c r="D517" s="3"/>
      <c r="E517" s="37" t="s">
        <v>99</v>
      </c>
      <c r="F517" s="63">
        <f>SUM(F518)</f>
        <v>15000</v>
      </c>
      <c r="G517" s="63">
        <f>SUM(G518)</f>
        <v>12900</v>
      </c>
      <c r="H517" s="38">
        <f>G517*100/F517</f>
        <v>86</v>
      </c>
      <c r="I517" s="39">
        <v>0</v>
      </c>
    </row>
    <row r="518" spans="1:9" s="49" customFormat="1" ht="12.75">
      <c r="A518" s="228"/>
      <c r="B518" s="40"/>
      <c r="C518" s="107"/>
      <c r="D518" s="242"/>
      <c r="E518" s="54" t="s">
        <v>159</v>
      </c>
      <c r="F518" s="268">
        <v>15000</v>
      </c>
      <c r="G518" s="65">
        <v>12900</v>
      </c>
      <c r="H518" s="46">
        <f>G518*100/F518</f>
        <v>86</v>
      </c>
      <c r="I518" s="47">
        <v>0</v>
      </c>
    </row>
    <row r="519" spans="1:9" s="49" customFormat="1" ht="12.75">
      <c r="A519" s="233"/>
      <c r="B519" s="83"/>
      <c r="C519" s="108"/>
      <c r="D519" s="53"/>
      <c r="E519" s="269" t="s">
        <v>165</v>
      </c>
      <c r="F519" s="270"/>
      <c r="G519" s="47"/>
      <c r="H519" s="66" t="s">
        <v>161</v>
      </c>
      <c r="I519" s="65"/>
    </row>
    <row r="520" spans="1:9" s="49" customFormat="1" ht="12.75">
      <c r="A520" s="233"/>
      <c r="B520" s="50"/>
      <c r="C520" s="245"/>
      <c r="D520" s="230">
        <v>2820</v>
      </c>
      <c r="E520" s="231" t="s">
        <v>124</v>
      </c>
      <c r="F520" s="271">
        <v>15000</v>
      </c>
      <c r="G520" s="68">
        <f>SUM(G523:G526)</f>
        <v>12900</v>
      </c>
      <c r="H520" s="69">
        <f>G520*100/F520</f>
        <v>86</v>
      </c>
      <c r="I520" s="189">
        <v>0</v>
      </c>
    </row>
    <row r="521" spans="1:9" s="76" customFormat="1" ht="12.75">
      <c r="A521" s="675"/>
      <c r="B521" s="50"/>
      <c r="C521" s="234"/>
      <c r="D521" s="234"/>
      <c r="E521" s="235" t="s">
        <v>114</v>
      </c>
      <c r="F521" s="234"/>
      <c r="G521" s="236"/>
      <c r="H521" s="167" t="s">
        <v>161</v>
      </c>
      <c r="I521" s="178"/>
    </row>
    <row r="522" spans="1:9" s="76" customFormat="1" ht="12.75">
      <c r="A522" s="79"/>
      <c r="B522" s="40"/>
      <c r="C522" s="104"/>
      <c r="D522" s="104"/>
      <c r="E522" s="235" t="s">
        <v>224</v>
      </c>
      <c r="F522" s="234"/>
      <c r="G522" s="236"/>
      <c r="H522" s="167"/>
      <c r="I522" s="178"/>
    </row>
    <row r="523" spans="1:9" s="61" customFormat="1" ht="12.75">
      <c r="A523" s="294"/>
      <c r="B523" s="59"/>
      <c r="C523" s="120"/>
      <c r="D523" s="120"/>
      <c r="E523" s="516" t="s">
        <v>225</v>
      </c>
      <c r="F523" s="597"/>
      <c r="G523" s="62">
        <v>2000</v>
      </c>
      <c r="H523" s="609"/>
      <c r="I523" s="62">
        <v>0</v>
      </c>
    </row>
    <row r="524" spans="1:9" s="61" customFormat="1" ht="12.75">
      <c r="A524" s="294"/>
      <c r="B524" s="59"/>
      <c r="C524" s="120"/>
      <c r="D524" s="120"/>
      <c r="E524" s="516" t="s">
        <v>81</v>
      </c>
      <c r="F524" s="597"/>
      <c r="G524" s="62">
        <v>5800</v>
      </c>
      <c r="H524" s="609"/>
      <c r="I524" s="62">
        <v>0</v>
      </c>
    </row>
    <row r="525" spans="1:9" s="61" customFormat="1" ht="12.75">
      <c r="A525" s="294"/>
      <c r="B525" s="59"/>
      <c r="C525" s="120"/>
      <c r="D525" s="120"/>
      <c r="E525" s="516" t="s">
        <v>226</v>
      </c>
      <c r="F525" s="597"/>
      <c r="G525" s="62">
        <v>1200</v>
      </c>
      <c r="H525" s="609"/>
      <c r="I525" s="62">
        <v>0</v>
      </c>
    </row>
    <row r="526" spans="1:9" s="61" customFormat="1" ht="12.75">
      <c r="A526" s="59"/>
      <c r="B526" s="222"/>
      <c r="C526" s="521"/>
      <c r="D526" s="222"/>
      <c r="E526" s="516" t="s">
        <v>227</v>
      </c>
      <c r="F526" s="597"/>
      <c r="G526" s="62">
        <v>3900</v>
      </c>
      <c r="H526" s="609"/>
      <c r="I526" s="62">
        <v>0</v>
      </c>
    </row>
    <row r="527" spans="1:9" s="5" customFormat="1" ht="12.75">
      <c r="A527" s="20"/>
      <c r="B527" s="134">
        <v>92109</v>
      </c>
      <c r="C527" s="13"/>
      <c r="D527" s="14"/>
      <c r="E527" s="135" t="s">
        <v>228</v>
      </c>
      <c r="F527" s="272">
        <f>SUM(F528)</f>
        <v>577000</v>
      </c>
      <c r="G527" s="272">
        <f>SUM(G528)</f>
        <v>394000</v>
      </c>
      <c r="H527" s="38">
        <f>G527*100/F527</f>
        <v>68.2842287694974</v>
      </c>
      <c r="I527" s="78">
        <v>0</v>
      </c>
    </row>
    <row r="528" spans="1:9" s="49" customFormat="1" ht="12.75">
      <c r="A528" s="275"/>
      <c r="B528" s="181"/>
      <c r="C528" s="42"/>
      <c r="D528" s="43"/>
      <c r="E528" s="44" t="s">
        <v>159</v>
      </c>
      <c r="F528" s="131">
        <v>577000</v>
      </c>
      <c r="G528" s="131">
        <v>394000</v>
      </c>
      <c r="H528" s="46">
        <f>G528*100/F528</f>
        <v>68.2842287694974</v>
      </c>
      <c r="I528" s="47">
        <v>0</v>
      </c>
    </row>
    <row r="529" spans="1:9" s="49" customFormat="1" ht="12.75">
      <c r="A529" s="233"/>
      <c r="B529" s="83"/>
      <c r="C529" s="108"/>
      <c r="D529" s="53"/>
      <c r="E529" s="54" t="s">
        <v>165</v>
      </c>
      <c r="F529" s="55"/>
      <c r="G529" s="47"/>
      <c r="H529" s="66" t="s">
        <v>161</v>
      </c>
      <c r="I529" s="65"/>
    </row>
    <row r="530" spans="1:9" s="49" customFormat="1" ht="12.75" customHeight="1">
      <c r="A530" s="233"/>
      <c r="B530" s="50"/>
      <c r="C530" s="110"/>
      <c r="D530" s="57">
        <v>2480</v>
      </c>
      <c r="E530" s="58" t="s">
        <v>132</v>
      </c>
      <c r="F530" s="119">
        <v>577000</v>
      </c>
      <c r="G530" s="68">
        <v>394000</v>
      </c>
      <c r="H530" s="273">
        <f>G530*100/F530</f>
        <v>68.2842287694974</v>
      </c>
      <c r="I530" s="65">
        <v>0</v>
      </c>
    </row>
    <row r="531" spans="1:9" s="76" customFormat="1" ht="25.5">
      <c r="A531" s="749"/>
      <c r="B531" s="97"/>
      <c r="C531" s="659"/>
      <c r="D531" s="71"/>
      <c r="E531" s="72" t="s">
        <v>229</v>
      </c>
      <c r="F531" s="73"/>
      <c r="G531" s="74"/>
      <c r="H531" s="187" t="s">
        <v>161</v>
      </c>
      <c r="I531" s="274"/>
    </row>
    <row r="532" spans="1:9" s="76" customFormat="1" ht="12.75">
      <c r="A532" s="414" t="s">
        <v>158</v>
      </c>
      <c r="B532" s="415">
        <v>21</v>
      </c>
      <c r="C532" s="99"/>
      <c r="D532" s="99"/>
      <c r="E532" s="416"/>
      <c r="F532" s="99"/>
      <c r="G532" s="417"/>
      <c r="H532" s="106" t="s">
        <v>161</v>
      </c>
      <c r="I532" s="100"/>
    </row>
    <row r="533" spans="1:9" s="76" customFormat="1" ht="13.5" thickBot="1">
      <c r="A533" s="24"/>
      <c r="B533" s="25"/>
      <c r="C533" s="101"/>
      <c r="D533" s="102"/>
      <c r="E533" s="103"/>
      <c r="F533" s="104"/>
      <c r="G533" s="105"/>
      <c r="H533" s="106"/>
      <c r="I533" s="105"/>
    </row>
    <row r="534" spans="1:10" s="30" customFormat="1" ht="13.5" thickBot="1">
      <c r="A534" s="31" t="s">
        <v>116</v>
      </c>
      <c r="B534" s="32" t="s">
        <v>152</v>
      </c>
      <c r="C534" s="732" t="s">
        <v>129</v>
      </c>
      <c r="D534" s="733"/>
      <c r="E534" s="33" t="s">
        <v>115</v>
      </c>
      <c r="F534" s="32" t="s">
        <v>162</v>
      </c>
      <c r="G534" s="34" t="s">
        <v>163</v>
      </c>
      <c r="H534" s="34" t="s">
        <v>164</v>
      </c>
      <c r="I534" s="293" t="s">
        <v>169</v>
      </c>
      <c r="J534" s="29"/>
    </row>
    <row r="535" spans="1:9" s="5" customFormat="1" ht="12.75">
      <c r="A535" s="20"/>
      <c r="B535" s="134">
        <v>92116</v>
      </c>
      <c r="C535" s="13"/>
      <c r="D535" s="14"/>
      <c r="E535" s="135" t="s">
        <v>153</v>
      </c>
      <c r="F535" s="272">
        <f>SUM(F540,F536)</f>
        <v>497000</v>
      </c>
      <c r="G535" s="272">
        <f>SUM(G540,G536)</f>
        <v>246000</v>
      </c>
      <c r="H535" s="38">
        <f>G535*100/F535</f>
        <v>49.496981891348085</v>
      </c>
      <c r="I535" s="78">
        <v>0</v>
      </c>
    </row>
    <row r="536" spans="1:9" s="49" customFormat="1" ht="12.75">
      <c r="A536" s="275"/>
      <c r="B536" s="42"/>
      <c r="C536" s="42"/>
      <c r="D536" s="43"/>
      <c r="E536" s="44" t="s">
        <v>159</v>
      </c>
      <c r="F536" s="131">
        <v>467000</v>
      </c>
      <c r="G536" s="131">
        <v>245000</v>
      </c>
      <c r="H536" s="46">
        <f>G536*100/F536</f>
        <v>52.46252676659529</v>
      </c>
      <c r="I536" s="47">
        <v>0</v>
      </c>
    </row>
    <row r="537" spans="1:9" s="49" customFormat="1" ht="12.75">
      <c r="A537" s="132"/>
      <c r="B537" s="151"/>
      <c r="C537" s="52"/>
      <c r="D537" s="53"/>
      <c r="E537" s="54" t="s">
        <v>165</v>
      </c>
      <c r="F537" s="55"/>
      <c r="G537" s="47"/>
      <c r="H537" s="66" t="s">
        <v>161</v>
      </c>
      <c r="I537" s="65"/>
    </row>
    <row r="538" spans="1:9" s="49" customFormat="1" ht="14.25" customHeight="1">
      <c r="A538" s="154"/>
      <c r="B538" s="152"/>
      <c r="C538" s="56"/>
      <c r="D538" s="57">
        <v>2480</v>
      </c>
      <c r="E538" s="58" t="s">
        <v>132</v>
      </c>
      <c r="F538" s="119">
        <v>467000</v>
      </c>
      <c r="G538" s="68">
        <v>245000</v>
      </c>
      <c r="H538" s="273">
        <f>G538*100/F538</f>
        <v>52.46252676659529</v>
      </c>
      <c r="I538" s="65">
        <v>0</v>
      </c>
    </row>
    <row r="539" spans="1:9" s="76" customFormat="1" ht="27.75" customHeight="1">
      <c r="A539" s="50"/>
      <c r="B539" s="156"/>
      <c r="C539" s="70"/>
      <c r="D539" s="71"/>
      <c r="E539" s="72" t="s">
        <v>238</v>
      </c>
      <c r="F539" s="73"/>
      <c r="G539" s="74"/>
      <c r="H539" s="187" t="s">
        <v>161</v>
      </c>
      <c r="I539" s="274"/>
    </row>
    <row r="540" spans="1:9" s="49" customFormat="1" ht="12.75">
      <c r="A540" s="40"/>
      <c r="B540" s="41"/>
      <c r="C540" s="42"/>
      <c r="D540" s="43"/>
      <c r="E540" s="44" t="s">
        <v>95</v>
      </c>
      <c r="F540" s="131">
        <f>SUM(F542)</f>
        <v>30000</v>
      </c>
      <c r="G540" s="131">
        <f>SUM(G542)</f>
        <v>1000</v>
      </c>
      <c r="H540" s="46">
        <f>G540*100/F540</f>
        <v>3.3333333333333335</v>
      </c>
      <c r="I540" s="89">
        <v>0</v>
      </c>
    </row>
    <row r="541" spans="1:9" s="49" customFormat="1" ht="12.75">
      <c r="A541" s="750"/>
      <c r="B541" s="151"/>
      <c r="C541" s="52"/>
      <c r="D541" s="53"/>
      <c r="E541" s="54" t="s">
        <v>165</v>
      </c>
      <c r="F541" s="55"/>
      <c r="G541" s="65"/>
      <c r="H541" s="66" t="s">
        <v>161</v>
      </c>
      <c r="I541" s="65"/>
    </row>
    <row r="542" spans="1:10" s="49" customFormat="1" ht="12.75">
      <c r="A542" s="154"/>
      <c r="B542" s="152"/>
      <c r="C542" s="56"/>
      <c r="D542" s="327">
        <v>6050</v>
      </c>
      <c r="E542" s="624" t="s">
        <v>147</v>
      </c>
      <c r="F542" s="282">
        <v>30000</v>
      </c>
      <c r="G542" s="626">
        <v>1000</v>
      </c>
      <c r="H542" s="139">
        <f>G542*100/F542</f>
        <v>3.3333333333333335</v>
      </c>
      <c r="I542" s="244">
        <v>0</v>
      </c>
      <c r="J542" s="48"/>
    </row>
    <row r="543" spans="1:10" s="61" customFormat="1" ht="12.75">
      <c r="A543" s="59"/>
      <c r="B543" s="262"/>
      <c r="C543" s="157"/>
      <c r="D543" s="336"/>
      <c r="E543" s="332" t="s">
        <v>6</v>
      </c>
      <c r="F543" s="725" t="s">
        <v>161</v>
      </c>
      <c r="G543" s="333">
        <v>1000</v>
      </c>
      <c r="H543" s="601" t="s">
        <v>161</v>
      </c>
      <c r="I543" s="334">
        <v>0</v>
      </c>
      <c r="J543" s="60"/>
    </row>
    <row r="544" spans="1:9" s="5" customFormat="1" ht="12.75">
      <c r="A544" s="20"/>
      <c r="B544" s="140">
        <v>92118</v>
      </c>
      <c r="C544" s="2"/>
      <c r="D544" s="3"/>
      <c r="E544" s="135" t="s">
        <v>131</v>
      </c>
      <c r="F544" s="272">
        <f>SUM(F545)</f>
        <v>247000</v>
      </c>
      <c r="G544" s="272">
        <f>SUM(G545)</f>
        <v>132100</v>
      </c>
      <c r="H544" s="38">
        <f>G544*100/F544</f>
        <v>53.48178137651822</v>
      </c>
      <c r="I544" s="78">
        <v>0</v>
      </c>
    </row>
    <row r="545" spans="1:9" s="49" customFormat="1" ht="12.75">
      <c r="A545" s="40"/>
      <c r="B545" s="41"/>
      <c r="C545" s="42"/>
      <c r="D545" s="43"/>
      <c r="E545" s="44" t="s">
        <v>159</v>
      </c>
      <c r="F545" s="131">
        <v>247000</v>
      </c>
      <c r="G545" s="131">
        <v>132100</v>
      </c>
      <c r="H545" s="46">
        <f>G545*100/F545</f>
        <v>53.48178137651822</v>
      </c>
      <c r="I545" s="47">
        <v>0</v>
      </c>
    </row>
    <row r="546" spans="1:9" s="76" customFormat="1" ht="12.75">
      <c r="A546" s="50"/>
      <c r="B546" s="51"/>
      <c r="C546" s="52"/>
      <c r="D546" s="53"/>
      <c r="E546" s="54" t="s">
        <v>165</v>
      </c>
      <c r="F546" s="55"/>
      <c r="G546" s="47"/>
      <c r="H546" s="167" t="s">
        <v>161</v>
      </c>
      <c r="I546" s="227"/>
    </row>
    <row r="547" spans="1:9" s="49" customFormat="1" ht="14.25" customHeight="1">
      <c r="A547" s="275"/>
      <c r="B547" s="160"/>
      <c r="C547" s="266"/>
      <c r="D547" s="57">
        <v>2480</v>
      </c>
      <c r="E547" s="58" t="s">
        <v>132</v>
      </c>
      <c r="F547" s="119">
        <v>247000</v>
      </c>
      <c r="G547" s="188">
        <v>132100</v>
      </c>
      <c r="H547" s="69">
        <f>G547*100/F547</f>
        <v>53.48178137651822</v>
      </c>
      <c r="I547" s="189">
        <v>0</v>
      </c>
    </row>
    <row r="548" spans="1:9" s="76" customFormat="1" ht="25.5">
      <c r="A548" s="132"/>
      <c r="B548" s="152"/>
      <c r="C548" s="70"/>
      <c r="D548" s="71"/>
      <c r="E548" s="72" t="s">
        <v>239</v>
      </c>
      <c r="F548" s="73"/>
      <c r="G548" s="276"/>
      <c r="H548" s="35" t="s">
        <v>161</v>
      </c>
      <c r="I548" s="168"/>
    </row>
    <row r="549" spans="1:9" s="5" customFormat="1" ht="12.75">
      <c r="A549" s="20"/>
      <c r="B549" s="140">
        <v>92195</v>
      </c>
      <c r="C549" s="2"/>
      <c r="D549" s="3"/>
      <c r="E549" s="37" t="s">
        <v>137</v>
      </c>
      <c r="F549" s="128">
        <f>SUM(F550)</f>
        <v>120000</v>
      </c>
      <c r="G549" s="128">
        <f>SUM(G550)</f>
        <v>70566.53</v>
      </c>
      <c r="H549" s="38">
        <f>G549*100/F549</f>
        <v>58.80544166666667</v>
      </c>
      <c r="I549" s="39">
        <f>SUM(I550)</f>
        <v>591.2</v>
      </c>
    </row>
    <row r="550" spans="1:9" s="49" customFormat="1" ht="38.25">
      <c r="A550" s="275"/>
      <c r="B550" s="181"/>
      <c r="C550" s="42"/>
      <c r="D550" s="43"/>
      <c r="E550" s="44" t="s">
        <v>240</v>
      </c>
      <c r="F550" s="131">
        <v>120000</v>
      </c>
      <c r="G550" s="47">
        <v>70566.53</v>
      </c>
      <c r="H550" s="46">
        <f>G550*100/F550</f>
        <v>58.80544166666667</v>
      </c>
      <c r="I550" s="47">
        <v>591.2</v>
      </c>
    </row>
    <row r="551" spans="1:9" s="76" customFormat="1" ht="12.75">
      <c r="A551" s="233"/>
      <c r="B551" s="83"/>
      <c r="C551" s="108"/>
      <c r="D551" s="53"/>
      <c r="E551" s="54" t="s">
        <v>165</v>
      </c>
      <c r="F551" s="55"/>
      <c r="G551" s="47"/>
      <c r="H551" s="35" t="s">
        <v>161</v>
      </c>
      <c r="I551" s="161"/>
    </row>
    <row r="552" spans="1:9" s="49" customFormat="1" ht="12.75">
      <c r="A552" s="278"/>
      <c r="B552" s="40"/>
      <c r="C552" s="41"/>
      <c r="D552" s="94">
        <v>4110</v>
      </c>
      <c r="E552" s="44" t="s">
        <v>156</v>
      </c>
      <c r="F552" s="212">
        <v>400</v>
      </c>
      <c r="G552" s="191">
        <v>0</v>
      </c>
      <c r="H552" s="46">
        <f>G552*100/F552</f>
        <v>0</v>
      </c>
      <c r="I552" s="47">
        <v>0</v>
      </c>
    </row>
    <row r="553" spans="1:9" s="49" customFormat="1" ht="26.25" thickBot="1">
      <c r="A553" s="352"/>
      <c r="B553" s="555"/>
      <c r="C553" s="353"/>
      <c r="D553" s="162">
        <v>4170</v>
      </c>
      <c r="E553" s="163" t="s">
        <v>173</v>
      </c>
      <c r="F553" s="164">
        <v>7500</v>
      </c>
      <c r="G553" s="165">
        <v>5707</v>
      </c>
      <c r="H553" s="166">
        <f>G553*100/F553</f>
        <v>76.09333333333333</v>
      </c>
      <c r="I553" s="165">
        <v>90</v>
      </c>
    </row>
    <row r="554" spans="1:9" s="16" customFormat="1" ht="12.75">
      <c r="A554" s="405">
        <v>926</v>
      </c>
      <c r="B554" s="364"/>
      <c r="C554" s="364"/>
      <c r="D554" s="365"/>
      <c r="E554" s="366" t="s">
        <v>96</v>
      </c>
      <c r="F554" s="372">
        <f>SUM(F576,F559,F555)</f>
        <v>2525714</v>
      </c>
      <c r="G554" s="372">
        <f>SUM(G576,G559,G555)</f>
        <v>577107.5</v>
      </c>
      <c r="H554" s="360">
        <f>G554*100/F554</f>
        <v>22.84928143091419</v>
      </c>
      <c r="I554" s="368">
        <f>SUM(I576,I559,I555)</f>
        <v>12550.01</v>
      </c>
    </row>
    <row r="555" spans="1:9" s="5" customFormat="1" ht="12.75">
      <c r="A555" s="21"/>
      <c r="B555" s="140">
        <v>92604</v>
      </c>
      <c r="C555" s="2"/>
      <c r="D555" s="3"/>
      <c r="E555" s="37" t="s">
        <v>107</v>
      </c>
      <c r="F555" s="128">
        <f>SUM(F556)</f>
        <v>590000</v>
      </c>
      <c r="G555" s="128">
        <f>SUM(G556)</f>
        <v>290000</v>
      </c>
      <c r="H555" s="38">
        <f>G555*100/F555</f>
        <v>49.152542372881356</v>
      </c>
      <c r="I555" s="39">
        <v>0</v>
      </c>
    </row>
    <row r="556" spans="1:9" s="49" customFormat="1" ht="12.75">
      <c r="A556" s="40"/>
      <c r="B556" s="41"/>
      <c r="C556" s="42"/>
      <c r="D556" s="43"/>
      <c r="E556" s="44" t="s">
        <v>159</v>
      </c>
      <c r="F556" s="131">
        <v>590000</v>
      </c>
      <c r="G556" s="131">
        <v>290000</v>
      </c>
      <c r="H556" s="46">
        <f>G556*100/F556</f>
        <v>49.152542372881356</v>
      </c>
      <c r="I556" s="47">
        <v>0</v>
      </c>
    </row>
    <row r="557" spans="1:9" s="49" customFormat="1" ht="12.75">
      <c r="A557" s="50"/>
      <c r="B557" s="51"/>
      <c r="C557" s="52"/>
      <c r="D557" s="53"/>
      <c r="E557" s="54" t="s">
        <v>165</v>
      </c>
      <c r="F557" s="55"/>
      <c r="G557" s="47"/>
      <c r="H557" s="46" t="s">
        <v>161</v>
      </c>
      <c r="I557" s="47"/>
    </row>
    <row r="558" spans="1:9" s="49" customFormat="1" ht="38.25">
      <c r="A558" s="50"/>
      <c r="B558" s="279"/>
      <c r="C558" s="143"/>
      <c r="D558" s="92">
        <v>2650</v>
      </c>
      <c r="E558" s="93" t="s">
        <v>241</v>
      </c>
      <c r="F558" s="280">
        <v>590000</v>
      </c>
      <c r="G558" s="47">
        <v>290000</v>
      </c>
      <c r="H558" s="139">
        <f>G558*100/F558</f>
        <v>49.152542372881356</v>
      </c>
      <c r="I558" s="47">
        <v>0</v>
      </c>
    </row>
    <row r="559" spans="1:9" s="5" customFormat="1" ht="12.75">
      <c r="A559" s="20"/>
      <c r="B559" s="309">
        <v>92605</v>
      </c>
      <c r="C559" s="2"/>
      <c r="D559" s="3"/>
      <c r="E559" s="37" t="s">
        <v>142</v>
      </c>
      <c r="F559" s="281">
        <f>SUM(F560)</f>
        <v>380000</v>
      </c>
      <c r="G559" s="281">
        <f>SUM(G560)</f>
        <v>238000</v>
      </c>
      <c r="H559" s="38">
        <f>G559*100/F559</f>
        <v>62.63157894736842</v>
      </c>
      <c r="I559" s="78">
        <v>0</v>
      </c>
    </row>
    <row r="560" spans="1:9" s="49" customFormat="1" ht="28.5" customHeight="1">
      <c r="A560" s="40"/>
      <c r="B560" s="80"/>
      <c r="C560" s="107"/>
      <c r="D560" s="242"/>
      <c r="E560" s="269" t="s">
        <v>242</v>
      </c>
      <c r="F560" s="282">
        <v>380000</v>
      </c>
      <c r="G560" s="282">
        <v>238000</v>
      </c>
      <c r="H560" s="46">
        <f>G560*100/F560</f>
        <v>62.63157894736842</v>
      </c>
      <c r="I560" s="47">
        <v>0</v>
      </c>
    </row>
    <row r="561" spans="1:9" s="49" customFormat="1" ht="12.75">
      <c r="A561" s="82"/>
      <c r="B561" s="83"/>
      <c r="C561" s="91"/>
      <c r="D561" s="144"/>
      <c r="E561" s="93" t="s">
        <v>165</v>
      </c>
      <c r="F561" s="312"/>
      <c r="G561" s="47"/>
      <c r="H561" s="46" t="s">
        <v>161</v>
      </c>
      <c r="I561" s="47"/>
    </row>
    <row r="562" spans="1:9" s="49" customFormat="1" ht="12.75">
      <c r="A562" s="82"/>
      <c r="B562" s="50"/>
      <c r="C562" s="245"/>
      <c r="D562" s="230">
        <v>2820</v>
      </c>
      <c r="E562" s="283" t="s">
        <v>124</v>
      </c>
      <c r="F562" s="284">
        <v>340000</v>
      </c>
      <c r="G562" s="68">
        <f>SUM(G565:G575)</f>
        <v>238000</v>
      </c>
      <c r="H562" s="273">
        <f>G562*100/F562</f>
        <v>70</v>
      </c>
      <c r="I562" s="65">
        <v>0</v>
      </c>
    </row>
    <row r="563" spans="1:9" s="76" customFormat="1" ht="12.75">
      <c r="A563" s="82"/>
      <c r="B563" s="50"/>
      <c r="C563" s="234"/>
      <c r="D563" s="234"/>
      <c r="E563" s="285" t="s">
        <v>114</v>
      </c>
      <c r="F563" s="82"/>
      <c r="G563" s="236"/>
      <c r="H563" s="286" t="s">
        <v>161</v>
      </c>
      <c r="I563" s="287"/>
    </row>
    <row r="564" spans="1:9" s="76" customFormat="1" ht="12.75">
      <c r="A564" s="79"/>
      <c r="B564" s="40"/>
      <c r="C564" s="104"/>
      <c r="D564" s="104"/>
      <c r="E564" s="430" t="s">
        <v>184</v>
      </c>
      <c r="F564" s="203"/>
      <c r="G564" s="591"/>
      <c r="H564" s="286" t="s">
        <v>161</v>
      </c>
      <c r="I564" s="287"/>
    </row>
    <row r="565" spans="1:12" s="61" customFormat="1" ht="12.75">
      <c r="A565" s="294"/>
      <c r="B565" s="59"/>
      <c r="C565" s="120"/>
      <c r="D565" s="120"/>
      <c r="E565" s="522" t="s">
        <v>178</v>
      </c>
      <c r="F565" s="597"/>
      <c r="G565" s="62">
        <v>113500</v>
      </c>
      <c r="H565" s="609"/>
      <c r="I565" s="62">
        <v>0</v>
      </c>
      <c r="L565" s="612" t="s">
        <v>161</v>
      </c>
    </row>
    <row r="566" spans="1:9" s="61" customFormat="1" ht="12.75">
      <c r="A566" s="294"/>
      <c r="B566" s="59"/>
      <c r="C566" s="120"/>
      <c r="D566" s="434"/>
      <c r="E566" s="522" t="s">
        <v>179</v>
      </c>
      <c r="F566" s="597"/>
      <c r="G566" s="62">
        <v>59000</v>
      </c>
      <c r="H566" s="609"/>
      <c r="I566" s="62">
        <v>0</v>
      </c>
    </row>
    <row r="567" spans="1:9" s="61" customFormat="1" ht="12.75">
      <c r="A567" s="440"/>
      <c r="B567" s="315"/>
      <c r="C567" s="521"/>
      <c r="D567" s="222"/>
      <c r="E567" s="522" t="s">
        <v>180</v>
      </c>
      <c r="F567" s="597"/>
      <c r="G567" s="62">
        <v>37500</v>
      </c>
      <c r="H567" s="609"/>
      <c r="I567" s="62">
        <v>0</v>
      </c>
    </row>
    <row r="568" spans="1:9" s="76" customFormat="1" ht="12.75">
      <c r="A568" s="414" t="s">
        <v>158</v>
      </c>
      <c r="B568" s="415">
        <v>22</v>
      </c>
      <c r="C568" s="99"/>
      <c r="D568" s="99"/>
      <c r="E568" s="416"/>
      <c r="F568" s="99"/>
      <c r="G568" s="417"/>
      <c r="H568" s="106" t="s">
        <v>161</v>
      </c>
      <c r="I568" s="100"/>
    </row>
    <row r="569" spans="1:9" s="76" customFormat="1" ht="13.5" thickBot="1">
      <c r="A569" s="24"/>
      <c r="B569" s="25"/>
      <c r="C569" s="101"/>
      <c r="D569" s="102"/>
      <c r="E569" s="103"/>
      <c r="F569" s="104"/>
      <c r="G569" s="105"/>
      <c r="H569" s="106"/>
      <c r="I569" s="105"/>
    </row>
    <row r="570" spans="1:10" s="30" customFormat="1" ht="13.5" thickBot="1">
      <c r="A570" s="31" t="s">
        <v>116</v>
      </c>
      <c r="B570" s="32" t="s">
        <v>152</v>
      </c>
      <c r="C570" s="732" t="s">
        <v>129</v>
      </c>
      <c r="D570" s="733"/>
      <c r="E570" s="33" t="s">
        <v>115</v>
      </c>
      <c r="F570" s="32" t="s">
        <v>162</v>
      </c>
      <c r="G570" s="34" t="s">
        <v>163</v>
      </c>
      <c r="H570" s="34" t="s">
        <v>164</v>
      </c>
      <c r="I570" s="293" t="s">
        <v>169</v>
      </c>
      <c r="J570" s="29"/>
    </row>
    <row r="571" spans="1:9" s="61" customFormat="1" ht="12.75">
      <c r="A571" s="294"/>
      <c r="B571" s="59"/>
      <c r="C571" s="120"/>
      <c r="D571" s="120"/>
      <c r="E571" s="522" t="s">
        <v>181</v>
      </c>
      <c r="F571" s="597"/>
      <c r="G571" s="62">
        <v>1900</v>
      </c>
      <c r="H571" s="609"/>
      <c r="I571" s="62">
        <v>0</v>
      </c>
    </row>
    <row r="572" spans="1:9" s="61" customFormat="1" ht="12.75">
      <c r="A572" s="294"/>
      <c r="B572" s="59"/>
      <c r="C572" s="120"/>
      <c r="D572" s="120"/>
      <c r="E572" s="522" t="s">
        <v>182</v>
      </c>
      <c r="F572" s="597"/>
      <c r="G572" s="62">
        <v>5400</v>
      </c>
      <c r="H572" s="609"/>
      <c r="I572" s="62">
        <v>0</v>
      </c>
    </row>
    <row r="573" spans="1:9" s="61" customFormat="1" ht="12.75">
      <c r="A573" s="294"/>
      <c r="B573" s="59"/>
      <c r="C573" s="120"/>
      <c r="D573" s="120"/>
      <c r="E573" s="522" t="s">
        <v>183</v>
      </c>
      <c r="F573" s="597"/>
      <c r="G573" s="62">
        <v>3000</v>
      </c>
      <c r="H573" s="609"/>
      <c r="I573" s="62">
        <v>0</v>
      </c>
    </row>
    <row r="574" spans="1:9" s="61" customFormat="1" ht="12.75">
      <c r="A574" s="294"/>
      <c r="B574" s="59"/>
      <c r="C574" s="120"/>
      <c r="D574" s="120"/>
      <c r="E574" s="522" t="s">
        <v>82</v>
      </c>
      <c r="F574" s="597"/>
      <c r="G574" s="62">
        <v>2700</v>
      </c>
      <c r="H574" s="609"/>
      <c r="I574" s="62">
        <v>0</v>
      </c>
    </row>
    <row r="575" spans="1:9" s="61" customFormat="1" ht="12.75">
      <c r="A575" s="59"/>
      <c r="B575" s="222"/>
      <c r="C575" s="521"/>
      <c r="D575" s="521"/>
      <c r="E575" s="515" t="s">
        <v>185</v>
      </c>
      <c r="F575" s="608"/>
      <c r="G575" s="240">
        <v>15000</v>
      </c>
      <c r="H575" s="610"/>
      <c r="I575" s="62">
        <v>0</v>
      </c>
    </row>
    <row r="576" spans="1:9" s="5" customFormat="1" ht="12.75">
      <c r="A576" s="20"/>
      <c r="B576" s="134">
        <v>92695</v>
      </c>
      <c r="C576" s="13"/>
      <c r="D576" s="14"/>
      <c r="E576" s="135" t="s">
        <v>137</v>
      </c>
      <c r="F576" s="288">
        <f>SUM(F580,F577)</f>
        <v>1555714</v>
      </c>
      <c r="G576" s="288">
        <f>SUM(G578,G577)</f>
        <v>49107.5</v>
      </c>
      <c r="H576" s="38">
        <f>G576*100/F576</f>
        <v>3.1565891931293284</v>
      </c>
      <c r="I576" s="78">
        <f>SUM(I578,I577)</f>
        <v>12550.01</v>
      </c>
    </row>
    <row r="577" spans="1:9" s="49" customFormat="1" ht="38.25">
      <c r="A577" s="40"/>
      <c r="B577" s="41"/>
      <c r="C577" s="42"/>
      <c r="D577" s="43"/>
      <c r="E577" s="44" t="s">
        <v>243</v>
      </c>
      <c r="F577" s="81">
        <v>299747</v>
      </c>
      <c r="G577" s="47">
        <v>21481.13</v>
      </c>
      <c r="H577" s="46">
        <f>G577*100/F577</f>
        <v>7.1664203478266675</v>
      </c>
      <c r="I577" s="47">
        <v>12550.01</v>
      </c>
    </row>
    <row r="578" spans="1:9" s="49" customFormat="1" ht="12.75">
      <c r="A578" s="50"/>
      <c r="B578" s="350"/>
      <c r="C578" s="289"/>
      <c r="D578" s="290"/>
      <c r="E578" s="248" t="s">
        <v>95</v>
      </c>
      <c r="F578" s="277">
        <f>SUM(F580)</f>
        <v>1255967</v>
      </c>
      <c r="G578" s="277">
        <f>SUM(G580:G580)</f>
        <v>27626.37</v>
      </c>
      <c r="H578" s="46">
        <f>G578*100/F578</f>
        <v>2.199609543881328</v>
      </c>
      <c r="I578" s="89">
        <f>SUM(I580)</f>
        <v>0</v>
      </c>
    </row>
    <row r="579" spans="1:9" s="49" customFormat="1" ht="12.75">
      <c r="A579" s="50"/>
      <c r="B579" s="51"/>
      <c r="C579" s="52"/>
      <c r="D579" s="53"/>
      <c r="E579" s="54" t="s">
        <v>165</v>
      </c>
      <c r="F579" s="55"/>
      <c r="G579" s="47"/>
      <c r="H579" s="46" t="s">
        <v>161</v>
      </c>
      <c r="I579" s="47"/>
    </row>
    <row r="580" spans="1:9" s="49" customFormat="1" ht="12.75">
      <c r="A580" s="323"/>
      <c r="B580" s="592"/>
      <c r="C580" s="593"/>
      <c r="D580" s="57">
        <v>6050</v>
      </c>
      <c r="E580" s="54" t="s">
        <v>147</v>
      </c>
      <c r="F580" s="442">
        <v>1255967</v>
      </c>
      <c r="G580" s="65">
        <v>27626.37</v>
      </c>
      <c r="H580" s="66">
        <f>G580*100/F580</f>
        <v>2.199609543881328</v>
      </c>
      <c r="I580" s="47">
        <v>0</v>
      </c>
    </row>
    <row r="581" spans="1:9" s="49" customFormat="1" ht="12.75">
      <c r="A581" s="323"/>
      <c r="B581" s="711"/>
      <c r="C581" s="712"/>
      <c r="D581" s="432"/>
      <c r="E581" s="713" t="s">
        <v>83</v>
      </c>
      <c r="F581" s="710"/>
      <c r="G581" s="562">
        <v>12083.37</v>
      </c>
      <c r="H581" s="600"/>
      <c r="I581" s="726">
        <v>0</v>
      </c>
    </row>
    <row r="582" spans="1:9" s="49" customFormat="1" ht="12.75">
      <c r="A582" s="323"/>
      <c r="B582" s="711"/>
      <c r="C582" s="712"/>
      <c r="D582" s="432"/>
      <c r="E582" s="670" t="s">
        <v>84</v>
      </c>
      <c r="F582" s="710"/>
      <c r="G582" s="562">
        <v>7979</v>
      </c>
      <c r="H582" s="600"/>
      <c r="I582" s="726">
        <v>0</v>
      </c>
    </row>
    <row r="583" spans="1:9" s="49" customFormat="1" ht="12.75">
      <c r="A583" s="323"/>
      <c r="B583" s="711"/>
      <c r="C583" s="712"/>
      <c r="D583" s="432"/>
      <c r="E583" s="697" t="s">
        <v>85</v>
      </c>
      <c r="F583" s="710"/>
      <c r="G583" s="562">
        <v>0</v>
      </c>
      <c r="H583" s="600"/>
      <c r="I583" s="726">
        <v>0</v>
      </c>
    </row>
    <row r="584" spans="1:9" s="61" customFormat="1" ht="25.5">
      <c r="A584" s="59"/>
      <c r="B584" s="520"/>
      <c r="C584" s="462"/>
      <c r="D584" s="446"/>
      <c r="E584" s="664" t="s">
        <v>86</v>
      </c>
      <c r="F584" s="596"/>
      <c r="G584" s="62">
        <v>3050</v>
      </c>
      <c r="H584" s="600"/>
      <c r="I584" s="556">
        <v>0</v>
      </c>
    </row>
    <row r="585" spans="1:9" s="61" customFormat="1" ht="26.25" thickBot="1">
      <c r="A585" s="344"/>
      <c r="B585" s="564"/>
      <c r="C585" s="565"/>
      <c r="D585" s="566"/>
      <c r="E585" s="668" t="s">
        <v>87</v>
      </c>
      <c r="F585" s="606"/>
      <c r="G585" s="563">
        <v>4514</v>
      </c>
      <c r="H585" s="611"/>
      <c r="I585" s="556">
        <v>0</v>
      </c>
    </row>
    <row r="586" spans="1:10" s="16" customFormat="1" ht="13.5" thickBot="1">
      <c r="A586" s="15"/>
      <c r="B586" s="15"/>
      <c r="C586" s="15"/>
      <c r="D586" s="15"/>
      <c r="E586" s="426" t="s">
        <v>149</v>
      </c>
      <c r="F586" s="523">
        <f>SUM(F554,F516,F477,F459,F447,F366,F337,F234,F216,F204,F191,F168,F148,F100,F94,F89,F68,F35,F4)</f>
        <v>67001709</v>
      </c>
      <c r="G586" s="523">
        <f>SUM(G554,G516,G477,G459,G447,G366,G337,G234,G216,G204,G191,G168,G148,G100,G94,G89,G68,G35,G4)</f>
        <v>28754554.569999993</v>
      </c>
      <c r="H586" s="428">
        <f>G586*100/F586</f>
        <v>42.91615094474678</v>
      </c>
      <c r="I586" s="429">
        <f>SUM(I554,I516,I477,I459,I366,I337,I234,I216,I204,I191,I168,I148,I100,I89,I68,I35,I4)</f>
        <v>2494992.64</v>
      </c>
      <c r="J586" s="17"/>
    </row>
    <row r="587" spans="1:9" s="76" customFormat="1" ht="12.75">
      <c r="A587" s="419" t="s">
        <v>161</v>
      </c>
      <c r="B587" s="420" t="s">
        <v>161</v>
      </c>
      <c r="E587" s="215"/>
      <c r="F587" s="99"/>
      <c r="G587" s="427"/>
      <c r="H587" s="421"/>
      <c r="I587" s="427"/>
    </row>
    <row r="588" spans="5:9" s="76" customFormat="1" ht="12.75">
      <c r="E588" s="215"/>
      <c r="G588" s="291"/>
      <c r="H588" s="292"/>
      <c r="I588" s="291"/>
    </row>
    <row r="589" spans="5:9" s="76" customFormat="1" ht="12.75">
      <c r="E589" s="215"/>
      <c r="G589" s="291" t="s">
        <v>161</v>
      </c>
      <c r="H589" s="292"/>
      <c r="I589" s="291"/>
    </row>
    <row r="590" spans="5:9" s="76" customFormat="1" ht="12.75">
      <c r="E590" s="215"/>
      <c r="G590" s="291"/>
      <c r="H590" s="292"/>
      <c r="I590" s="291"/>
    </row>
    <row r="591" spans="5:9" s="76" customFormat="1" ht="12.75">
      <c r="E591" s="215"/>
      <c r="G591" s="291"/>
      <c r="H591" s="292"/>
      <c r="I591" s="291"/>
    </row>
    <row r="592" spans="5:9" s="76" customFormat="1" ht="12.75">
      <c r="E592" s="215"/>
      <c r="G592" s="291"/>
      <c r="H592" s="292"/>
      <c r="I592" s="291"/>
    </row>
    <row r="593" spans="5:9" s="76" customFormat="1" ht="12.75">
      <c r="E593" s="215"/>
      <c r="G593" s="291"/>
      <c r="H593" s="292"/>
      <c r="I593" s="291"/>
    </row>
    <row r="594" spans="5:9" s="76" customFormat="1" ht="12.75">
      <c r="E594" s="215"/>
      <c r="G594" s="291"/>
      <c r="H594" s="292"/>
      <c r="I594" s="291"/>
    </row>
    <row r="595" spans="5:9" s="76" customFormat="1" ht="12.75">
      <c r="E595" s="215"/>
      <c r="G595" s="291"/>
      <c r="H595" s="292"/>
      <c r="I595" s="291"/>
    </row>
    <row r="596" spans="5:9" s="76" customFormat="1" ht="12.75">
      <c r="E596" s="215"/>
      <c r="G596" s="291"/>
      <c r="H596" s="292"/>
      <c r="I596" s="291"/>
    </row>
    <row r="597" spans="5:9" s="76" customFormat="1" ht="12.75">
      <c r="E597" s="215"/>
      <c r="G597" s="291"/>
      <c r="H597" s="292"/>
      <c r="I597" s="291"/>
    </row>
    <row r="598" spans="5:9" s="76" customFormat="1" ht="12.75">
      <c r="E598" s="215"/>
      <c r="G598" s="291"/>
      <c r="H598" s="292"/>
      <c r="I598" s="291"/>
    </row>
    <row r="599" spans="5:9" s="76" customFormat="1" ht="12.75">
      <c r="E599" s="215"/>
      <c r="G599" s="291"/>
      <c r="H599" s="292"/>
      <c r="I599" s="291"/>
    </row>
    <row r="608" spans="1:2" ht="12.75">
      <c r="A608" s="419" t="s">
        <v>158</v>
      </c>
      <c r="B608" s="420">
        <v>23</v>
      </c>
    </row>
    <row r="619" spans="1:2" ht="12.75">
      <c r="A619" s="419" t="s">
        <v>161</v>
      </c>
      <c r="B619" s="420" t="s">
        <v>161</v>
      </c>
    </row>
  </sheetData>
  <mergeCells count="24">
    <mergeCell ref="C386:D386"/>
    <mergeCell ref="C446:D446"/>
    <mergeCell ref="C501:D501"/>
    <mergeCell ref="C570:D570"/>
    <mergeCell ref="C534:D534"/>
    <mergeCell ref="C3:D3"/>
    <mergeCell ref="C67:D67"/>
    <mergeCell ref="C159:D159"/>
    <mergeCell ref="C88:D88"/>
    <mergeCell ref="C418:D418"/>
    <mergeCell ref="C25:D25"/>
    <mergeCell ref="C44:D44"/>
    <mergeCell ref="C112:D112"/>
    <mergeCell ref="C328:D328"/>
    <mergeCell ref="C476:D476"/>
    <mergeCell ref="A1:F1"/>
    <mergeCell ref="C358:D358"/>
    <mergeCell ref="C215:D215"/>
    <mergeCell ref="C133:D133"/>
    <mergeCell ref="C186:D186"/>
    <mergeCell ref="C199:D199"/>
    <mergeCell ref="C242:D242"/>
    <mergeCell ref="C267:D267"/>
    <mergeCell ref="C296:D296"/>
  </mergeCells>
  <printOptions/>
  <pageMargins left="0.75" right="0.75" top="1" bottom="1" header="0.5" footer="0.5"/>
  <pageSetup orientation="landscape" paperSize="9" scale="81" r:id="rId2"/>
  <rowBreaks count="21" manualBreakCount="21">
    <brk id="23" max="8" man="1"/>
    <brk id="42" max="8" man="1"/>
    <brk id="65" max="8" man="1"/>
    <brk id="86" max="8" man="1"/>
    <brk id="110" max="8" man="1"/>
    <brk id="131" max="8" man="1"/>
    <brk id="157" max="8" man="1"/>
    <brk id="184" max="8" man="1"/>
    <brk id="197" max="8" man="1"/>
    <brk id="213" max="8" man="1"/>
    <brk id="240" max="8" man="1"/>
    <brk id="265" max="8" man="1"/>
    <brk id="294" max="8" man="1"/>
    <brk id="326" max="8" man="1"/>
    <brk id="356" max="8" man="1"/>
    <brk id="384" max="8" man="1"/>
    <brk id="416" max="8" man="1"/>
    <brk id="444" max="8" man="1"/>
    <brk id="474" max="8" man="1"/>
    <brk id="499" max="8" man="1"/>
    <brk id="53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Kępno</cp:lastModifiedBy>
  <cp:lastPrinted>2010-07-29T14:46:35Z</cp:lastPrinted>
  <dcterms:modified xsi:type="dcterms:W3CDTF">2010-07-29T14:46:46Z</dcterms:modified>
  <cp:category/>
  <cp:version/>
  <cp:contentType/>
  <cp:contentStatus/>
</cp:coreProperties>
</file>