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334" activeTab="0"/>
  </bookViews>
  <sheets>
    <sheet name="Sheet1" sheetId="1" r:id="rId1"/>
  </sheets>
  <definedNames>
    <definedName name="_xlnm.Print_Area" localSheetId="0">'Sheet1'!$A$1:$I$497</definedName>
  </definedNames>
  <calcPr fullCalcOnLoad="1"/>
</workbook>
</file>

<file path=xl/sharedStrings.xml><?xml version="1.0" encoding="utf-8"?>
<sst xmlns="http://schemas.openxmlformats.org/spreadsheetml/2006/main" count="877" uniqueCount="243">
  <si>
    <t xml:space="preserve">Dochody jednostek samorządu terytorialnego związane </t>
  </si>
  <si>
    <t xml:space="preserve">z realizacją zadań z zakresu administracji rządowej  </t>
  </si>
  <si>
    <t xml:space="preserve">Skarbu Państwa, jednostek samorządu terytorialnego  </t>
  </si>
  <si>
    <r>
      <t xml:space="preserve">publicznych oraz innych umów o podobnym charakterze </t>
    </r>
    <r>
      <rPr>
        <i/>
        <sz val="10"/>
        <color indexed="8"/>
        <rFont val="Arial CE"/>
        <family val="0"/>
      </rPr>
      <t xml:space="preserve">                                                                                                                                          *czynsz za dzierżawę pomieszczeń w budynkach administracyjnych</t>
    </r>
  </si>
  <si>
    <t>Urzędy naczelnych organów władzy państwowej, kontroli i ochrony prawa oraz sądownictwa</t>
  </si>
  <si>
    <t>Urzędu naczelnych organów władzy państwowej, kontroli i ochrony prawa</t>
  </si>
  <si>
    <r>
      <t xml:space="preserve"> (związkom gmin) ustawami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dotacja Dyrektora Krajowego Biura Wyborczego na prowadzenie i aktualizacę stałego rejestru wyborców</t>
    </r>
  </si>
  <si>
    <t xml:space="preserve">Dochody od osób prawnych, od osób fizycznych i </t>
  </si>
  <si>
    <t>od innych jednostek nieposiadających osobowości prawnej oraz wydatki związane z ich poborem</t>
  </si>
  <si>
    <t xml:space="preserve">Wpływy z podatku dochodowego od osób fizycznych </t>
  </si>
  <si>
    <t>Wpływy z podatku rolnego, podatku leśnego, podatku od czynności cywilnoprawnych, podatków</t>
  </si>
  <si>
    <t xml:space="preserve"> jednostek organizacyjnych</t>
  </si>
  <si>
    <t xml:space="preserve"> i opłat lokalnych od osób prawnych i innych</t>
  </si>
  <si>
    <t>Rekompensaty utraconych dochodów w podatkach i opłatach lokalnych</t>
  </si>
  <si>
    <r>
      <t xml:space="preserve">bieżących jednostek sektora finansów publicznych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środki z PFRON stanowiące rekompensatę  utraconych dochodów  z tytułu ustawowych ulg w podatku od nieruchomości dotyczących zakładów pracy chronionej</t>
    </r>
  </si>
  <si>
    <t>Wpływy z podatku rolnego, podatku leśnego, podatku od spadków i darowizn, podatku</t>
  </si>
  <si>
    <t xml:space="preserve"> i opłat lokalnych od osób fizycznych</t>
  </si>
  <si>
    <t xml:space="preserve"> od czynności cywilnoprawnych oraz podatków</t>
  </si>
  <si>
    <t>Wpływy z innych opłat stanowiących dochody jednostek samorządu terytorialnego na podstawie ustaw</t>
  </si>
  <si>
    <t>Część oświatowa subwencji ogólnej dla jednostek samorządu terytorialnego</t>
  </si>
  <si>
    <t>Udziały gmin w podatkach stanowiących dochód budżetu państwa</t>
  </si>
  <si>
    <t>Wpływy z innych lokalnych opłat pobieranych przez jednostki samorządu terytorialnego na podstawie</t>
  </si>
  <si>
    <t>Pobór podatków, opłat i niepodatkowych należności budżetowych</t>
  </si>
  <si>
    <t xml:space="preserve">Skarbu Państwa, jednostek samorządu terytorialnego   </t>
  </si>
  <si>
    <t>Dotacje celowe otrzymane z budżetu państwa na realizację własnych zadań bieżących gmin</t>
  </si>
  <si>
    <r>
      <t xml:space="preserve">Pozostałe odsetki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odsetki od środków na rachunkach bankowych gimnazjów</t>
    </r>
  </si>
  <si>
    <r>
      <t xml:space="preserve">Pozostałe odsetki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odsetki od środków na rachunkach bankowych przedszkoli</t>
    </r>
  </si>
  <si>
    <t>Skarbu Państwa, jednostek samorządu terytorialnego  l</t>
  </si>
  <si>
    <r>
      <t xml:space="preserve"> (związkom gmin) ustawami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dotacja Wojewody Wielkopolskiego na utrzymanie Środowiskowego Domu Samopomocy</t>
    </r>
  </si>
  <si>
    <r>
      <t xml:space="preserve">oraz innych zadań zleconych ustawami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5% udziału Gminy w dochodach budżetu państwa z odpłatności za korzystanie ze Środowiskowego Domu Samopomocy</t>
    </r>
  </si>
  <si>
    <t>(związkom gmin) ustawami</t>
  </si>
  <si>
    <t xml:space="preserve">Składki na ubezpieczenie zdrowotne opłacane za osoby pobierające niektóre świadczenia z pomocy </t>
  </si>
  <si>
    <t>rządowej oraz innych zadań zleconych gminie (związkom gmin) ustawami</t>
  </si>
  <si>
    <t>( związków gmin)</t>
  </si>
  <si>
    <r>
      <t xml:space="preserve">( związków gmin)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dotacja Wojewody Wielkopolskiego na utrzymanie MGOPS</t>
    </r>
  </si>
  <si>
    <t>Dochody jednostek samorządu terytorialnego związane</t>
  </si>
  <si>
    <r>
      <t xml:space="preserve">oraz innych zadań zleconych ustawami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5% udziału Gminy w dochodach budżetu państwa z odpłatności za usługi opiekuńcze</t>
    </r>
  </si>
  <si>
    <t xml:space="preserve">Dotacje celowe otrzymane z budżetu państwa na realizację własnych zadań bieżących gmin </t>
  </si>
  <si>
    <r>
      <t xml:space="preserve">( związków gmin)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dotacja Wojewody Wielkopolskiego na realizację Rządowego Programu "Pomoc państwa w zakresie dożywiania"</t>
    </r>
  </si>
  <si>
    <t>Transport i łączność</t>
  </si>
  <si>
    <t>Drogi publiczne gminne</t>
  </si>
  <si>
    <t>Różne rozliczenia finansowe</t>
  </si>
  <si>
    <r>
      <t xml:space="preserve">Wpływy z różnych dochodów  </t>
    </r>
    <r>
      <rPr>
        <i/>
        <sz val="10"/>
        <color indexed="8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* wpływy z rozliczeń dotyczących 2009 roku   </t>
    </r>
  </si>
  <si>
    <r>
      <t xml:space="preserve">* </t>
    </r>
    <r>
      <rPr>
        <i/>
        <sz val="10"/>
        <rFont val="Arial CE"/>
        <family val="0"/>
      </rPr>
      <t xml:space="preserve">wpływy z tytułu wpłat dokonywanych przez Ochotnicze Straże Pożarne za wykorzystaną energię elektryczną oraz z tytułu rozliczeń z Zakładem Energetycznym
</t>
    </r>
  </si>
  <si>
    <r>
      <t xml:space="preserve">Wpływy z różnych dochodów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zwort wydatków z 2009 roku dot. realizacji  projektu "Trendy Dęciak"     </t>
    </r>
    <r>
      <rPr>
        <sz val="10"/>
        <color indexed="8"/>
        <rFont val="Arial CE"/>
        <family val="0"/>
      </rPr>
      <t xml:space="preserve">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 </t>
    </r>
  </si>
  <si>
    <r>
      <t xml:space="preserve">Pozostałe odsetki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* odsetki od środków na rachunku bankowym MGOPS do obsługi projektu "Skuteczne wsparcie" realizowanego przez MGOPS w ramach Programu Operacyjnego Kapitał Ludzki oraz od środków na rachunku bankowym UMiG do obsługi projektu "Trendy Dęciak"realizowanego przez UMiG w ramach Programu Operacyjnego Kapitał Ludzki </t>
    </r>
  </si>
  <si>
    <r>
      <t xml:space="preserve">Odsetki od pożczek udzielonych przez jednostki samorządu terytorialnego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odsetki od pożyczki udzielonej Gminie Baranów</t>
    </r>
  </si>
  <si>
    <t>Stołówki szkolne</t>
  </si>
  <si>
    <t>Domy pomocy społecznej</t>
  </si>
  <si>
    <t>Gospodarka odpadami</t>
  </si>
  <si>
    <t>* wpłaty dot. społecznych komitetów kanalizacji</t>
  </si>
  <si>
    <t>Środki na dofinansowanie własnych inwestycji gmin</t>
  </si>
  <si>
    <t>(związków gmin), powiatów (związków powiatów),</t>
  </si>
  <si>
    <t>samorządów województw, pozyskane z innych źródeł</t>
  </si>
  <si>
    <t>Dotacje celowe otrzymane z budżetu państwa na realizację inwestycji i zakupów inwestycyjnych</t>
  </si>
  <si>
    <t>własnych gmin (związków gmin)</t>
  </si>
  <si>
    <t>Jednostki specjalistycznego poradnictwa, mieszkania chronione i ośrodki interwencji kryzysowej</t>
  </si>
  <si>
    <r>
      <t xml:space="preserve">( związków gmin)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 dotacja Wojewody Wielkopolskiego na dofinansowanie wydatków bieżących Gminnego Ośrodka Wsparcia Rodzin w Kryzysie w Mianowicach</t>
    </r>
  </si>
  <si>
    <t>Pozostałe zadania w zakresie polityki społecznej</t>
  </si>
  <si>
    <t>dochody bieżące</t>
  </si>
  <si>
    <t>w tym:</t>
  </si>
  <si>
    <t>dochody majątkowe</t>
  </si>
  <si>
    <t>* dotacja ze środków Funduszu Ochrony Gruntów Rolnych na budowę dróg dojazdowych do pól we wsi Olszowa</t>
  </si>
  <si>
    <t>* dotacja z budżetu państwa na realizację zadania pn. „Realizacja trasy śródmiejskiej w Kępnie – etap II przebudowa ulic: 
Ks. P. Wawrzyniaka i Powstańców Wielkopolskich”</t>
  </si>
  <si>
    <t xml:space="preserve">* dochody z rozliczenia z ADM Sp. z o.o. za 2009 rok oraz z tytułu scalenia i podziału gruntów
</t>
  </si>
  <si>
    <r>
      <t xml:space="preserve">Dotacje celowe otrzymane z gminy  na inwestycje i zakupy inwestycyjne  realizowane na podstawie porozumień (umów)  mędzy jednostkami samorządu terytorialnego                                                                                                        </t>
    </r>
    <r>
      <rPr>
        <i/>
        <sz val="10"/>
        <rFont val="Arial CE"/>
        <family val="0"/>
      </rPr>
      <t xml:space="preserve">* dotacje celowe otrzymane z gmin sygnatariuszy porozumienia międzygminnego zawartego w sprawie powierzenia naszej Gminie przygotowania i wykonania zadania pn. „Budowa zakładu zagospodarowania 
odpadów w Olszowej” 
</t>
    </r>
  </si>
  <si>
    <r>
      <t xml:space="preserve">Dotacje celowe otrzymane z gminy na zadania bieżące realizowane na podstawie porozumień (umów) między jednostkami samorządu terytorialnego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>* refundacje kosztów dotacji dla niepublicznego przedszkola, w części dotyczącej dzieci  spoza terenu naszej Gminy</t>
    </r>
  </si>
  <si>
    <t>Dowożenie uczniów do szkół</t>
  </si>
  <si>
    <t>-</t>
  </si>
  <si>
    <t>Opłata od posiadania psów</t>
  </si>
  <si>
    <t xml:space="preserve">* opłaty od mieszkańców Gminy objętych zastępczym opróżnianiem zbiorników bezodpływowych,w przypadku właścicieli nieruchomości, którzy nie zawarli umów na odbiór nieczystości płynnych
 </t>
  </si>
  <si>
    <t>Wpływy z tytułu przekształcenia prawa użytkowania wieczystego przysługującego osobom fizycznym w prawo własności</t>
  </si>
  <si>
    <t>Informatyka</t>
  </si>
  <si>
    <t>* dotacja z budżetu państwa na realizację projektu pn. „Wdrożenie nowoczesnych usług i systemów 
 elektronicznych E-Kępno i E-Obywatel”</t>
  </si>
  <si>
    <t>Wybory Prezydenta Rzeczypospolitej Polskiej</t>
  </si>
  <si>
    <r>
      <t xml:space="preserve"> (związkom gmin) ustawami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dotacja Dyrektora Krajowego Biura Wyborczego na przeprowadzenie wyborów Prezydenta RP</t>
    </r>
  </si>
  <si>
    <t>Bezpieczeństwo publiczne i ochrona przeciwpożarowa</t>
  </si>
  <si>
    <t>Ochotnicze straże pożarne</t>
  </si>
  <si>
    <t xml:space="preserve">Wpływyz róznych dochodów </t>
  </si>
  <si>
    <t>Dotacje celowe otrzymane z budżetu państwa na zadania bieżące realizowane przez gminę na podstawie porozumień z organami administracji rządowej</t>
  </si>
  <si>
    <r>
      <t xml:space="preserve">Wpływy z tytułu pomocy finansowej udzielanej miedzy jednostkami samorządu terytorialnego na dofinansowanie własnych zadań bieżących                                                                                                                                                                                  * </t>
    </r>
    <r>
      <rPr>
        <i/>
        <sz val="10"/>
        <rFont val="Arial CE"/>
        <family val="0"/>
      </rPr>
      <t xml:space="preserve">dotacja celowa z budżetu Województwa Wielkopolskiego na dofinansowanie realizacji zadania związanego z remontem sali gimnastycznej       Gimnazjum nr 2 w Kępnie.  
</t>
    </r>
  </si>
  <si>
    <t xml:space="preserve">dochody majątkowe                                                                                                                                                                                          </t>
  </si>
  <si>
    <r>
      <t xml:space="preserve">oraz innych zadań zleconych ustawami  </t>
    </r>
    <r>
      <rPr>
        <i/>
        <sz val="10"/>
        <color indexed="8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* 5% udziału Gminy w dochodach budżetu państwa związanych z udostępnianiem danych osobowych przez ELUD</t>
    </r>
  </si>
  <si>
    <r>
      <t xml:space="preserve">Wpływy z różnych dochodów  </t>
    </r>
    <r>
      <rPr>
        <i/>
        <sz val="10"/>
        <color indexed="8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* wpływy z odszkodowań z tytułu ubezpieczenia AC samochodu Straży Miejskiej</t>
    </r>
  </si>
  <si>
    <r>
      <t xml:space="preserve">Wpływy z różnych dochodów     </t>
    </r>
    <r>
      <rPr>
        <sz val="10"/>
        <color indexed="53"/>
        <rFont val="Arial CE"/>
        <family val="0"/>
      </rPr>
      <t xml:space="preserve">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>* zwrot kosztów z tytułu wynajmu samochodu służbowego przez MUKS Marcinki oraz odszkodowanie z tytułu AC samochodu służbowego</t>
    </r>
    <r>
      <rPr>
        <i/>
        <sz val="10"/>
        <color indexed="53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53"/>
        <rFont val="Arial CE"/>
        <family val="0"/>
      </rPr>
      <t xml:space="preserve">                 </t>
    </r>
  </si>
  <si>
    <r>
      <t xml:space="preserve">Wpływy z różnych dochodów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* zwrot dotacji z 2009 r. przez Stowarzyszenie                                                                                                                                                     COR UNUM                                                                              </t>
    </r>
  </si>
  <si>
    <r>
      <t xml:space="preserve">Pozostałe odsetki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* odsetki od zwróconej części dotacji z 2009 r. przez Kępiński Klub AMAZONKI                                                                          </t>
    </r>
  </si>
  <si>
    <r>
      <t xml:space="preserve">Wpływy z różnych dochodów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* wpływy z odpłatności za pobyt w domu pomocy społecznej                                                                             </t>
    </r>
  </si>
  <si>
    <t>Zadania w zakresie przeciwdziałania przemocy w rodzinie</t>
  </si>
  <si>
    <t>Dodatki mieszkaniowe</t>
  </si>
  <si>
    <r>
      <t xml:space="preserve">Wpływy z różnych dochodów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                                                                    </t>
    </r>
  </si>
  <si>
    <r>
      <t xml:space="preserve">Pozostałe odsetki                                                                                                                  </t>
    </r>
    <r>
      <rPr>
        <i/>
        <sz val="10"/>
        <rFont val="Arial CE"/>
        <family val="0"/>
      </rPr>
      <t>* odsetki od wpłat kar za korzystanie ze środowiska</t>
    </r>
  </si>
  <si>
    <t>Zadania w zakresie kultury fizycznej i sportu</t>
  </si>
  <si>
    <t xml:space="preserve">Pozostałe zadania w zakresie kultury </t>
  </si>
  <si>
    <r>
      <t xml:space="preserve">Wpływy z różnych dochodów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* zwrot dotacji z 2009 r. przez ZHP   </t>
    </r>
    <r>
      <rPr>
        <sz val="10"/>
        <color indexed="8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 </t>
    </r>
  </si>
  <si>
    <r>
      <t xml:space="preserve">Wpływy z różnych dochodów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* wpłaty dot. Dni Kępna    </t>
    </r>
    <r>
      <rPr>
        <sz val="10"/>
        <color indexed="8"/>
        <rFont val="Arial CE"/>
        <family val="0"/>
      </rPr>
      <t xml:space="preserve">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 </t>
    </r>
  </si>
  <si>
    <r>
      <t xml:space="preserve">Wpływy z różnych dochodów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* zwrot dotacji z 2009 r. przez OSP Kępno   </t>
    </r>
    <r>
      <rPr>
        <sz val="10"/>
        <color indexed="8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 </t>
    </r>
  </si>
  <si>
    <r>
      <t xml:space="preserve">Pozostałe odsetki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* odsetki od zwróconej części dotacji z 2009 r. przez OSP Kępno   </t>
    </r>
    <r>
      <rPr>
        <sz val="10"/>
        <color indexed="8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 </t>
    </r>
  </si>
  <si>
    <t xml:space="preserve">* dotacja Wojewody Wielkopolskiego na realizację projektu „Nie wpadnij w sieć lecz surfuj bezpiecznie”                                                                              w ramach rządowego programu ograniczania przestępczości i aspołecznych zachowań ‘Razem bezpieczniej”.
 </t>
  </si>
  <si>
    <t>Program Operacyjny Kapitał Ludzki</t>
  </si>
  <si>
    <r>
      <t xml:space="preserve"> ( związków gmin)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dotacja Wojewody Wielkopolskiego na realizację zadań wynikających z Rządowego Programu wspierania w latach 2009-2014 organów prowadzących w zapewnieniu bezpiecznych warunków nauki, wychowania i opieki w klasach I-III szkół podstawowych i ogólnokształcących szkół muzycznych I stopnia – „Radosna szkoła”.
</t>
    </r>
  </si>
  <si>
    <r>
      <t xml:space="preserve">Wpływy z różnych dochodów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* wpływy z tytułu odszkodowań                                                                              </t>
    </r>
  </si>
  <si>
    <t>Zasiłki i pomoc w naturze oraz składki na ubezpieczenia emerytalne i rentowe</t>
  </si>
  <si>
    <t>Zasiłki stałe</t>
  </si>
  <si>
    <t xml:space="preserve">Świadczenia rodzinne, świadczenia z funduszu alimentacyjnego oraz składki na ubezpieczenia </t>
  </si>
  <si>
    <t>społecznej, niektóre świadczenia rodzinne oraz za osoby uczestniczące w zajęciach w centrum integracji społecznej</t>
  </si>
  <si>
    <t xml:space="preserve">* wpływy od mieszkańców Gminy objętych wywozem zastępczym odpadów komunalnych, w przypadku właścicieli nieruchomości nie posiadających umowy na wywóz nieczystości stałych 
</t>
  </si>
  <si>
    <t>Wpływy i wydatki związane z gromadzeniem środków z opłat i kar za korzystanie ze środowiska</t>
  </si>
  <si>
    <t xml:space="preserve">Grzywny i inne kary pieniężne od osó prawnych i innych jednostek organizacyjnych                </t>
  </si>
  <si>
    <t>* wpływy z opłat za korzystanie ze środowiska</t>
  </si>
  <si>
    <t>* wpływy z kar za korzystanie ze środowiska</t>
  </si>
  <si>
    <t>Kultura fizyczna i sport</t>
  </si>
  <si>
    <r>
      <t xml:space="preserve">Pozostałe odsetki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odsetki od środków na rachunkach bankowych  </t>
    </r>
  </si>
  <si>
    <r>
      <t xml:space="preserve">Pozostałe odsetki                                                                                                                                                                                                    * </t>
    </r>
    <r>
      <rPr>
        <i/>
        <sz val="10"/>
        <rFont val="Arial CE"/>
        <family val="0"/>
      </rPr>
      <t>odsetki dot. zwrotu zaliczek alimentacyjnych</t>
    </r>
  </si>
  <si>
    <r>
      <t xml:space="preserve">Wpływy z różnych dochodów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wpływy z odpłatności za korzystanie z obiadów w Klubie Seniora</t>
    </r>
  </si>
  <si>
    <r>
      <t xml:space="preserve">Wpływy z usług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>* wpływy z odpłatności za pobyt w domu pomocy społecznej</t>
    </r>
  </si>
  <si>
    <r>
      <t xml:space="preserve">Otrzymane spadki, zapisy i darowizny w postaci pieniężnej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*  wpływy z darowizny otrzymanej przez Szkołę  Podstawową w Olszowej na organizację wycieczki szkolnej.
                                                                            </t>
    </r>
  </si>
  <si>
    <r>
      <t xml:space="preserve">Wpływy z różnych dochodów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*  wpływy z tytułu zwrotu od lokatorów mieszkań szkolnych w Olszowej, kosztów energii elektrycznej i innych dodatkowych świadczeń                                                                                   </t>
    </r>
  </si>
  <si>
    <r>
      <t xml:space="preserve">Środki na dofinansowanie własnych zadań bieżących gmin (związków gmin), powiatów (związków powiatów), samorządów województw, pozyskanych z innych źródeł </t>
    </r>
    <r>
      <rPr>
        <sz val="10"/>
        <color indexed="53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>* dotacja ze środków Narodowego Centrum Kultury na realizację programu pn. "Śpiewająca Polska" w Gimnazjum w Mikorzynie</t>
    </r>
  </si>
  <si>
    <r>
      <t xml:space="preserve">publicznych oraz innych umów o podobnym charakterze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wpływy z czynszów za wynajem pomieszczeń Klubu Nauczyciela</t>
    </r>
  </si>
  <si>
    <r>
      <t xml:space="preserve">Pozostałe odsetki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odsetki od środków na rachunkach bankowych MGOPS</t>
    </r>
  </si>
  <si>
    <r>
      <t xml:space="preserve">Wpływy z usług 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wpływy z odpłatności za usługi opiekuńcze</t>
    </r>
  </si>
  <si>
    <r>
      <t xml:space="preserve">Wpływy z usług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wpływy z odpłatności za korzystanie z szaletów miejskich</t>
    </r>
  </si>
  <si>
    <t>Dotacje otrzymane z funduszy celowych na finansowanie lub dofinansowanie kosztów realizacji</t>
  </si>
  <si>
    <t xml:space="preserve"> finansów publicznych</t>
  </si>
  <si>
    <t>inwestycji i zakupów inwestycyjnych jednostek sektora</t>
  </si>
  <si>
    <t xml:space="preserve">Dotacje celowe otrzymane z budżetu państwa na realizację zadań bieżących z zakresu administracji </t>
  </si>
  <si>
    <t>rządowej  oraz innych zadań zleconych gminie</t>
  </si>
  <si>
    <t>Skarbu Państwa, jednostek samorządu terytorialnego  v</t>
  </si>
  <si>
    <t>lub innych jednostek zaliczanych do sektora finansów</t>
  </si>
  <si>
    <t>Oświata i wychowanie</t>
  </si>
  <si>
    <t>Podatek od nieruchomości</t>
  </si>
  <si>
    <t>Gospodarka gruntami i nieruchomościami</t>
  </si>
  <si>
    <t>Podatek od działalności gospodarczej osób fizycznych,</t>
  </si>
  <si>
    <t>Usługi opiekuńcze i specjalistyczne usługi opiekuńcze</t>
  </si>
  <si>
    <t>Ochrona zdrowia</t>
  </si>
  <si>
    <t>Podatek dochodowy od osób prawnych</t>
  </si>
  <si>
    <t>Podatek dochodowy od osób fizycznych</t>
  </si>
  <si>
    <t>Ośrodki wsparcia</t>
  </si>
  <si>
    <t>Pomoc społeczna</t>
  </si>
  <si>
    <t>Wpływy z opłaty skarbowej</t>
  </si>
  <si>
    <t>Urzędy gmin (miast i miast na prawach powiatu)</t>
  </si>
  <si>
    <t>Edukacyjna opieka wychowawcza</t>
  </si>
  <si>
    <t>Ośrodki pomocy społecznej</t>
  </si>
  <si>
    <t>Podatek od spadków i darowizn</t>
  </si>
  <si>
    <t>Odsetki od nieterminowych wpłat z tytułu podatków i opłat</t>
  </si>
  <si>
    <t>Treść</t>
  </si>
  <si>
    <t>Dział</t>
  </si>
  <si>
    <t>Podatek rolny</t>
  </si>
  <si>
    <t>opłacany w formie karty podatkowej</t>
  </si>
  <si>
    <t>Urzędy wojewódzkie</t>
  </si>
  <si>
    <t>Dochody z najmu i dzierżawy składników majątkowych</t>
  </si>
  <si>
    <t>Różne rozliczenia</t>
  </si>
  <si>
    <t>Wpływy z opłaty  miejscowej</t>
  </si>
  <si>
    <t>Wpływy z opłaty eksploatacyjnej</t>
  </si>
  <si>
    <t>Wpływy z różnych dochodów</t>
  </si>
  <si>
    <t>Oczyszczanie miast i wsi</t>
  </si>
  <si>
    <t>Szkoły podstawowe</t>
  </si>
  <si>
    <t>Wpływy z różnych opłat</t>
  </si>
  <si>
    <t>Paragraf</t>
  </si>
  <si>
    <t>Przeciwdziałanie alkoholizmowi</t>
  </si>
  <si>
    <t>Część równoważąca subwencji ogólnej dla gmin</t>
  </si>
  <si>
    <t>Wpływy  z opłat za zezwolenia na sprzedaż alkoholu</t>
  </si>
  <si>
    <t>Wpływy z opłaty targowej</t>
  </si>
  <si>
    <t>Gospodarka mieszkaniowa</t>
  </si>
  <si>
    <t>Pozostała działalność</t>
  </si>
  <si>
    <t>Gimnazja</t>
  </si>
  <si>
    <t>Podatek leśny</t>
  </si>
  <si>
    <t>Gospodarka komunalna i ochrona środowiska</t>
  </si>
  <si>
    <t>Pomoc materialna dla uczniów</t>
  </si>
  <si>
    <t>Podatek od czynności cywilnoprawnych</t>
  </si>
  <si>
    <t>Administracja publiczna</t>
  </si>
  <si>
    <t>wieczyste nieruchomości</t>
  </si>
  <si>
    <t>Rolnictwo i łowiectwo</t>
  </si>
  <si>
    <t>Razem</t>
  </si>
  <si>
    <t>emerytalne i rentowe z ubezpieczenia społecznego</t>
  </si>
  <si>
    <t>Podatek od środków transportowych</t>
  </si>
  <si>
    <t>Rozdział</t>
  </si>
  <si>
    <t>Przedszkola</t>
  </si>
  <si>
    <t>Subwencje ogólne z budżetu państwa</t>
  </si>
  <si>
    <t>Strona:</t>
  </si>
  <si>
    <t>Wpływy z opłat za zarząd, użytkowanie i użytkowanie</t>
  </si>
  <si>
    <t>Pozostałe odsetki</t>
  </si>
  <si>
    <t>publicznych oraz innych umów o podobnym charakterze</t>
  </si>
  <si>
    <t>Plan</t>
  </si>
  <si>
    <t>Wykonanie</t>
  </si>
  <si>
    <t>%</t>
  </si>
  <si>
    <t xml:space="preserve"> </t>
  </si>
  <si>
    <t>* czynsze za obwody  łowieckie</t>
  </si>
  <si>
    <t>* wieczysta dzierżawa</t>
  </si>
  <si>
    <t>* spłaty hipotek</t>
  </si>
  <si>
    <t>Tabela nr 1</t>
  </si>
  <si>
    <t>Należności</t>
  </si>
  <si>
    <t>DOCHODY</t>
  </si>
  <si>
    <t>Wpływy z tytułu odpłatnego nabycia prawa własności oraz prawa użytkowania wieczystego nieruchomości</t>
  </si>
  <si>
    <t>* koszty postępowania windykacyjnego</t>
  </si>
  <si>
    <r>
      <t xml:space="preserve">Grzywny, mandaty i inne kary pieniężne od ludności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*mandaty karne nakładane przez Straż Miejską</t>
    </r>
  </si>
  <si>
    <r>
      <t xml:space="preserve">Pozostałe odsetki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*odsetki od środków na rachunkach bankowych Urzędu</t>
    </r>
  </si>
  <si>
    <r>
      <t xml:space="preserve">Wpływy z różnych opłat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koszty postępowania windykacyjnego</t>
    </r>
  </si>
  <si>
    <r>
      <t xml:space="preserve">Wpływy z różnych opłat  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koszty postępowania windykacyjnego</t>
    </r>
  </si>
  <si>
    <r>
      <t>Wpływy z różnych opłat                                                                                                                                                                                        *</t>
    </r>
    <r>
      <rPr>
        <i/>
        <sz val="10"/>
        <color indexed="8"/>
        <rFont val="Arial CE"/>
        <family val="0"/>
      </rPr>
      <t>koszty postępowania windykacyjnego</t>
    </r>
  </si>
  <si>
    <r>
      <t xml:space="preserve">publicznych oraz innych umów o podobnym charakterze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wpływy z czynszów za wynajem pomieszczeń szkolnych</t>
    </r>
  </si>
  <si>
    <r>
      <t xml:space="preserve">Pozostałe odsetki                                                     </t>
    </r>
    <r>
      <rPr>
        <i/>
        <sz val="10"/>
        <color indexed="8"/>
        <rFont val="Arial CE"/>
        <family val="0"/>
      </rPr>
      <t xml:space="preserve">                                                                                                                                               * odsetki od środków na rachunkach bankowych szkół</t>
    </r>
  </si>
  <si>
    <r>
      <t xml:space="preserve">publicznych oraz innych umów o podobnym charakterze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wpływy z czynszów za wynajem pomieszczeń przedszkolnych</t>
    </r>
  </si>
  <si>
    <r>
      <t xml:space="preserve">Wpływy z usług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odpłatność za przedszkola</t>
    </r>
  </si>
  <si>
    <r>
      <t xml:space="preserve">publicznych oraz innych umów o podobnym charakterze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wpływy z czynszów za wynajem pomieszczeń szkolnych </t>
    </r>
  </si>
  <si>
    <r>
      <t xml:space="preserve">Wpływy z usług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wpływy z odpłatności za korzystanie ze stołówek szkolnych</t>
    </r>
  </si>
  <si>
    <t xml:space="preserve">rządowej  oraz innych zadań zleconych gminie </t>
  </si>
  <si>
    <t>Sprawozdanie z wykonania budżetu Gminy Kępno za 2010 rok      -</t>
  </si>
  <si>
    <t>Program Rozwoju Obszarów Wiejskich 2007-2013</t>
  </si>
  <si>
    <r>
      <t xml:space="preserve">Wpływy z tytułu pomocy finansowej udzielanej między jednostkami samorządu terytorialnego na dofinansowanie własnych zadań bieżących                                                                                                                                                                                  * </t>
    </r>
    <r>
      <rPr>
        <i/>
        <sz val="10"/>
        <rFont val="Arial CE"/>
        <family val="0"/>
      </rPr>
      <t xml:space="preserve">dotacja celowa z budzetu Województwa Wielkopolskiego przeznaczona na pokrycie kosztów I etapu projektu pn. „Zagospodarowanie terenu przy stawie nr 2 na ośrodku sportowo-rekreacyjnym w Mikorzynie”.
</t>
    </r>
  </si>
  <si>
    <r>
      <t xml:space="preserve"> (związkom gmin) ustawami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 * dotacja Wojewody Wielkopolskiego przeznaczona na zwrot części podatku akcyzowego zawartego w cenie oleju napędowego wykorzystywanego do produkcji rolnej przez producentów rolnych z naszej gminy oraz pokrycie kosztów postępowania w sprawie jego zwrotu, poniesionych przez naszą gminę. 
</t>
    </r>
  </si>
  <si>
    <t xml:space="preserve">Pozostałe odsetki                                                                                                                                                                                                               </t>
  </si>
  <si>
    <t>Spis powszechny i inne</t>
  </si>
  <si>
    <t>Dotacje celowe otrzymane z budżetu państwa na realizację zadań bieżących z zakresu administracji rządowej  oraz innych zadań zleconych gminie                                                                                                                                * dotacja Prezesa GUS na przeprowadzenie spisu rolnego</t>
  </si>
  <si>
    <t>Wybory do rad gmin, rad powiatów i sejmików województw, wybory wójtów, burmistrzów i prezydetów miast oraz referenda gminne, powiatowe i wojewódzkie</t>
  </si>
  <si>
    <r>
      <t xml:space="preserve"> (związkom gmin) ustawami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dotacja Dyrektora Krajowego Biura Wyborczego na przeprowadzenie wyborów do Rady Miejskiej w Kępnie oraz  Burmistrza Miasta i Gminy Kępno</t>
    </r>
  </si>
  <si>
    <t>Usuwanie skutków klęsk żywiołowych</t>
  </si>
  <si>
    <r>
      <t xml:space="preserve"> ( związków gmin)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dotacja Wojewody Wielkopolskiego na sfinansowanie wydatków związanych z prowadzoną akcją przeciwpowodziową w trakcie powodzi w maju i czerwcu 2010 roku.
</t>
    </r>
  </si>
  <si>
    <t>* dotacja ze środków PFRON na zakup autobusu do przewozu dzieci niepełnosprawnych do szkół i przedszkoli</t>
  </si>
  <si>
    <r>
      <t xml:space="preserve">oraz innych zadań zleconych ustawami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wpływy z tytułu 50% zwrotów zaliczek alimentacyjnych oraz 20% udziału we wpływach związanych z funduszem alimentacyjnym</t>
    </r>
  </si>
  <si>
    <r>
      <t xml:space="preserve">Wpływy z usług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>*  wpływy z odpłatności za pobyt w centrum pomocy 
   rodzinie w kryzysie,</t>
    </r>
  </si>
  <si>
    <t>* wpływy z kary za nieterminowe wykonanie umowy dot. dostawy kiosków internetowych</t>
  </si>
  <si>
    <r>
      <t xml:space="preserve">(związkom gmin) ustawami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*dotacja Wojewody Wielkopolskiego na zadania realizowane przez USC i ELUD  </t>
    </r>
  </si>
  <si>
    <r>
      <t xml:space="preserve">Pozostałe odsetki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>*odsetki od  nieterminowych wpłat opłaty planistycznej</t>
    </r>
  </si>
  <si>
    <t>Dotacje celowe w ramach programów finansowanych z udziałem środków europejskich oraz środków o których mowa w art.. 5 ust. 1 pkt 3 oraz ust. 3 pkt 5 i 6 ustawy, lub płatności w ramach budżetu środków europejskich                                            * środki unijne na dofinansowanie projektów realizowanych w ramach Programu Operacyjnego Kapitał Ludzki:                                                                                                                                                               1/ "Żeby się chciało chcieć" realizowanego przez MGOPS  - 42.287,88 zł                                                                                                                               2/ "Trendy Dęciak" realizowanego przez UMiG - 42.500,00 zł                                                                                                                                                                                                                                      3/ "Skuteczne wsparcie" realizowanego przez MGOPS - 201.074,26 zł</t>
  </si>
  <si>
    <r>
      <t xml:space="preserve">Środki na dofinansowanie własnych zadań bieżących gmin (związków gmin), powiatów (związków powiatów), samorządów województw, pozyskanych z innych źródeł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>* dotacje ze środków Funduszu Rozwoju Systemu Edukacji na realizację projektów w ramach programu "Młodzież w działaniu" przez Gimnazjum w Mikorzynie (27.401,98 zł) oraz Gimnazjum Nr 2 w Kępnie (23.971,08 zł)-zaliczki w wysokości 80 % całkowitej kwoty dotacji</t>
    </r>
  </si>
  <si>
    <r>
      <t xml:space="preserve">Wpływy z różnych dochodów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* zwrot nadpłaty                                                                           </t>
    </r>
  </si>
  <si>
    <t xml:space="preserve">* dotacja Ministra Edukacji Narodowej na realizację zadania pod nazwą: „Wspieranie realizacji programu wychowawczego szkoły i programu profilaktyki poprzez kształtowanie u uczniów postaw sprzyjających rozwojowi indywidualnemu i społecznemu”.
</t>
  </si>
  <si>
    <r>
      <t xml:space="preserve"> ( związków gmin)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dotacja Wojewody Wielkopolskiego na </t>
    </r>
    <r>
      <rPr>
        <i/>
        <sz val="10"/>
        <rFont val="Arial CE"/>
        <family val="0"/>
      </rPr>
      <t>sfinansowanie – w ramach podnoszenia jakości oświaty – prac komisji kwalifikacyjnych i egzaminacyjnych powołanych do rozpatrzenia wniosków nauczycieli o wyższy stopień awansu zawodowego.</t>
    </r>
    <r>
      <rPr>
        <i/>
        <sz val="10"/>
        <color indexed="53"/>
        <rFont val="Arial CE"/>
        <family val="0"/>
      </rPr>
      <t xml:space="preserve">
</t>
    </r>
    <r>
      <rPr>
        <i/>
        <sz val="10"/>
        <color indexed="8"/>
        <rFont val="Arial CE"/>
        <family val="0"/>
      </rPr>
      <t xml:space="preserve">
</t>
    </r>
  </si>
  <si>
    <r>
      <t xml:space="preserve">( związków gmin)                                                                                                                                                     * </t>
    </r>
    <r>
      <rPr>
        <i/>
        <sz val="10"/>
        <rFont val="Arial CE"/>
        <family val="0"/>
      </rPr>
      <t xml:space="preserve">dotacja Wojewody Wielkopolskiego na świadczenia dla uczniów o charakterze socjalnym, w tym:                                                                                                                - na stypendia socjalne - 110.132,00 zł                                                                                              - na wyprawkę szkolną - 37.953,37 zł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</si>
  <si>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Pozostałe odsetki                                                                                                                                                                                                     *</t>
    </r>
    <r>
      <rPr>
        <i/>
        <sz val="10"/>
        <color indexed="8"/>
        <rFont val="Arial CE"/>
        <family val="0"/>
      </rPr>
      <t>odsetki od środków na rachunku bankowym projektu pn. „Wdrożenie nowoczesnych usług i systemów 
 elektronicznych E-Kępno i E-Obywatel”</t>
    </r>
  </si>
  <si>
    <r>
      <t xml:space="preserve">Wpływy z różnych dochodów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>* odszkodowania za uszkodzone kosze na śmieci oraz                                                        słup monitoringu miejskiego</t>
    </r>
    <r>
      <rPr>
        <sz val="10"/>
        <rFont val="Arial CE"/>
        <family val="0"/>
      </rPr>
      <t xml:space="preserve">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 </t>
    </r>
  </si>
  <si>
    <r>
      <t xml:space="preserve">Wpływy ze sprzedaży składnikó majątkowych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* wpływy ze sprzedaży złomowanych kontenerów na śmieci </t>
    </r>
  </si>
  <si>
    <r>
      <t xml:space="preserve">Otrzymane spadki, zapisy i darowizny w postaci pieniężnej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*  wpływy z darowizn otrzymanych przez Szkołę  Podstawową w Hanulinie od Fundacji Banku Zachodniego WBK SA w Warszawie (2.600,00 zł) oraz od Biura Rachunkowego „Bilans s.c.” w Kępnie (250,00 zł) w ramach programu działań charytatywnych „Bank Dziecięcych Uśmiechów”  organizowanych przez Fundację Banku Zachodniego WBK SA., przeznaczonych na pomoc w formie zakupu podręczników szkolnych dla dzieci z ubogich rodzin. 
                                                                            </t>
    </r>
  </si>
  <si>
    <t>* czynsze dzierżawne, w tym:                                                                                                                                                                                                 1) targowisko - 14.400,00 zł,                                                                                                                                                                                      2) ogródki gastronomiczne - 3.434,51 zł                                                                                                                                                                                                            3)pozostałe grunty - 53.152,84 zł,                                                                                                                                                                                                      4) czynsze za lokale (realizowane przez ADM Sp. z o.o.) - 949.257,21 zł.</t>
  </si>
  <si>
    <r>
      <t xml:space="preserve">Wpływy z różnych dochodów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* </t>
    </r>
    <r>
      <rPr>
        <i/>
        <sz val="10"/>
        <color indexed="53"/>
        <rFont val="Arial CE"/>
        <family val="0"/>
      </rPr>
      <t xml:space="preserve"> </t>
    </r>
    <r>
      <rPr>
        <i/>
        <sz val="10"/>
        <rFont val="Arial CE"/>
        <family val="0"/>
      </rPr>
      <t xml:space="preserve">należność z tytułu nadpłaty wynagrodzenia       </t>
    </r>
    <r>
      <rPr>
        <i/>
        <sz val="10"/>
        <color indexed="53"/>
        <rFont val="Arial CE"/>
        <family val="0"/>
      </rPr>
      <t xml:space="preserve">      </t>
    </r>
    <r>
      <rPr>
        <i/>
        <sz val="10"/>
        <color indexed="8"/>
        <rFont val="Arial CE"/>
        <family val="0"/>
      </rPr>
      <t xml:space="preserve">                                                                  </t>
    </r>
  </si>
  <si>
    <r>
      <t xml:space="preserve"> odrębnych ustaw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>* 1) opłaty drogowe za zajęcie pasa drogowego - 47.122,13 zł,                                                                                                                                                     2) opłaty drogowe za parkowanie w SPP  - 533.690,64 zł,                                                                                                                                                      3) opłaty za reklamy - 6.649,20 zł,                                              4) opłata planistyczna - 72.687,96 zł.</t>
    </r>
  </si>
  <si>
    <r>
      <t xml:space="preserve">(związkom gmin) ustawami </t>
    </r>
    <r>
      <rPr>
        <sz val="10"/>
        <color indexed="53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* dotacja Wojewody Wielkopolskiego na wypłaty rodzinom rolniczym poszkodowanym w wyniku ubiegłorocznej powodzi, huraganu, obsunięcia ziemi zasiłków celowych 
</t>
    </r>
  </si>
  <si>
    <t>Dotacje celowe w ramach programów finansowanych z udziałem środków europejskich oraz środków o których mowa w art.. 5 ust. 1 pkt 3 oraz ust. 3 pkt 5 i 6 ustawy, lub płatności w ramach budżetu środków europejskich                                            * środki unijne na dofinansowanie projektów realizowanych w ramach Programu Operacyjnego Kapitał Ludzki:                                                                                                                                                               1/ "Żeby się chciało chcieć" realizowanego przez MGOPS  - 7.462,57 zł                                                                                                                               2/ "Trendy Dęciak" realizowanego przez UMiG - 7.500,00 zł
3/ "Skuteczne wsparcie" realizowanego przez MGOPS - 10.645,12 zł</t>
  </si>
  <si>
    <t xml:space="preserve">* pomoc finansowa w ramach działania „Odnowa i Rozwój Wsi” objętego PROW na lata 2007-2013 dotycząca zrealizowanej w 2009 roku inwestycji „Przebudowa budynków Domów Ludowych w miejscowościach Świba i Mechnice.” 
</t>
  </si>
  <si>
    <t>Kultura i ochrona dziedzictwa narodowego</t>
  </si>
  <si>
    <t>* zwrot za zużytą energię elektryczną w budkach telefonicznych ustawionych w pasie drogowym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</si>
</sst>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000"/>
    <numFmt numFmtId="173" formatCode="?,???,??0.00"/>
    <numFmt numFmtId="174" formatCode="00000"/>
    <numFmt numFmtId="175" formatCode="????"/>
    <numFmt numFmtId="176" formatCode="???,??0.00"/>
    <numFmt numFmtId="177" formatCode="0000"/>
    <numFmt numFmtId="178" formatCode="?,??0.00"/>
    <numFmt numFmtId="179" formatCode="??,??0.00"/>
    <numFmt numFmtId="180" formatCode="???"/>
    <numFmt numFmtId="181" formatCode="?????"/>
    <numFmt numFmtId="182" formatCode="??0.00"/>
    <numFmt numFmtId="183" formatCode="?"/>
    <numFmt numFmtId="184" formatCode="??,???,??0.00"/>
    <numFmt numFmtId="185" formatCode="#,##0.00\ _z_ł"/>
    <numFmt numFmtId="186" formatCode="0.0"/>
    <numFmt numFmtId="187" formatCode="#,##0.00_ ;\-#,##0.00\ "/>
    <numFmt numFmtId="188" formatCode="00\-000"/>
    <numFmt numFmtId="189" formatCode="[$-415]d\ mmmm\ yyyy"/>
  </numFmts>
  <fonts count="61">
    <font>
      <sz val="10"/>
      <name val="Arial"/>
      <family val="0"/>
    </font>
    <font>
      <sz val="10"/>
      <color indexed="8"/>
      <name val="Arial"/>
      <family val="0"/>
    </font>
    <font>
      <sz val="8"/>
      <color indexed="8"/>
      <name val="Arial CE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2"/>
      <color indexed="8"/>
      <name val="Arial CE"/>
      <family val="0"/>
    </font>
    <font>
      <b/>
      <i/>
      <sz val="10"/>
      <name val="Arial"/>
      <family val="0"/>
    </font>
    <font>
      <b/>
      <sz val="10"/>
      <name val="Arial"/>
      <family val="2"/>
    </font>
    <font>
      <b/>
      <i/>
      <sz val="12"/>
      <name val="Arial"/>
      <family val="2"/>
    </font>
    <font>
      <sz val="10"/>
      <color indexed="50"/>
      <name val="Arial"/>
      <family val="0"/>
    </font>
    <font>
      <b/>
      <sz val="10"/>
      <color indexed="8"/>
      <name val="Arial CE"/>
      <family val="0"/>
    </font>
    <font>
      <b/>
      <i/>
      <sz val="10"/>
      <color indexed="8"/>
      <name val="Arial CE"/>
      <family val="0"/>
    </font>
    <font>
      <sz val="10"/>
      <color indexed="8"/>
      <name val="Arial CE"/>
      <family val="0"/>
    </font>
    <font>
      <i/>
      <sz val="10"/>
      <name val="Arial"/>
      <family val="2"/>
    </font>
    <font>
      <i/>
      <sz val="10"/>
      <color indexed="8"/>
      <name val="Arial CE"/>
      <family val="0"/>
    </font>
    <font>
      <i/>
      <sz val="10"/>
      <color indexed="53"/>
      <name val="Arial CE"/>
      <family val="0"/>
    </font>
    <font>
      <i/>
      <sz val="10"/>
      <name val="Arial CE"/>
      <family val="0"/>
    </font>
    <font>
      <sz val="9"/>
      <color indexed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0"/>
      <name val="Arial CE"/>
      <family val="0"/>
    </font>
    <font>
      <sz val="10"/>
      <color indexed="53"/>
      <name val="Arial CE"/>
      <family val="0"/>
    </font>
    <font>
      <b/>
      <sz val="10"/>
      <color indexed="8"/>
      <name val="Arial"/>
      <family val="2"/>
    </font>
    <font>
      <sz val="10"/>
      <color indexed="53"/>
      <name val="Arial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00072813034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>
        <color indexed="63"/>
      </top>
      <bottom style="thin"/>
    </border>
    <border>
      <left style="thin"/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8"/>
      </bottom>
    </border>
    <border>
      <left style="thin">
        <color indexed="8"/>
      </left>
      <right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>
        <color indexed="63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8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8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8"/>
      </left>
      <right>
        <color indexed="8"/>
      </right>
      <top style="medium"/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medium"/>
      <bottom style="medium"/>
    </border>
    <border>
      <left>
        <color indexed="63"/>
      </left>
      <right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thin"/>
    </border>
    <border>
      <left style="thin"/>
      <right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8"/>
      </left>
      <right style="thin"/>
      <top style="thin"/>
      <bottom style="medium"/>
    </border>
    <border>
      <left>
        <color indexed="8"/>
      </left>
      <right>
        <color indexed="8"/>
      </right>
      <top style="thin"/>
      <bottom style="medium"/>
    </border>
    <border>
      <left style="thin"/>
      <right style="thin">
        <color indexed="8"/>
      </right>
      <top>
        <color indexed="8"/>
      </top>
      <bottom style="thin"/>
    </border>
    <border>
      <left style="thin"/>
      <right style="thin">
        <color indexed="8"/>
      </right>
      <top>
        <color indexed="8"/>
      </top>
      <bottom style="medium"/>
    </border>
    <border>
      <left style="thin">
        <color indexed="8"/>
      </left>
      <right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8"/>
      </right>
      <top style="thin"/>
      <bottom style="medium"/>
    </border>
    <border>
      <left>
        <color indexed="63"/>
      </left>
      <right style="thin">
        <color indexed="8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27" borderId="1" applyNumberFormat="0" applyAlignment="0" applyProtection="0"/>
    <xf numFmtId="0" fontId="0" fillId="0" borderId="0">
      <alignment/>
      <protection/>
    </xf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0" fillId="32" borderId="0" applyNumberFormat="0" applyBorder="0" applyAlignment="0" applyProtection="0"/>
  </cellStyleXfs>
  <cellXfs count="600">
    <xf numFmtId="0" fontId="0" fillId="0" borderId="0" xfId="0" applyAlignment="1">
      <alignment/>
    </xf>
    <xf numFmtId="0" fontId="0" fillId="0" borderId="0" xfId="42" applyFont="1" applyFill="1">
      <alignment/>
      <protection/>
    </xf>
    <xf numFmtId="0" fontId="0" fillId="0" borderId="0" xfId="42" applyFont="1" applyFill="1" applyBorder="1">
      <alignment/>
      <protection/>
    </xf>
    <xf numFmtId="0" fontId="5" fillId="0" borderId="0" xfId="42" applyFont="1" applyFill="1" applyAlignment="1">
      <alignment horizontal="center"/>
      <protection/>
    </xf>
    <xf numFmtId="183" fontId="1" fillId="0" borderId="0" xfId="42" applyNumberFormat="1" applyFont="1" applyFill="1" applyBorder="1" applyAlignment="1">
      <alignment horizontal="left" vertical="top"/>
      <protection/>
    </xf>
    <xf numFmtId="0" fontId="1" fillId="0" borderId="0" xfId="42" applyFont="1" applyFill="1" applyBorder="1" applyAlignment="1">
      <alignment horizontal="left" vertical="top"/>
      <protection/>
    </xf>
    <xf numFmtId="0" fontId="5" fillId="0" borderId="0" xfId="42" applyFont="1" applyFill="1" applyBorder="1" applyAlignment="1">
      <alignment horizontal="center"/>
      <protection/>
    </xf>
    <xf numFmtId="0" fontId="0" fillId="0" borderId="10" xfId="42" applyFont="1" applyFill="1" applyBorder="1">
      <alignment/>
      <protection/>
    </xf>
    <xf numFmtId="0" fontId="0" fillId="0" borderId="0" xfId="42" applyFont="1" applyAlignment="1">
      <alignment wrapText="1"/>
      <protection/>
    </xf>
    <xf numFmtId="0" fontId="0" fillId="0" borderId="0" xfId="42" applyFont="1" applyFill="1" applyAlignment="1">
      <alignment wrapText="1"/>
      <protection/>
    </xf>
    <xf numFmtId="0" fontId="0" fillId="0" borderId="0" xfId="42" applyFont="1" applyFill="1" applyBorder="1" applyAlignment="1">
      <alignment wrapText="1"/>
      <protection/>
    </xf>
    <xf numFmtId="0" fontId="7" fillId="0" borderId="11" xfId="42" applyFont="1" applyFill="1" applyBorder="1">
      <alignment/>
      <protection/>
    </xf>
    <xf numFmtId="0" fontId="7" fillId="0" borderId="12" xfId="42" applyFont="1" applyFill="1" applyBorder="1">
      <alignment/>
      <protection/>
    </xf>
    <xf numFmtId="0" fontId="7" fillId="0" borderId="0" xfId="42" applyFont="1" applyFill="1" applyBorder="1">
      <alignment/>
      <protection/>
    </xf>
    <xf numFmtId="0" fontId="7" fillId="0" borderId="0" xfId="42" applyFont="1" applyFill="1">
      <alignment/>
      <protection/>
    </xf>
    <xf numFmtId="0" fontId="7" fillId="0" borderId="13" xfId="42" applyFont="1" applyFill="1" applyBorder="1">
      <alignment/>
      <protection/>
    </xf>
    <xf numFmtId="0" fontId="7" fillId="0" borderId="14" xfId="42" applyFont="1" applyFill="1" applyBorder="1">
      <alignment/>
      <protection/>
    </xf>
    <xf numFmtId="0" fontId="7" fillId="0" borderId="15" xfId="42" applyFont="1" applyFill="1" applyBorder="1">
      <alignment/>
      <protection/>
    </xf>
    <xf numFmtId="0" fontId="7" fillId="0" borderId="16" xfId="42" applyFont="1" applyFill="1" applyBorder="1">
      <alignment/>
      <protection/>
    </xf>
    <xf numFmtId="0" fontId="7" fillId="0" borderId="17" xfId="42" applyFont="1" applyFill="1" applyBorder="1">
      <alignment/>
      <protection/>
    </xf>
    <xf numFmtId="0" fontId="7" fillId="0" borderId="18" xfId="42" applyFont="1" applyFill="1" applyBorder="1">
      <alignment/>
      <protection/>
    </xf>
    <xf numFmtId="0" fontId="7" fillId="0" borderId="19" xfId="42" applyFont="1" applyFill="1" applyBorder="1">
      <alignment/>
      <protection/>
    </xf>
    <xf numFmtId="0" fontId="7" fillId="0" borderId="20" xfId="42" applyFont="1" applyFill="1" applyBorder="1">
      <alignment/>
      <protection/>
    </xf>
    <xf numFmtId="0" fontId="7" fillId="0" borderId="21" xfId="42" applyFont="1" applyFill="1" applyBorder="1">
      <alignment/>
      <protection/>
    </xf>
    <xf numFmtId="0" fontId="7" fillId="0" borderId="22" xfId="42" applyFont="1" applyFill="1" applyBorder="1">
      <alignment/>
      <protection/>
    </xf>
    <xf numFmtId="0" fontId="7" fillId="0" borderId="23" xfId="42" applyFont="1" applyFill="1" applyBorder="1">
      <alignment/>
      <protection/>
    </xf>
    <xf numFmtId="0" fontId="7" fillId="0" borderId="24" xfId="42" applyFont="1" applyFill="1" applyBorder="1">
      <alignment/>
      <protection/>
    </xf>
    <xf numFmtId="0" fontId="7" fillId="0" borderId="25" xfId="42" applyFont="1" applyFill="1" applyBorder="1">
      <alignment/>
      <protection/>
    </xf>
    <xf numFmtId="0" fontId="7" fillId="0" borderId="26" xfId="42" applyFont="1" applyFill="1" applyBorder="1">
      <alignment/>
      <protection/>
    </xf>
    <xf numFmtId="0" fontId="7" fillId="0" borderId="27" xfId="42" applyFont="1" applyFill="1" applyBorder="1">
      <alignment/>
      <protection/>
    </xf>
    <xf numFmtId="0" fontId="7" fillId="0" borderId="28" xfId="42" applyFont="1" applyFill="1" applyBorder="1">
      <alignment/>
      <protection/>
    </xf>
    <xf numFmtId="0" fontId="7" fillId="0" borderId="29" xfId="42" applyFont="1" applyFill="1" applyBorder="1">
      <alignment/>
      <protection/>
    </xf>
    <xf numFmtId="0" fontId="7" fillId="0" borderId="30" xfId="42" applyFont="1" applyFill="1" applyBorder="1">
      <alignment/>
      <protection/>
    </xf>
    <xf numFmtId="0" fontId="7" fillId="0" borderId="31" xfId="42" applyFont="1" applyFill="1" applyBorder="1">
      <alignment/>
      <protection/>
    </xf>
    <xf numFmtId="0" fontId="7" fillId="0" borderId="32" xfId="42" applyFont="1" applyFill="1" applyBorder="1">
      <alignment/>
      <protection/>
    </xf>
    <xf numFmtId="0" fontId="7" fillId="0" borderId="33" xfId="42" applyFont="1" applyFill="1" applyBorder="1">
      <alignment/>
      <protection/>
    </xf>
    <xf numFmtId="0" fontId="8" fillId="0" borderId="0" xfId="42" applyFont="1" applyBorder="1" applyAlignment="1">
      <alignment horizontal="left"/>
      <protection/>
    </xf>
    <xf numFmtId="4" fontId="5" fillId="0" borderId="0" xfId="42" applyNumberFormat="1" applyFont="1" applyAlignment="1">
      <alignment vertical="top"/>
      <protection/>
    </xf>
    <xf numFmtId="4" fontId="5" fillId="0" borderId="0" xfId="42" applyNumberFormat="1" applyFont="1" applyFill="1" applyAlignment="1">
      <alignment vertical="top"/>
      <protection/>
    </xf>
    <xf numFmtId="0" fontId="9" fillId="0" borderId="0" xfId="42" applyFont="1">
      <alignment/>
      <protection/>
    </xf>
    <xf numFmtId="4" fontId="5" fillId="0" borderId="0" xfId="42" applyNumberFormat="1" applyFont="1" applyFill="1" applyBorder="1" applyAlignment="1">
      <alignment vertical="top"/>
      <protection/>
    </xf>
    <xf numFmtId="0" fontId="7" fillId="0" borderId="34" xfId="42" applyFont="1" applyFill="1" applyBorder="1">
      <alignment/>
      <protection/>
    </xf>
    <xf numFmtId="0" fontId="7" fillId="0" borderId="35" xfId="42" applyFont="1" applyFill="1" applyBorder="1">
      <alignment/>
      <protection/>
    </xf>
    <xf numFmtId="0" fontId="7" fillId="0" borderId="36" xfId="42" applyFont="1" applyFill="1" applyBorder="1">
      <alignment/>
      <protection/>
    </xf>
    <xf numFmtId="0" fontId="10" fillId="0" borderId="0" xfId="42" applyFont="1" applyFill="1" applyBorder="1">
      <alignment/>
      <protection/>
    </xf>
    <xf numFmtId="0" fontId="0" fillId="0" borderId="0" xfId="42" applyFont="1" applyFill="1" applyBorder="1">
      <alignment/>
      <protection/>
    </xf>
    <xf numFmtId="0" fontId="0" fillId="0" borderId="37" xfId="42" applyFont="1" applyFill="1" applyBorder="1">
      <alignment/>
      <protection/>
    </xf>
    <xf numFmtId="0" fontId="0" fillId="0" borderId="0" xfId="42" applyFont="1" applyFill="1">
      <alignment/>
      <protection/>
    </xf>
    <xf numFmtId="0" fontId="12" fillId="0" borderId="38" xfId="42" applyFont="1" applyFill="1" applyBorder="1" applyAlignment="1">
      <alignment horizontal="left" vertical="top" wrapText="1"/>
      <protection/>
    </xf>
    <xf numFmtId="173" fontId="12" fillId="0" borderId="12" xfId="42" applyNumberFormat="1" applyFont="1" applyFill="1" applyBorder="1" applyAlignment="1">
      <alignment horizontal="right" vertical="top"/>
      <protection/>
    </xf>
    <xf numFmtId="0" fontId="0" fillId="0" borderId="23" xfId="42" applyFont="1" applyFill="1" applyBorder="1">
      <alignment/>
      <protection/>
    </xf>
    <xf numFmtId="0" fontId="0" fillId="0" borderId="20" xfId="42" applyFont="1" applyFill="1" applyBorder="1">
      <alignment/>
      <protection/>
    </xf>
    <xf numFmtId="175" fontId="13" fillId="0" borderId="21" xfId="42" applyNumberFormat="1" applyFont="1" applyFill="1" applyBorder="1" applyAlignment="1">
      <alignment horizontal="left" vertical="top"/>
      <protection/>
    </xf>
    <xf numFmtId="0" fontId="13" fillId="0" borderId="33" xfId="42" applyFont="1" applyFill="1" applyBorder="1" applyAlignment="1">
      <alignment horizontal="left" vertical="top" wrapText="1"/>
      <protection/>
    </xf>
    <xf numFmtId="173" fontId="13" fillId="0" borderId="33" xfId="42" applyNumberFormat="1" applyFont="1" applyFill="1" applyBorder="1" applyAlignment="1">
      <alignment horizontal="right" vertical="top"/>
      <protection/>
    </xf>
    <xf numFmtId="173" fontId="13" fillId="0" borderId="20" xfId="42" applyNumberFormat="1" applyFont="1" applyFill="1" applyBorder="1" applyAlignment="1">
      <alignment horizontal="right" vertical="top"/>
      <protection/>
    </xf>
    <xf numFmtId="4" fontId="0" fillId="0" borderId="21" xfId="42" applyNumberFormat="1" applyFont="1" applyFill="1" applyBorder="1" applyAlignment="1">
      <alignment vertical="top"/>
      <protection/>
    </xf>
    <xf numFmtId="0" fontId="0" fillId="0" borderId="0" xfId="42" applyFont="1" applyFill="1" applyBorder="1">
      <alignment/>
      <protection/>
    </xf>
    <xf numFmtId="0" fontId="0" fillId="0" borderId="0" xfId="42" applyFont="1" applyFill="1">
      <alignment/>
      <protection/>
    </xf>
    <xf numFmtId="0" fontId="0" fillId="0" borderId="23" xfId="42" applyFont="1" applyFill="1" applyBorder="1">
      <alignment/>
      <protection/>
    </xf>
    <xf numFmtId="0" fontId="0" fillId="0" borderId="11" xfId="42" applyFont="1" applyFill="1" applyBorder="1">
      <alignment/>
      <protection/>
    </xf>
    <xf numFmtId="0" fontId="0" fillId="0" borderId="22" xfId="42" applyFont="1" applyFill="1" applyBorder="1">
      <alignment/>
      <protection/>
    </xf>
    <xf numFmtId="0" fontId="13" fillId="0" borderId="23" xfId="42" applyFont="1" applyFill="1" applyBorder="1" applyAlignment="1">
      <alignment horizontal="left" vertical="top" wrapText="1"/>
      <protection/>
    </xf>
    <xf numFmtId="4" fontId="8" fillId="0" borderId="22" xfId="42" applyNumberFormat="1" applyFont="1" applyFill="1" applyBorder="1" applyAlignment="1">
      <alignment vertical="top"/>
      <protection/>
    </xf>
    <xf numFmtId="0" fontId="0" fillId="0" borderId="11" xfId="42" applyFont="1" applyFill="1" applyBorder="1">
      <alignment/>
      <protection/>
    </xf>
    <xf numFmtId="0" fontId="0" fillId="0" borderId="24" xfId="42" applyFont="1" applyFill="1" applyBorder="1">
      <alignment/>
      <protection/>
    </xf>
    <xf numFmtId="0" fontId="0" fillId="0" borderId="13" xfId="42" applyFont="1" applyFill="1" applyBorder="1">
      <alignment/>
      <protection/>
    </xf>
    <xf numFmtId="49" fontId="14" fillId="0" borderId="26" xfId="42" applyNumberFormat="1" applyFont="1" applyFill="1" applyBorder="1" applyAlignment="1">
      <alignment wrapText="1"/>
      <protection/>
    </xf>
    <xf numFmtId="4" fontId="8" fillId="0" borderId="25" xfId="42" applyNumberFormat="1" applyFont="1" applyFill="1" applyBorder="1" applyAlignment="1">
      <alignment vertical="top"/>
      <protection/>
    </xf>
    <xf numFmtId="0" fontId="12" fillId="0" borderId="39" xfId="42" applyFont="1" applyFill="1" applyBorder="1" applyAlignment="1">
      <alignment horizontal="left" vertical="top" wrapText="1"/>
      <protection/>
    </xf>
    <xf numFmtId="176" fontId="12" fillId="0" borderId="37" xfId="42" applyNumberFormat="1" applyFont="1" applyFill="1" applyBorder="1" applyAlignment="1">
      <alignment horizontal="right" vertical="top"/>
      <protection/>
    </xf>
    <xf numFmtId="177" fontId="13" fillId="0" borderId="40" xfId="42" applyNumberFormat="1" applyFont="1" applyFill="1" applyBorder="1" applyAlignment="1">
      <alignment horizontal="left" vertical="top"/>
      <protection/>
    </xf>
    <xf numFmtId="176" fontId="13" fillId="0" borderId="40" xfId="42" applyNumberFormat="1" applyFont="1" applyFill="1" applyBorder="1" applyAlignment="1">
      <alignment horizontal="right" vertical="top"/>
      <protection/>
    </xf>
    <xf numFmtId="176" fontId="13" fillId="0" borderId="20" xfId="42" applyNumberFormat="1" applyFont="1" applyFill="1" applyBorder="1" applyAlignment="1">
      <alignment horizontal="right" vertical="top"/>
      <protection/>
    </xf>
    <xf numFmtId="0" fontId="0" fillId="0" borderId="24" xfId="42" applyFont="1" applyFill="1" applyBorder="1">
      <alignment/>
      <protection/>
    </xf>
    <xf numFmtId="177" fontId="13" fillId="0" borderId="13" xfId="42" applyNumberFormat="1" applyFont="1" applyFill="1" applyBorder="1" applyAlignment="1">
      <alignment horizontal="left" vertical="top"/>
      <protection/>
    </xf>
    <xf numFmtId="0" fontId="15" fillId="0" borderId="26" xfId="42" applyFont="1" applyFill="1" applyBorder="1" applyAlignment="1">
      <alignment horizontal="left" vertical="top" wrapText="1"/>
      <protection/>
    </xf>
    <xf numFmtId="176" fontId="13" fillId="0" borderId="13" xfId="42" applyNumberFormat="1" applyFont="1" applyFill="1" applyBorder="1" applyAlignment="1">
      <alignment horizontal="right" vertical="top"/>
      <protection/>
    </xf>
    <xf numFmtId="176" fontId="13" fillId="0" borderId="24" xfId="42" applyNumberFormat="1" applyFont="1" applyFill="1" applyBorder="1" applyAlignment="1">
      <alignment horizontal="right" vertical="top"/>
      <protection/>
    </xf>
    <xf numFmtId="0" fontId="0" fillId="0" borderId="40" xfId="42" applyFont="1" applyFill="1" applyBorder="1">
      <alignment/>
      <protection/>
    </xf>
    <xf numFmtId="177" fontId="13" fillId="0" borderId="21" xfId="42" applyNumberFormat="1" applyFont="1" applyFill="1" applyBorder="1" applyAlignment="1">
      <alignment horizontal="left" vertical="top"/>
      <protection/>
    </xf>
    <xf numFmtId="0" fontId="13" fillId="0" borderId="40" xfId="42" applyFont="1" applyFill="1" applyBorder="1" applyAlignment="1">
      <alignment horizontal="left" vertical="top" wrapText="1"/>
      <protection/>
    </xf>
    <xf numFmtId="182" fontId="13" fillId="0" borderId="40" xfId="42" applyNumberFormat="1" applyFont="1" applyFill="1" applyBorder="1" applyAlignment="1">
      <alignment horizontal="right" vertical="top"/>
      <protection/>
    </xf>
    <xf numFmtId="4" fontId="0" fillId="0" borderId="22" xfId="42" applyNumberFormat="1" applyFont="1" applyFill="1" applyBorder="1" applyAlignment="1">
      <alignment vertical="top"/>
      <protection/>
    </xf>
    <xf numFmtId="0" fontId="0" fillId="0" borderId="13" xfId="42" applyFont="1" applyFill="1" applyBorder="1">
      <alignment/>
      <protection/>
    </xf>
    <xf numFmtId="177" fontId="13" fillId="0" borderId="25" xfId="42" applyNumberFormat="1" applyFont="1" applyFill="1" applyBorder="1" applyAlignment="1">
      <alignment horizontal="left" vertical="top"/>
      <protection/>
    </xf>
    <xf numFmtId="182" fontId="13" fillId="0" borderId="26" xfId="42" applyNumberFormat="1" applyFont="1" applyFill="1" applyBorder="1" applyAlignment="1">
      <alignment horizontal="right" vertical="top"/>
      <protection/>
    </xf>
    <xf numFmtId="182" fontId="13" fillId="0" borderId="13" xfId="42" applyNumberFormat="1" applyFont="1" applyFill="1" applyBorder="1" applyAlignment="1">
      <alignment horizontal="right" vertical="top"/>
      <protection/>
    </xf>
    <xf numFmtId="4" fontId="0" fillId="0" borderId="25" xfId="42" applyNumberFormat="1" applyFont="1" applyFill="1" applyBorder="1" applyAlignment="1">
      <alignment vertical="top"/>
      <protection/>
    </xf>
    <xf numFmtId="0" fontId="0" fillId="0" borderId="40" xfId="42" applyFont="1" applyFill="1" applyBorder="1">
      <alignment/>
      <protection/>
    </xf>
    <xf numFmtId="0" fontId="13" fillId="0" borderId="20" xfId="42" applyFont="1" applyFill="1" applyBorder="1" applyAlignment="1">
      <alignment horizontal="left" vertical="top" wrapText="1"/>
      <protection/>
    </xf>
    <xf numFmtId="178" fontId="13" fillId="0" borderId="33" xfId="42" applyNumberFormat="1" applyFont="1" applyFill="1" applyBorder="1" applyAlignment="1">
      <alignment horizontal="right" vertical="top"/>
      <protection/>
    </xf>
    <xf numFmtId="178" fontId="13" fillId="0" borderId="20" xfId="42" applyNumberFormat="1" applyFont="1" applyFill="1" applyBorder="1" applyAlignment="1">
      <alignment horizontal="right" vertical="top"/>
      <protection/>
    </xf>
    <xf numFmtId="0" fontId="13" fillId="0" borderId="11" xfId="42" applyFont="1" applyFill="1" applyBorder="1" applyAlignment="1">
      <alignment horizontal="left" vertical="top" wrapText="1"/>
      <protection/>
    </xf>
    <xf numFmtId="0" fontId="14" fillId="0" borderId="23" xfId="42" applyFont="1" applyFill="1" applyBorder="1" applyAlignment="1">
      <alignment wrapText="1"/>
      <protection/>
    </xf>
    <xf numFmtId="0" fontId="0" fillId="0" borderId="22" xfId="42" applyFont="1" applyFill="1" applyBorder="1">
      <alignment/>
      <protection/>
    </xf>
    <xf numFmtId="0" fontId="0" fillId="0" borderId="11" xfId="42" applyFont="1" applyFill="1" applyBorder="1">
      <alignment/>
      <protection/>
    </xf>
    <xf numFmtId="0" fontId="0" fillId="0" borderId="20" xfId="42" applyFont="1" applyFill="1" applyBorder="1">
      <alignment/>
      <protection/>
    </xf>
    <xf numFmtId="179" fontId="13" fillId="0" borderId="40" xfId="42" applyNumberFormat="1" applyFont="1" applyFill="1" applyBorder="1" applyAlignment="1">
      <alignment horizontal="right" vertical="top"/>
      <protection/>
    </xf>
    <xf numFmtId="179" fontId="13" fillId="0" borderId="20" xfId="42" applyNumberFormat="1" applyFont="1" applyFill="1" applyBorder="1" applyAlignment="1">
      <alignment horizontal="right" vertical="top"/>
      <protection/>
    </xf>
    <xf numFmtId="175" fontId="13" fillId="0" borderId="0" xfId="42" applyNumberFormat="1" applyFont="1" applyFill="1" applyBorder="1" applyAlignment="1">
      <alignment horizontal="left" vertical="top"/>
      <protection/>
    </xf>
    <xf numFmtId="178" fontId="13" fillId="0" borderId="0" xfId="42" applyNumberFormat="1" applyFont="1" applyFill="1" applyBorder="1" applyAlignment="1">
      <alignment horizontal="right" vertical="top"/>
      <protection/>
    </xf>
    <xf numFmtId="178" fontId="13" fillId="0" borderId="11" xfId="42" applyNumberFormat="1" applyFont="1" applyFill="1" applyBorder="1" applyAlignment="1">
      <alignment horizontal="right" vertical="top"/>
      <protection/>
    </xf>
    <xf numFmtId="0" fontId="0" fillId="0" borderId="41" xfId="42" applyFont="1" applyFill="1" applyBorder="1">
      <alignment/>
      <protection/>
    </xf>
    <xf numFmtId="0" fontId="0" fillId="0" borderId="10" xfId="42" applyFont="1" applyFill="1" applyBorder="1">
      <alignment/>
      <protection/>
    </xf>
    <xf numFmtId="0" fontId="0" fillId="0" borderId="10" xfId="42" applyFont="1" applyFill="1" applyBorder="1">
      <alignment/>
      <protection/>
    </xf>
    <xf numFmtId="4" fontId="8" fillId="0" borderId="42" xfId="42" applyNumberFormat="1" applyFont="1" applyFill="1" applyBorder="1" applyAlignment="1">
      <alignment vertical="top"/>
      <protection/>
    </xf>
    <xf numFmtId="181" fontId="12" fillId="0" borderId="27" xfId="42" applyNumberFormat="1" applyFont="1" applyFill="1" applyBorder="1" applyAlignment="1">
      <alignment horizontal="left" vertical="top"/>
      <protection/>
    </xf>
    <xf numFmtId="176" fontId="12" fillId="0" borderId="12" xfId="42" applyNumberFormat="1" applyFont="1" applyFill="1" applyBorder="1" applyAlignment="1">
      <alignment horizontal="right" vertical="top"/>
      <protection/>
    </xf>
    <xf numFmtId="179" fontId="13" fillId="0" borderId="33" xfId="42" applyNumberFormat="1" applyFont="1" applyFill="1" applyBorder="1" applyAlignment="1">
      <alignment horizontal="right" vertical="top"/>
      <protection/>
    </xf>
    <xf numFmtId="0" fontId="13" fillId="0" borderId="0" xfId="42" applyFont="1" applyFill="1" applyBorder="1" applyAlignment="1">
      <alignment horizontal="left" vertical="top" wrapText="1"/>
      <protection/>
    </xf>
    <xf numFmtId="0" fontId="0" fillId="0" borderId="25" xfId="42" applyFont="1" applyFill="1" applyBorder="1">
      <alignment/>
      <protection/>
    </xf>
    <xf numFmtId="0" fontId="15" fillId="0" borderId="13" xfId="42" applyFont="1" applyFill="1" applyBorder="1" applyAlignment="1">
      <alignment horizontal="left" vertical="top" wrapText="1"/>
      <protection/>
    </xf>
    <xf numFmtId="0" fontId="0" fillId="0" borderId="26" xfId="42" applyFont="1" applyFill="1" applyBorder="1">
      <alignment/>
      <protection/>
    </xf>
    <xf numFmtId="0" fontId="0" fillId="0" borderId="13" xfId="42" applyFont="1" applyFill="1" applyBorder="1">
      <alignment/>
      <protection/>
    </xf>
    <xf numFmtId="177" fontId="13" fillId="0" borderId="22" xfId="42" applyNumberFormat="1" applyFont="1" applyFill="1" applyBorder="1" applyAlignment="1">
      <alignment horizontal="left" vertical="top"/>
      <protection/>
    </xf>
    <xf numFmtId="176" fontId="13" fillId="0" borderId="23" xfId="42" applyNumberFormat="1" applyFont="1" applyFill="1" applyBorder="1" applyAlignment="1">
      <alignment horizontal="right" vertical="top"/>
      <protection/>
    </xf>
    <xf numFmtId="176" fontId="13" fillId="0" borderId="0" xfId="42" applyNumberFormat="1" applyFont="1" applyFill="1" applyBorder="1" applyAlignment="1">
      <alignment horizontal="right" vertical="top"/>
      <protection/>
    </xf>
    <xf numFmtId="0" fontId="0" fillId="0" borderId="25" xfId="42" applyFont="1" applyFill="1" applyBorder="1">
      <alignment/>
      <protection/>
    </xf>
    <xf numFmtId="176" fontId="13" fillId="0" borderId="33" xfId="42" applyNumberFormat="1" applyFont="1" applyFill="1" applyBorder="1" applyAlignment="1">
      <alignment horizontal="right" vertical="top"/>
      <protection/>
    </xf>
    <xf numFmtId="4" fontId="0" fillId="0" borderId="43" xfId="42" applyNumberFormat="1" applyFont="1" applyFill="1" applyBorder="1" applyAlignment="1">
      <alignment vertical="top"/>
      <protection/>
    </xf>
    <xf numFmtId="0" fontId="0" fillId="0" borderId="44" xfId="42" applyFont="1" applyFill="1" applyBorder="1">
      <alignment/>
      <protection/>
    </xf>
    <xf numFmtId="177" fontId="13" fillId="0" borderId="36" xfId="42" applyNumberFormat="1" applyFont="1" applyFill="1" applyBorder="1" applyAlignment="1">
      <alignment horizontal="left" vertical="top"/>
      <protection/>
    </xf>
    <xf numFmtId="0" fontId="13" fillId="0" borderId="44" xfId="42" applyFont="1" applyFill="1" applyBorder="1" applyAlignment="1">
      <alignment horizontal="left" vertical="top" wrapText="1"/>
      <protection/>
    </xf>
    <xf numFmtId="179" fontId="13" fillId="0" borderId="43" xfId="42" applyNumberFormat="1" applyFont="1" applyFill="1" applyBorder="1" applyAlignment="1">
      <alignment horizontal="right" vertical="top"/>
      <protection/>
    </xf>
    <xf numFmtId="179" fontId="13" fillId="0" borderId="44" xfId="42" applyNumberFormat="1" applyFont="1" applyFill="1" applyBorder="1" applyAlignment="1">
      <alignment horizontal="right" vertical="top"/>
      <protection/>
    </xf>
    <xf numFmtId="4" fontId="0" fillId="0" borderId="23" xfId="42" applyNumberFormat="1" applyFont="1" applyFill="1" applyBorder="1" applyAlignment="1">
      <alignment vertical="top"/>
      <protection/>
    </xf>
    <xf numFmtId="179" fontId="13" fillId="0" borderId="23" xfId="42" applyNumberFormat="1" applyFont="1" applyFill="1" applyBorder="1" applyAlignment="1">
      <alignment horizontal="right" vertical="top"/>
      <protection/>
    </xf>
    <xf numFmtId="179" fontId="13" fillId="0" borderId="0" xfId="42" applyNumberFormat="1" applyFont="1" applyFill="1" applyBorder="1" applyAlignment="1">
      <alignment horizontal="right" vertical="top"/>
      <protection/>
    </xf>
    <xf numFmtId="179" fontId="13" fillId="0" borderId="26" xfId="42" applyNumberFormat="1" applyFont="1" applyFill="1" applyBorder="1" applyAlignment="1">
      <alignment horizontal="right" vertical="top"/>
      <protection/>
    </xf>
    <xf numFmtId="179" fontId="13" fillId="0" borderId="13" xfId="42" applyNumberFormat="1" applyFont="1" applyFill="1" applyBorder="1" applyAlignment="1">
      <alignment horizontal="right" vertical="top"/>
      <protection/>
    </xf>
    <xf numFmtId="181" fontId="12" fillId="0" borderId="32" xfId="42" applyNumberFormat="1" applyFont="1" applyFill="1" applyBorder="1" applyAlignment="1">
      <alignment horizontal="left" vertical="top"/>
      <protection/>
    </xf>
    <xf numFmtId="0" fontId="12" fillId="0" borderId="45" xfId="42" applyFont="1" applyFill="1" applyBorder="1" applyAlignment="1">
      <alignment horizontal="left" vertical="top" wrapText="1"/>
      <protection/>
    </xf>
    <xf numFmtId="178" fontId="12" fillId="0" borderId="31" xfId="42" applyNumberFormat="1" applyFont="1" applyFill="1" applyBorder="1" applyAlignment="1">
      <alignment horizontal="right" vertical="top"/>
      <protection/>
    </xf>
    <xf numFmtId="0" fontId="0" fillId="0" borderId="12" xfId="42" applyFont="1" applyFill="1" applyBorder="1">
      <alignment/>
      <protection/>
    </xf>
    <xf numFmtId="177" fontId="13" fillId="0" borderId="27" xfId="42" applyNumberFormat="1" applyFont="1" applyFill="1" applyBorder="1" applyAlignment="1">
      <alignment horizontal="left" vertical="top"/>
      <protection/>
    </xf>
    <xf numFmtId="0" fontId="13" fillId="0" borderId="38" xfId="42" applyFont="1" applyFill="1" applyBorder="1" applyAlignment="1">
      <alignment horizontal="left" vertical="top" wrapText="1"/>
      <protection/>
    </xf>
    <xf numFmtId="178" fontId="13" fillId="0" borderId="12" xfId="42" applyNumberFormat="1" applyFont="1" applyFill="1" applyBorder="1" applyAlignment="1">
      <alignment horizontal="right" vertical="top"/>
      <protection/>
    </xf>
    <xf numFmtId="0" fontId="0" fillId="0" borderId="26" xfId="42" applyFont="1" applyFill="1" applyBorder="1">
      <alignment/>
      <protection/>
    </xf>
    <xf numFmtId="178" fontId="13" fillId="0" borderId="26" xfId="42" applyNumberFormat="1" applyFont="1" applyFill="1" applyBorder="1" applyAlignment="1">
      <alignment horizontal="right" vertical="top"/>
      <protection/>
    </xf>
    <xf numFmtId="178" fontId="13" fillId="0" borderId="13" xfId="42" applyNumberFormat="1" applyFont="1" applyFill="1" applyBorder="1" applyAlignment="1">
      <alignment horizontal="right" vertical="top"/>
      <protection/>
    </xf>
    <xf numFmtId="0" fontId="18" fillId="0" borderId="0" xfId="42" applyFont="1" applyFill="1" applyBorder="1" applyAlignment="1">
      <alignment horizontal="left" vertical="top"/>
      <protection/>
    </xf>
    <xf numFmtId="183" fontId="18" fillId="0" borderId="0" xfId="42" applyNumberFormat="1" applyFont="1" applyFill="1" applyBorder="1" applyAlignment="1">
      <alignment horizontal="left" vertical="top"/>
      <protection/>
    </xf>
    <xf numFmtId="0" fontId="19" fillId="0" borderId="0" xfId="42" applyFont="1" applyFill="1" applyBorder="1">
      <alignment/>
      <protection/>
    </xf>
    <xf numFmtId="0" fontId="19" fillId="0" borderId="0" xfId="42" applyFont="1" applyFill="1" applyBorder="1" applyAlignment="1">
      <alignment wrapText="1"/>
      <protection/>
    </xf>
    <xf numFmtId="4" fontId="20" fillId="0" borderId="0" xfId="42" applyNumberFormat="1" applyFont="1" applyFill="1" applyBorder="1" applyAlignment="1">
      <alignment vertical="top"/>
      <protection/>
    </xf>
    <xf numFmtId="0" fontId="19" fillId="0" borderId="0" xfId="42" applyFont="1" applyFill="1">
      <alignment/>
      <protection/>
    </xf>
    <xf numFmtId="175" fontId="13" fillId="0" borderId="40" xfId="42" applyNumberFormat="1" applyFont="1" applyFill="1" applyBorder="1" applyAlignment="1">
      <alignment horizontal="left" vertical="top"/>
      <protection/>
    </xf>
    <xf numFmtId="0" fontId="13" fillId="0" borderId="24" xfId="42" applyFont="1" applyFill="1" applyBorder="1" applyAlignment="1">
      <alignment horizontal="left" vertical="top" wrapText="1"/>
      <protection/>
    </xf>
    <xf numFmtId="181" fontId="12" fillId="0" borderId="0" xfId="42" applyNumberFormat="1" applyFont="1" applyFill="1" applyBorder="1" applyAlignment="1">
      <alignment horizontal="left" vertical="top"/>
      <protection/>
    </xf>
    <xf numFmtId="176" fontId="12" fillId="0" borderId="31" xfId="42" applyNumberFormat="1" applyFont="1" applyFill="1" applyBorder="1" applyAlignment="1">
      <alignment horizontal="right" vertical="top"/>
      <protection/>
    </xf>
    <xf numFmtId="0" fontId="0" fillId="0" borderId="27" xfId="42" applyFont="1" applyFill="1" applyBorder="1">
      <alignment/>
      <protection/>
    </xf>
    <xf numFmtId="179" fontId="13" fillId="0" borderId="12" xfId="42" applyNumberFormat="1" applyFont="1" applyFill="1" applyBorder="1" applyAlignment="1">
      <alignment horizontal="right" vertical="top"/>
      <protection/>
    </xf>
    <xf numFmtId="4" fontId="0" fillId="0" borderId="33" xfId="42" applyNumberFormat="1" applyFont="1" applyFill="1" applyBorder="1" applyAlignment="1">
      <alignment vertical="top"/>
      <protection/>
    </xf>
    <xf numFmtId="0" fontId="0" fillId="0" borderId="32" xfId="42" applyFont="1" applyFill="1" applyBorder="1">
      <alignment/>
      <protection/>
    </xf>
    <xf numFmtId="177" fontId="13" fillId="0" borderId="32" xfId="42" applyNumberFormat="1" applyFont="1" applyFill="1" applyBorder="1" applyAlignment="1">
      <alignment horizontal="left" vertical="top"/>
      <protection/>
    </xf>
    <xf numFmtId="0" fontId="13" fillId="0" borderId="45" xfId="42" applyFont="1" applyFill="1" applyBorder="1" applyAlignment="1">
      <alignment horizontal="left" vertical="top" wrapText="1"/>
      <protection/>
    </xf>
    <xf numFmtId="179" fontId="13" fillId="0" borderId="31" xfId="42" applyNumberFormat="1" applyFont="1" applyFill="1" applyBorder="1" applyAlignment="1">
      <alignment horizontal="right" vertical="top"/>
      <protection/>
    </xf>
    <xf numFmtId="4" fontId="0" fillId="0" borderId="26" xfId="42" applyNumberFormat="1" applyFont="1" applyFill="1" applyBorder="1" applyAlignment="1">
      <alignment vertical="top"/>
      <protection/>
    </xf>
    <xf numFmtId="0" fontId="0" fillId="0" borderId="46" xfId="42" applyFont="1" applyFill="1" applyBorder="1">
      <alignment/>
      <protection/>
    </xf>
    <xf numFmtId="177" fontId="13" fillId="0" borderId="46" xfId="42" applyNumberFormat="1" applyFont="1" applyFill="1" applyBorder="1" applyAlignment="1">
      <alignment horizontal="left" vertical="top"/>
      <protection/>
    </xf>
    <xf numFmtId="0" fontId="13" fillId="0" borderId="47" xfId="42" applyFont="1" applyFill="1" applyBorder="1" applyAlignment="1">
      <alignment horizontal="left" vertical="top" wrapText="1"/>
      <protection/>
    </xf>
    <xf numFmtId="178" fontId="12" fillId="0" borderId="12" xfId="42" applyNumberFormat="1" applyFont="1" applyFill="1" applyBorder="1" applyAlignment="1">
      <alignment horizontal="right" vertical="top"/>
      <protection/>
    </xf>
    <xf numFmtId="4" fontId="7" fillId="0" borderId="25" xfId="42" applyNumberFormat="1" applyFont="1" applyFill="1" applyBorder="1" applyAlignment="1">
      <alignment vertical="top"/>
      <protection/>
    </xf>
    <xf numFmtId="178" fontId="13" fillId="0" borderId="40" xfId="42" applyNumberFormat="1" applyFont="1" applyFill="1" applyBorder="1" applyAlignment="1">
      <alignment horizontal="right" vertical="top"/>
      <protection/>
    </xf>
    <xf numFmtId="0" fontId="13" fillId="0" borderId="26" xfId="42" applyFont="1" applyFill="1" applyBorder="1" applyAlignment="1">
      <alignment horizontal="left" vertical="top" wrapText="1"/>
      <protection/>
    </xf>
    <xf numFmtId="0" fontId="0" fillId="0" borderId="26" xfId="42" applyFont="1" applyFill="1" applyBorder="1">
      <alignment/>
      <protection/>
    </xf>
    <xf numFmtId="179" fontId="12" fillId="0" borderId="31" xfId="42" applyNumberFormat="1" applyFont="1" applyFill="1" applyBorder="1" applyAlignment="1">
      <alignment horizontal="right" vertical="top"/>
      <protection/>
    </xf>
    <xf numFmtId="0" fontId="0" fillId="0" borderId="31" xfId="42" applyFont="1" applyFill="1" applyBorder="1">
      <alignment/>
      <protection/>
    </xf>
    <xf numFmtId="181" fontId="12" fillId="0" borderId="40" xfId="42" applyNumberFormat="1" applyFont="1" applyFill="1" applyBorder="1" applyAlignment="1">
      <alignment horizontal="left" vertical="top"/>
      <protection/>
    </xf>
    <xf numFmtId="0" fontId="12" fillId="0" borderId="40" xfId="42" applyFont="1" applyFill="1" applyBorder="1" applyAlignment="1">
      <alignment horizontal="left" vertical="top" wrapText="1"/>
      <protection/>
    </xf>
    <xf numFmtId="173" fontId="12" fillId="0" borderId="33" xfId="42" applyNumberFormat="1" applyFont="1" applyFill="1" applyBorder="1" applyAlignment="1">
      <alignment horizontal="right" vertical="top"/>
      <protection/>
    </xf>
    <xf numFmtId="0" fontId="12" fillId="0" borderId="0" xfId="42" applyFont="1" applyFill="1" applyBorder="1" applyAlignment="1">
      <alignment horizontal="left" vertical="top" wrapText="1"/>
      <protection/>
    </xf>
    <xf numFmtId="4" fontId="7" fillId="0" borderId="22" xfId="42" applyNumberFormat="1" applyFont="1" applyFill="1" applyBorder="1" applyAlignment="1">
      <alignment vertical="top"/>
      <protection/>
    </xf>
    <xf numFmtId="0" fontId="12" fillId="0" borderId="13" xfId="42" applyFont="1" applyFill="1" applyBorder="1" applyAlignment="1">
      <alignment horizontal="left" vertical="top" wrapText="1"/>
      <protection/>
    </xf>
    <xf numFmtId="173" fontId="13" fillId="0" borderId="31" xfId="42" applyNumberFormat="1" applyFont="1" applyFill="1" applyBorder="1" applyAlignment="1">
      <alignment horizontal="right" vertical="top"/>
      <protection/>
    </xf>
    <xf numFmtId="177" fontId="13" fillId="0" borderId="29" xfId="42" applyNumberFormat="1" applyFont="1" applyFill="1" applyBorder="1" applyAlignment="1">
      <alignment horizontal="left" vertical="top"/>
      <protection/>
    </xf>
    <xf numFmtId="0" fontId="13" fillId="0" borderId="48" xfId="42" applyFont="1" applyFill="1" applyBorder="1" applyAlignment="1">
      <alignment horizontal="left" vertical="top" wrapText="1"/>
      <protection/>
    </xf>
    <xf numFmtId="178" fontId="13" fillId="0" borderId="28" xfId="42" applyNumberFormat="1" applyFont="1" applyFill="1" applyBorder="1" applyAlignment="1">
      <alignment horizontal="right" vertical="top"/>
      <protection/>
    </xf>
    <xf numFmtId="179" fontId="13" fillId="0" borderId="28" xfId="42" applyNumberFormat="1" applyFont="1" applyFill="1" applyBorder="1" applyAlignment="1">
      <alignment horizontal="right" vertical="top"/>
      <protection/>
    </xf>
    <xf numFmtId="176" fontId="13" fillId="0" borderId="28" xfId="42" applyNumberFormat="1" applyFont="1" applyFill="1" applyBorder="1" applyAlignment="1">
      <alignment horizontal="right" vertical="top"/>
      <protection/>
    </xf>
    <xf numFmtId="182" fontId="13" fillId="0" borderId="28" xfId="42" applyNumberFormat="1" applyFont="1" applyFill="1" applyBorder="1" applyAlignment="1">
      <alignment horizontal="right" vertical="top"/>
      <protection/>
    </xf>
    <xf numFmtId="175" fontId="13" fillId="0" borderId="27" xfId="42" applyNumberFormat="1" applyFont="1" applyFill="1" applyBorder="1" applyAlignment="1">
      <alignment horizontal="left" vertical="top"/>
      <protection/>
    </xf>
    <xf numFmtId="176" fontId="13" fillId="0" borderId="12" xfId="42" applyNumberFormat="1" applyFont="1" applyFill="1" applyBorder="1" applyAlignment="1">
      <alignment horizontal="right" vertical="top"/>
      <protection/>
    </xf>
    <xf numFmtId="0" fontId="0" fillId="0" borderId="34" xfId="42" applyFont="1" applyFill="1" applyBorder="1">
      <alignment/>
      <protection/>
    </xf>
    <xf numFmtId="0" fontId="13" fillId="0" borderId="49" xfId="42" applyFont="1" applyFill="1" applyBorder="1" applyAlignment="1">
      <alignment horizontal="left" vertical="top" wrapText="1"/>
      <protection/>
    </xf>
    <xf numFmtId="0" fontId="12" fillId="0" borderId="33" xfId="42" applyFont="1" applyFill="1" applyBorder="1" applyAlignment="1">
      <alignment horizontal="left" vertical="top" wrapText="1"/>
      <protection/>
    </xf>
    <xf numFmtId="0" fontId="12" fillId="0" borderId="23" xfId="42" applyFont="1" applyFill="1" applyBorder="1" applyAlignment="1">
      <alignment horizontal="left" vertical="top" wrapText="1"/>
      <protection/>
    </xf>
    <xf numFmtId="0" fontId="12" fillId="0" borderId="26" xfId="42" applyFont="1" applyFill="1" applyBorder="1" applyAlignment="1">
      <alignment horizontal="left" vertical="top" wrapText="1"/>
      <protection/>
    </xf>
    <xf numFmtId="0" fontId="0" fillId="0" borderId="32" xfId="42" applyFont="1" applyFill="1" applyBorder="1">
      <alignment/>
      <protection/>
    </xf>
    <xf numFmtId="0" fontId="0" fillId="0" borderId="29" xfId="42" applyFont="1" applyFill="1" applyBorder="1">
      <alignment/>
      <protection/>
    </xf>
    <xf numFmtId="0" fontId="0" fillId="0" borderId="30" xfId="42" applyFont="1" applyFill="1" applyBorder="1">
      <alignment/>
      <protection/>
    </xf>
    <xf numFmtId="0" fontId="0" fillId="0" borderId="28" xfId="42" applyFont="1" applyFill="1" applyBorder="1">
      <alignment/>
      <protection/>
    </xf>
    <xf numFmtId="176" fontId="21" fillId="0" borderId="28" xfId="42" applyNumberFormat="1" applyFont="1" applyFill="1" applyBorder="1" applyAlignment="1">
      <alignment horizontal="right" vertical="top"/>
      <protection/>
    </xf>
    <xf numFmtId="176" fontId="21" fillId="0" borderId="12" xfId="42" applyNumberFormat="1" applyFont="1" applyFill="1" applyBorder="1" applyAlignment="1">
      <alignment horizontal="right" vertical="top"/>
      <protection/>
    </xf>
    <xf numFmtId="0" fontId="0" fillId="0" borderId="50" xfId="42" applyFont="1" applyFill="1" applyBorder="1">
      <alignment/>
      <protection/>
    </xf>
    <xf numFmtId="181" fontId="12" fillId="0" borderId="12" xfId="42" applyNumberFormat="1" applyFont="1" applyFill="1" applyBorder="1" applyAlignment="1">
      <alignment horizontal="left" vertical="top"/>
      <protection/>
    </xf>
    <xf numFmtId="173" fontId="13" fillId="0" borderId="28" xfId="42" applyNumberFormat="1" applyFont="1" applyFill="1" applyBorder="1" applyAlignment="1">
      <alignment horizontal="right" vertical="top"/>
      <protection/>
    </xf>
    <xf numFmtId="184" fontId="12" fillId="0" borderId="12" xfId="42" applyNumberFormat="1" applyFont="1" applyFill="1" applyBorder="1" applyAlignment="1">
      <alignment horizontal="right" vertical="top"/>
      <protection/>
    </xf>
    <xf numFmtId="175" fontId="13" fillId="0" borderId="29" xfId="42" applyNumberFormat="1" applyFont="1" applyFill="1" applyBorder="1" applyAlignment="1">
      <alignment horizontal="left" vertical="top"/>
      <protection/>
    </xf>
    <xf numFmtId="184" fontId="13" fillId="0" borderId="28" xfId="42" applyNumberFormat="1" applyFont="1" applyFill="1" applyBorder="1" applyAlignment="1">
      <alignment horizontal="right" vertical="top"/>
      <protection/>
    </xf>
    <xf numFmtId="0" fontId="12" fillId="0" borderId="48" xfId="42" applyFont="1" applyFill="1" applyBorder="1" applyAlignment="1">
      <alignment horizontal="left" vertical="top" wrapText="1"/>
      <protection/>
    </xf>
    <xf numFmtId="176" fontId="12" fillId="0" borderId="28" xfId="42" applyNumberFormat="1" applyFont="1" applyFill="1" applyBorder="1" applyAlignment="1">
      <alignment horizontal="right" vertical="top"/>
      <protection/>
    </xf>
    <xf numFmtId="0" fontId="0" fillId="0" borderId="51" xfId="42" applyFont="1" applyFill="1" applyBorder="1">
      <alignment/>
      <protection/>
    </xf>
    <xf numFmtId="175" fontId="13" fillId="0" borderId="46" xfId="42" applyNumberFormat="1" applyFont="1" applyFill="1" applyBorder="1" applyAlignment="1">
      <alignment horizontal="left" vertical="top"/>
      <protection/>
    </xf>
    <xf numFmtId="176" fontId="13" fillId="0" borderId="51" xfId="42" applyNumberFormat="1" applyFont="1" applyFill="1" applyBorder="1" applyAlignment="1">
      <alignment horizontal="right" vertical="top"/>
      <protection/>
    </xf>
    <xf numFmtId="179" fontId="13" fillId="0" borderId="52" xfId="42" applyNumberFormat="1" applyFont="1" applyFill="1" applyBorder="1" applyAlignment="1">
      <alignment horizontal="right" vertical="top"/>
      <protection/>
    </xf>
    <xf numFmtId="179" fontId="13" fillId="0" borderId="53" xfId="42" applyNumberFormat="1" applyFont="1" applyFill="1" applyBorder="1" applyAlignment="1">
      <alignment horizontal="right" vertical="top"/>
      <protection/>
    </xf>
    <xf numFmtId="182" fontId="13" fillId="0" borderId="53" xfId="42" applyNumberFormat="1" applyFont="1" applyFill="1" applyBorder="1" applyAlignment="1">
      <alignment horizontal="right" vertical="top"/>
      <protection/>
    </xf>
    <xf numFmtId="179" fontId="12" fillId="0" borderId="12" xfId="42" applyNumberFormat="1" applyFont="1" applyFill="1" applyBorder="1" applyAlignment="1">
      <alignment horizontal="right" vertical="top"/>
      <protection/>
    </xf>
    <xf numFmtId="181" fontId="12" fillId="0" borderId="13" xfId="42" applyNumberFormat="1" applyFont="1" applyFill="1" applyBorder="1" applyAlignment="1">
      <alignment horizontal="left" vertical="top"/>
      <protection/>
    </xf>
    <xf numFmtId="0" fontId="12" fillId="0" borderId="49" xfId="42" applyFont="1" applyFill="1" applyBorder="1" applyAlignment="1">
      <alignment horizontal="left" vertical="top" wrapText="1"/>
      <protection/>
    </xf>
    <xf numFmtId="179" fontId="12" fillId="0" borderId="34" xfId="42" applyNumberFormat="1" applyFont="1" applyFill="1" applyBorder="1" applyAlignment="1">
      <alignment horizontal="right" vertical="top"/>
      <protection/>
    </xf>
    <xf numFmtId="177" fontId="13" fillId="0" borderId="0" xfId="42" applyNumberFormat="1" applyFont="1" applyFill="1" applyBorder="1" applyAlignment="1">
      <alignment horizontal="left" vertical="top"/>
      <protection/>
    </xf>
    <xf numFmtId="0" fontId="0" fillId="0" borderId="18" xfId="42" applyFont="1" applyFill="1" applyBorder="1">
      <alignment/>
      <protection/>
    </xf>
    <xf numFmtId="175" fontId="13" fillId="0" borderId="19" xfId="42" applyNumberFormat="1" applyFont="1" applyFill="1" applyBorder="1" applyAlignment="1">
      <alignment horizontal="left" vertical="top"/>
      <protection/>
    </xf>
    <xf numFmtId="0" fontId="13" fillId="0" borderId="54" xfId="42" applyFont="1" applyFill="1" applyBorder="1" applyAlignment="1">
      <alignment horizontal="left" vertical="top" wrapText="1"/>
      <protection/>
    </xf>
    <xf numFmtId="176" fontId="13" fillId="0" borderId="27" xfId="42" applyNumberFormat="1" applyFont="1" applyFill="1" applyBorder="1" applyAlignment="1">
      <alignment horizontal="right" vertical="top"/>
      <protection/>
    </xf>
    <xf numFmtId="176" fontId="13" fillId="0" borderId="18" xfId="42" applyNumberFormat="1" applyFont="1" applyFill="1" applyBorder="1" applyAlignment="1">
      <alignment horizontal="right" vertical="top"/>
      <protection/>
    </xf>
    <xf numFmtId="179" fontId="12" fillId="0" borderId="20" xfId="42" applyNumberFormat="1" applyFont="1" applyFill="1" applyBorder="1" applyAlignment="1">
      <alignment horizontal="right" vertical="top"/>
      <protection/>
    </xf>
    <xf numFmtId="181" fontId="12" fillId="0" borderId="29" xfId="42" applyNumberFormat="1" applyFont="1" applyFill="1" applyBorder="1" applyAlignment="1">
      <alignment horizontal="left" vertical="top"/>
      <protection/>
    </xf>
    <xf numFmtId="0" fontId="12" fillId="0" borderId="52" xfId="42" applyFont="1" applyFill="1" applyBorder="1" applyAlignment="1">
      <alignment horizontal="left" vertical="top" wrapText="1"/>
      <protection/>
    </xf>
    <xf numFmtId="176" fontId="12" fillId="0" borderId="32" xfId="42" applyNumberFormat="1" applyFont="1" applyFill="1" applyBorder="1" applyAlignment="1">
      <alignment horizontal="right" vertical="top"/>
      <protection/>
    </xf>
    <xf numFmtId="0" fontId="0" fillId="0" borderId="14" xfId="42" applyFont="1" applyFill="1" applyBorder="1">
      <alignment/>
      <protection/>
    </xf>
    <xf numFmtId="177" fontId="13" fillId="0" borderId="15" xfId="42" applyNumberFormat="1" applyFont="1" applyFill="1" applyBorder="1" applyAlignment="1">
      <alignment horizontal="left" vertical="top"/>
      <protection/>
    </xf>
    <xf numFmtId="0" fontId="13" fillId="0" borderId="53" xfId="42" applyFont="1" applyFill="1" applyBorder="1" applyAlignment="1">
      <alignment horizontal="left" vertical="top" wrapText="1"/>
      <protection/>
    </xf>
    <xf numFmtId="0" fontId="0" fillId="0" borderId="16" xfId="42" applyFont="1" applyFill="1" applyBorder="1">
      <alignment/>
      <protection/>
    </xf>
    <xf numFmtId="0" fontId="0" fillId="0" borderId="17" xfId="42" applyFont="1" applyFill="1" applyBorder="1">
      <alignment/>
      <protection/>
    </xf>
    <xf numFmtId="0" fontId="13" fillId="0" borderId="52" xfId="42" applyFont="1" applyFill="1" applyBorder="1" applyAlignment="1">
      <alignment horizontal="left" vertical="top" wrapText="1"/>
      <protection/>
    </xf>
    <xf numFmtId="181" fontId="12" fillId="0" borderId="14" xfId="42" applyNumberFormat="1" applyFont="1" applyFill="1" applyBorder="1" applyAlignment="1">
      <alignment horizontal="left" vertical="top"/>
      <protection/>
    </xf>
    <xf numFmtId="0" fontId="12" fillId="0" borderId="54" xfId="42" applyFont="1" applyFill="1" applyBorder="1" applyAlignment="1">
      <alignment horizontal="left" vertical="top" wrapText="1"/>
      <protection/>
    </xf>
    <xf numFmtId="176" fontId="12" fillId="0" borderId="27" xfId="42" applyNumberFormat="1" applyFont="1" applyFill="1" applyBorder="1" applyAlignment="1">
      <alignment horizontal="right" vertical="top"/>
      <protection/>
    </xf>
    <xf numFmtId="176" fontId="12" fillId="0" borderId="43" xfId="42" applyNumberFormat="1" applyFont="1" applyFill="1" applyBorder="1" applyAlignment="1">
      <alignment horizontal="right" vertical="top"/>
      <protection/>
    </xf>
    <xf numFmtId="0" fontId="0" fillId="0" borderId="35" xfId="42" applyFont="1" applyFill="1" applyBorder="1">
      <alignment/>
      <protection/>
    </xf>
    <xf numFmtId="0" fontId="13" fillId="0" borderId="43" xfId="42" applyFont="1" applyFill="1" applyBorder="1" applyAlignment="1">
      <alignment horizontal="left" vertical="top" wrapText="1"/>
      <protection/>
    </xf>
    <xf numFmtId="182" fontId="13" fillId="0" borderId="20" xfId="42" applyNumberFormat="1" applyFont="1" applyFill="1" applyBorder="1" applyAlignment="1">
      <alignment horizontal="right" vertical="top"/>
      <protection/>
    </xf>
    <xf numFmtId="179" fontId="13" fillId="0" borderId="29" xfId="42" applyNumberFormat="1" applyFont="1" applyFill="1" applyBorder="1" applyAlignment="1">
      <alignment horizontal="right" vertical="top"/>
      <protection/>
    </xf>
    <xf numFmtId="0" fontId="12" fillId="0" borderId="53" xfId="42" applyFont="1" applyFill="1" applyBorder="1" applyAlignment="1">
      <alignment horizontal="left" vertical="top" wrapText="1"/>
      <protection/>
    </xf>
    <xf numFmtId="179" fontId="12" fillId="0" borderId="29" xfId="42" applyNumberFormat="1" applyFont="1" applyFill="1" applyBorder="1" applyAlignment="1">
      <alignment horizontal="right" vertical="top"/>
      <protection/>
    </xf>
    <xf numFmtId="0" fontId="0" fillId="0" borderId="18" xfId="42" applyFont="1" applyFill="1" applyBorder="1">
      <alignment/>
      <protection/>
    </xf>
    <xf numFmtId="179" fontId="13" fillId="0" borderId="27" xfId="42" applyNumberFormat="1" applyFont="1" applyFill="1" applyBorder="1" applyAlignment="1">
      <alignment horizontal="right" vertical="top"/>
      <protection/>
    </xf>
    <xf numFmtId="0" fontId="12" fillId="0" borderId="44" xfId="42" applyFont="1" applyFill="1" applyBorder="1" applyAlignment="1">
      <alignment horizontal="left" vertical="top" wrapText="1"/>
      <protection/>
    </xf>
    <xf numFmtId="178" fontId="12" fillId="0" borderId="43" xfId="42" applyNumberFormat="1" applyFont="1" applyFill="1" applyBorder="1" applyAlignment="1">
      <alignment horizontal="right" vertical="top"/>
      <protection/>
    </xf>
    <xf numFmtId="0" fontId="13" fillId="0" borderId="13" xfId="42" applyFont="1" applyFill="1" applyBorder="1" applyAlignment="1">
      <alignment horizontal="left" vertical="top" wrapText="1"/>
      <protection/>
    </xf>
    <xf numFmtId="0" fontId="0" fillId="0" borderId="44" xfId="42" applyFont="1" applyFill="1" applyBorder="1">
      <alignment/>
      <protection/>
    </xf>
    <xf numFmtId="0" fontId="11" fillId="0" borderId="0" xfId="42" applyFont="1" applyFill="1" applyBorder="1" applyAlignment="1">
      <alignment horizontal="right" vertical="top" wrapText="1"/>
      <protection/>
    </xf>
    <xf numFmtId="179" fontId="11" fillId="0" borderId="55" xfId="42" applyNumberFormat="1" applyFont="1" applyFill="1" applyBorder="1" applyAlignment="1">
      <alignment horizontal="right" vertical="top"/>
      <protection/>
    </xf>
    <xf numFmtId="0" fontId="18" fillId="0" borderId="0" xfId="42" applyFont="1" applyFill="1" applyAlignment="1">
      <alignment horizontal="left" vertical="top"/>
      <protection/>
    </xf>
    <xf numFmtId="183" fontId="18" fillId="0" borderId="0" xfId="42" applyNumberFormat="1" applyFont="1" applyFill="1" applyAlignment="1">
      <alignment horizontal="left" vertical="top"/>
      <protection/>
    </xf>
    <xf numFmtId="0" fontId="19" fillId="0" borderId="0" xfId="42" applyFont="1" applyFill="1" applyAlignment="1">
      <alignment wrapText="1"/>
      <protection/>
    </xf>
    <xf numFmtId="0" fontId="0" fillId="0" borderId="10" xfId="42" applyFont="1" applyBorder="1">
      <alignment/>
      <protection/>
    </xf>
    <xf numFmtId="0" fontId="0" fillId="0" borderId="10" xfId="42" applyFont="1" applyBorder="1" applyAlignment="1">
      <alignment wrapText="1"/>
      <protection/>
    </xf>
    <xf numFmtId="0" fontId="2" fillId="0" borderId="10" xfId="42" applyFont="1" applyBorder="1" applyAlignment="1">
      <alignment horizontal="left" vertical="top"/>
      <protection/>
    </xf>
    <xf numFmtId="4" fontId="5" fillId="0" borderId="10" xfId="42" applyNumberFormat="1" applyFont="1" applyBorder="1" applyAlignment="1">
      <alignment vertical="top"/>
      <protection/>
    </xf>
    <xf numFmtId="2" fontId="0" fillId="0" borderId="10" xfId="42" applyNumberFormat="1" applyFont="1" applyBorder="1" applyAlignment="1">
      <alignment horizontal="center" vertical="top"/>
      <protection/>
    </xf>
    <xf numFmtId="2" fontId="0" fillId="0" borderId="33" xfId="42" applyNumberFormat="1" applyFont="1" applyFill="1" applyBorder="1" applyAlignment="1">
      <alignment horizontal="center" vertical="top"/>
      <protection/>
    </xf>
    <xf numFmtId="2" fontId="0" fillId="0" borderId="26" xfId="42" applyNumberFormat="1" applyFont="1" applyFill="1" applyBorder="1" applyAlignment="1">
      <alignment horizontal="center" vertical="top"/>
      <protection/>
    </xf>
    <xf numFmtId="2" fontId="0" fillId="0" borderId="23" xfId="42" applyNumberFormat="1" applyFont="1" applyFill="1" applyBorder="1" applyAlignment="1">
      <alignment horizontal="center" vertical="top"/>
      <protection/>
    </xf>
    <xf numFmtId="2" fontId="20" fillId="0" borderId="0" xfId="42" applyNumberFormat="1" applyFont="1" applyFill="1" applyBorder="1" applyAlignment="1">
      <alignment horizontal="center" vertical="top"/>
      <protection/>
    </xf>
    <xf numFmtId="2" fontId="3" fillId="0" borderId="0" xfId="42" applyNumberFormat="1" applyFont="1" applyFill="1" applyBorder="1" applyAlignment="1">
      <alignment horizontal="center" vertical="top"/>
      <protection/>
    </xf>
    <xf numFmtId="2" fontId="3" fillId="0" borderId="0" xfId="42" applyNumberFormat="1" applyFont="1" applyAlignment="1">
      <alignment horizontal="center" vertical="top"/>
      <protection/>
    </xf>
    <xf numFmtId="2" fontId="0" fillId="0" borderId="0" xfId="42" applyNumberFormat="1" applyFont="1" applyAlignment="1">
      <alignment horizontal="center" vertical="top"/>
      <protection/>
    </xf>
    <xf numFmtId="0" fontId="1" fillId="0" borderId="10" xfId="42" applyFont="1" applyFill="1" applyBorder="1" applyAlignment="1">
      <alignment horizontal="left" vertical="top"/>
      <protection/>
    </xf>
    <xf numFmtId="183" fontId="1" fillId="0" borderId="10" xfId="42" applyNumberFormat="1" applyFont="1" applyFill="1" applyBorder="1" applyAlignment="1">
      <alignment horizontal="left" vertical="top"/>
      <protection/>
    </xf>
    <xf numFmtId="0" fontId="0" fillId="0" borderId="10" xfId="42" applyFont="1" applyFill="1" applyBorder="1" applyAlignment="1">
      <alignment wrapText="1"/>
      <protection/>
    </xf>
    <xf numFmtId="4" fontId="5" fillId="0" borderId="10" xfId="42" applyNumberFormat="1" applyFont="1" applyFill="1" applyBorder="1" applyAlignment="1">
      <alignment vertical="top"/>
      <protection/>
    </xf>
    <xf numFmtId="0" fontId="4" fillId="0" borderId="55" xfId="42" applyFont="1" applyFill="1" applyBorder="1" applyAlignment="1">
      <alignment horizontal="center" vertical="center"/>
      <protection/>
    </xf>
    <xf numFmtId="0" fontId="4" fillId="0" borderId="56" xfId="42" applyFont="1" applyFill="1" applyBorder="1" applyAlignment="1">
      <alignment horizontal="center" vertical="center"/>
      <protection/>
    </xf>
    <xf numFmtId="0" fontId="4" fillId="0" borderId="57" xfId="42" applyFont="1" applyFill="1" applyBorder="1" applyAlignment="1">
      <alignment horizontal="center" vertical="center"/>
      <protection/>
    </xf>
    <xf numFmtId="0" fontId="4" fillId="0" borderId="58" xfId="42" applyFont="1" applyFill="1" applyBorder="1" applyAlignment="1">
      <alignment horizontal="center" vertical="center" wrapText="1"/>
      <protection/>
    </xf>
    <xf numFmtId="0" fontId="0" fillId="0" borderId="41" xfId="42" applyFont="1" applyFill="1" applyBorder="1">
      <alignment/>
      <protection/>
    </xf>
    <xf numFmtId="177" fontId="13" fillId="0" borderId="42" xfId="42" applyNumberFormat="1" applyFont="1" applyFill="1" applyBorder="1" applyAlignment="1">
      <alignment horizontal="left" vertical="top"/>
      <protection/>
    </xf>
    <xf numFmtId="181" fontId="12" fillId="0" borderId="59" xfId="42" applyNumberFormat="1" applyFont="1" applyFill="1" applyBorder="1" applyAlignment="1">
      <alignment horizontal="left" vertical="top"/>
      <protection/>
    </xf>
    <xf numFmtId="182" fontId="13" fillId="0" borderId="51" xfId="42" applyNumberFormat="1" applyFont="1" applyFill="1" applyBorder="1" applyAlignment="1">
      <alignment horizontal="right" vertical="top"/>
      <protection/>
    </xf>
    <xf numFmtId="173" fontId="12" fillId="0" borderId="40" xfId="42" applyNumberFormat="1" applyFont="1" applyFill="1" applyBorder="1" applyAlignment="1">
      <alignment horizontal="right" vertical="top"/>
      <protection/>
    </xf>
    <xf numFmtId="4" fontId="0" fillId="0" borderId="36" xfId="42" applyNumberFormat="1" applyFont="1" applyFill="1" applyBorder="1" applyAlignment="1">
      <alignment vertical="top"/>
      <protection/>
    </xf>
    <xf numFmtId="175" fontId="13" fillId="0" borderId="22" xfId="42" applyNumberFormat="1" applyFont="1" applyFill="1" applyBorder="1" applyAlignment="1">
      <alignment horizontal="left" vertical="top"/>
      <protection/>
    </xf>
    <xf numFmtId="173" fontId="13" fillId="0" borderId="0" xfId="42" applyNumberFormat="1" applyFont="1" applyFill="1" applyBorder="1" applyAlignment="1">
      <alignment horizontal="right" vertical="top"/>
      <protection/>
    </xf>
    <xf numFmtId="173" fontId="13" fillId="0" borderId="11" xfId="42" applyNumberFormat="1" applyFont="1" applyFill="1" applyBorder="1" applyAlignment="1">
      <alignment horizontal="right" vertical="top"/>
      <protection/>
    </xf>
    <xf numFmtId="181" fontId="12" fillId="0" borderId="60" xfId="42" applyNumberFormat="1" applyFont="1" applyFill="1" applyBorder="1" applyAlignment="1">
      <alignment horizontal="left" vertical="top"/>
      <protection/>
    </xf>
    <xf numFmtId="0" fontId="0" fillId="0" borderId="0" xfId="42" applyFont="1" applyFill="1" applyBorder="1">
      <alignment/>
      <protection/>
    </xf>
    <xf numFmtId="0" fontId="0" fillId="0" borderId="0" xfId="42" applyFont="1" applyFill="1">
      <alignment/>
      <protection/>
    </xf>
    <xf numFmtId="0" fontId="0" fillId="0" borderId="11" xfId="42" applyFont="1" applyFill="1" applyBorder="1">
      <alignment/>
      <protection/>
    </xf>
    <xf numFmtId="0" fontId="0" fillId="0" borderId="22" xfId="42" applyFont="1" applyFill="1" applyBorder="1">
      <alignment/>
      <protection/>
    </xf>
    <xf numFmtId="0" fontId="0" fillId="0" borderId="23" xfId="42" applyFont="1" applyFill="1" applyBorder="1">
      <alignment/>
      <protection/>
    </xf>
    <xf numFmtId="0" fontId="0" fillId="0" borderId="24" xfId="42" applyFont="1" applyFill="1" applyBorder="1">
      <alignment/>
      <protection/>
    </xf>
    <xf numFmtId="0" fontId="0" fillId="0" borderId="13" xfId="42" applyFont="1" applyFill="1" applyBorder="1">
      <alignment/>
      <protection/>
    </xf>
    <xf numFmtId="0" fontId="0" fillId="0" borderId="25" xfId="42" applyFont="1" applyFill="1" applyBorder="1">
      <alignment/>
      <protection/>
    </xf>
    <xf numFmtId="0" fontId="0" fillId="0" borderId="41" xfId="42" applyFont="1" applyFill="1" applyBorder="1">
      <alignment/>
      <protection/>
    </xf>
    <xf numFmtId="0" fontId="0" fillId="0" borderId="40" xfId="42" applyFont="1" applyFill="1" applyBorder="1">
      <alignment/>
      <protection/>
    </xf>
    <xf numFmtId="0" fontId="0" fillId="0" borderId="51" xfId="42" applyFont="1" applyFill="1" applyBorder="1">
      <alignment/>
      <protection/>
    </xf>
    <xf numFmtId="0" fontId="0" fillId="0" borderId="26" xfId="42" applyFont="1" applyFill="1" applyBorder="1">
      <alignment/>
      <protection/>
    </xf>
    <xf numFmtId="0" fontId="7" fillId="0" borderId="61" xfId="42" applyFont="1" applyFill="1" applyBorder="1">
      <alignment/>
      <protection/>
    </xf>
    <xf numFmtId="0" fontId="7" fillId="0" borderId="44" xfId="42" applyFont="1" applyFill="1" applyBorder="1">
      <alignment/>
      <protection/>
    </xf>
    <xf numFmtId="0" fontId="12" fillId="0" borderId="62" xfId="42" applyFont="1" applyFill="1" applyBorder="1" applyAlignment="1">
      <alignment horizontal="left" vertical="top" wrapText="1"/>
      <protection/>
    </xf>
    <xf numFmtId="179" fontId="12" fillId="0" borderId="61" xfId="42" applyNumberFormat="1" applyFont="1" applyFill="1" applyBorder="1" applyAlignment="1">
      <alignment horizontal="right" vertical="top"/>
      <protection/>
    </xf>
    <xf numFmtId="0" fontId="0" fillId="0" borderId="63" xfId="42" applyFont="1" applyFill="1" applyBorder="1">
      <alignment/>
      <protection/>
    </xf>
    <xf numFmtId="0" fontId="13" fillId="0" borderId="18" xfId="42" applyFont="1" applyFill="1" applyBorder="1" applyAlignment="1">
      <alignment horizontal="left" vertical="top" wrapText="1"/>
      <protection/>
    </xf>
    <xf numFmtId="174" fontId="12" fillId="0" borderId="43" xfId="42" applyNumberFormat="1" applyFont="1" applyFill="1" applyBorder="1" applyAlignment="1">
      <alignment horizontal="left" vertical="top"/>
      <protection/>
    </xf>
    <xf numFmtId="181" fontId="12" fillId="0" borderId="44" xfId="42" applyNumberFormat="1" applyFont="1" applyFill="1" applyBorder="1" applyAlignment="1">
      <alignment horizontal="left" vertical="top"/>
      <protection/>
    </xf>
    <xf numFmtId="0" fontId="23" fillId="0" borderId="55" xfId="42" applyFont="1" applyFill="1" applyBorder="1" applyAlignment="1">
      <alignment horizontal="center" vertical="center"/>
      <protection/>
    </xf>
    <xf numFmtId="0" fontId="23" fillId="0" borderId="56" xfId="42" applyFont="1" applyFill="1" applyBorder="1" applyAlignment="1">
      <alignment horizontal="center" vertical="center"/>
      <protection/>
    </xf>
    <xf numFmtId="0" fontId="23" fillId="0" borderId="57" xfId="42" applyFont="1" applyFill="1" applyBorder="1" applyAlignment="1">
      <alignment horizontal="center" vertical="center"/>
      <protection/>
    </xf>
    <xf numFmtId="0" fontId="23" fillId="0" borderId="58" xfId="42" applyFont="1" applyFill="1" applyBorder="1" applyAlignment="1">
      <alignment horizontal="center" vertical="center" wrapText="1"/>
      <protection/>
    </xf>
    <xf numFmtId="0" fontId="8" fillId="0" borderId="64" xfId="42" applyFont="1" applyFill="1" applyBorder="1" applyAlignment="1">
      <alignment horizontal="center" vertical="center"/>
      <protection/>
    </xf>
    <xf numFmtId="2" fontId="8" fillId="0" borderId="65" xfId="42" applyNumberFormat="1" applyFont="1" applyFill="1" applyBorder="1" applyAlignment="1">
      <alignment horizontal="center" vertical="center"/>
      <protection/>
    </xf>
    <xf numFmtId="4" fontId="8" fillId="0" borderId="66" xfId="42" applyNumberFormat="1" applyFont="1" applyFill="1" applyBorder="1" applyAlignment="1">
      <alignment horizontal="center" vertical="center"/>
      <protection/>
    </xf>
    <xf numFmtId="0" fontId="8" fillId="0" borderId="0" xfId="42" applyFont="1" applyFill="1" applyBorder="1" applyAlignment="1">
      <alignment horizontal="center" vertical="center"/>
      <protection/>
    </xf>
    <xf numFmtId="0" fontId="8" fillId="0" borderId="0" xfId="42" applyFont="1" applyFill="1" applyAlignment="1">
      <alignment horizontal="center" vertical="center"/>
      <protection/>
    </xf>
    <xf numFmtId="0" fontId="0" fillId="33" borderId="0" xfId="42" applyFont="1" applyFill="1" applyBorder="1">
      <alignment/>
      <protection/>
    </xf>
    <xf numFmtId="0" fontId="0" fillId="33" borderId="0" xfId="42" applyFont="1" applyFill="1" applyBorder="1">
      <alignment/>
      <protection/>
    </xf>
    <xf numFmtId="0" fontId="0" fillId="33" borderId="37" xfId="42" applyFont="1" applyFill="1" applyBorder="1">
      <alignment/>
      <protection/>
    </xf>
    <xf numFmtId="0" fontId="11" fillId="33" borderId="39" xfId="42" applyFont="1" applyFill="1" applyBorder="1" applyAlignment="1">
      <alignment horizontal="left" vertical="top" wrapText="1"/>
      <protection/>
    </xf>
    <xf numFmtId="173" fontId="11" fillId="33" borderId="37" xfId="42" applyNumberFormat="1" applyFont="1" applyFill="1" applyBorder="1" applyAlignment="1">
      <alignment horizontal="right" vertical="top"/>
      <protection/>
    </xf>
    <xf numFmtId="180" fontId="11" fillId="33" borderId="67" xfId="42" applyNumberFormat="1" applyFont="1" applyFill="1" applyBorder="1" applyAlignment="1">
      <alignment horizontal="left" vertical="top"/>
      <protection/>
    </xf>
    <xf numFmtId="0" fontId="0" fillId="33" borderId="37" xfId="42" applyFont="1" applyFill="1" applyBorder="1">
      <alignment/>
      <protection/>
    </xf>
    <xf numFmtId="176" fontId="11" fillId="33" borderId="37" xfId="42" applyNumberFormat="1" applyFont="1" applyFill="1" applyBorder="1" applyAlignment="1">
      <alignment horizontal="right" vertical="top"/>
      <protection/>
    </xf>
    <xf numFmtId="180" fontId="11" fillId="33" borderId="37" xfId="42" applyNumberFormat="1" applyFont="1" applyFill="1" applyBorder="1" applyAlignment="1">
      <alignment horizontal="left" vertical="top"/>
      <protection/>
    </xf>
    <xf numFmtId="180" fontId="11" fillId="33" borderId="11" xfId="42" applyNumberFormat="1" applyFont="1" applyFill="1" applyBorder="1" applyAlignment="1">
      <alignment horizontal="left" vertical="top"/>
      <protection/>
    </xf>
    <xf numFmtId="0" fontId="0" fillId="33" borderId="23" xfId="42" applyFont="1" applyFill="1" applyBorder="1">
      <alignment/>
      <protection/>
    </xf>
    <xf numFmtId="0" fontId="11" fillId="33" borderId="23" xfId="42" applyFont="1" applyFill="1" applyBorder="1" applyAlignment="1">
      <alignment horizontal="left" vertical="top" wrapText="1"/>
      <protection/>
    </xf>
    <xf numFmtId="184" fontId="11" fillId="33" borderId="0" xfId="42" applyNumberFormat="1" applyFont="1" applyFill="1" applyBorder="1" applyAlignment="1">
      <alignment horizontal="right" vertical="top"/>
      <protection/>
    </xf>
    <xf numFmtId="0" fontId="0" fillId="33" borderId="11" xfId="42" applyFont="1" applyFill="1" applyBorder="1">
      <alignment/>
      <protection/>
    </xf>
    <xf numFmtId="0" fontId="0" fillId="33" borderId="26" xfId="42" applyFont="1" applyFill="1" applyBorder="1">
      <alignment/>
      <protection/>
    </xf>
    <xf numFmtId="0" fontId="0" fillId="33" borderId="13" xfId="42" applyFont="1" applyFill="1" applyBorder="1">
      <alignment/>
      <protection/>
    </xf>
    <xf numFmtId="0" fontId="11" fillId="33" borderId="26" xfId="42" applyFont="1" applyFill="1" applyBorder="1" applyAlignment="1">
      <alignment horizontal="left" vertical="top" wrapText="1"/>
      <protection/>
    </xf>
    <xf numFmtId="0" fontId="0" fillId="33" borderId="24" xfId="42" applyFont="1" applyFill="1" applyBorder="1">
      <alignment/>
      <protection/>
    </xf>
    <xf numFmtId="0" fontId="0" fillId="33" borderId="31" xfId="42" applyFont="1" applyFill="1" applyBorder="1">
      <alignment/>
      <protection/>
    </xf>
    <xf numFmtId="0" fontId="0" fillId="33" borderId="32" xfId="42" applyFont="1" applyFill="1" applyBorder="1">
      <alignment/>
      <protection/>
    </xf>
    <xf numFmtId="0" fontId="11" fillId="33" borderId="45" xfId="42" applyFont="1" applyFill="1" applyBorder="1" applyAlignment="1">
      <alignment horizontal="left" vertical="top" wrapText="1"/>
      <protection/>
    </xf>
    <xf numFmtId="184" fontId="11" fillId="33" borderId="31" xfId="42" applyNumberFormat="1" applyFont="1" applyFill="1" applyBorder="1" applyAlignment="1">
      <alignment horizontal="right" vertical="top"/>
      <protection/>
    </xf>
    <xf numFmtId="180" fontId="11" fillId="33" borderId="30" xfId="42" applyNumberFormat="1" applyFont="1" applyFill="1" applyBorder="1" applyAlignment="1">
      <alignment horizontal="left" vertical="top"/>
      <protection/>
    </xf>
    <xf numFmtId="0" fontId="0" fillId="33" borderId="22" xfId="42" applyFont="1" applyFill="1" applyBorder="1">
      <alignment/>
      <protection/>
    </xf>
    <xf numFmtId="176" fontId="11" fillId="33" borderId="0" xfId="42" applyNumberFormat="1" applyFont="1" applyFill="1" applyBorder="1" applyAlignment="1">
      <alignment horizontal="right" vertical="top"/>
      <protection/>
    </xf>
    <xf numFmtId="178" fontId="11" fillId="33" borderId="0" xfId="42" applyNumberFormat="1" applyFont="1" applyFill="1" applyBorder="1" applyAlignment="1">
      <alignment horizontal="right" vertical="top"/>
      <protection/>
    </xf>
    <xf numFmtId="4" fontId="13" fillId="0" borderId="33" xfId="42" applyNumberFormat="1" applyFont="1" applyFill="1" applyBorder="1" applyAlignment="1">
      <alignment horizontal="right" vertical="top"/>
      <protection/>
    </xf>
    <xf numFmtId="4" fontId="13" fillId="0" borderId="40" xfId="42" applyNumberFormat="1" applyFont="1" applyFill="1" applyBorder="1" applyAlignment="1">
      <alignment horizontal="right" vertical="top"/>
      <protection/>
    </xf>
    <xf numFmtId="179" fontId="12" fillId="0" borderId="43" xfId="42" applyNumberFormat="1" applyFont="1" applyFill="1" applyBorder="1" applyAlignment="1">
      <alignment horizontal="right" vertical="top"/>
      <protection/>
    </xf>
    <xf numFmtId="0" fontId="21" fillId="0" borderId="45" xfId="42" applyFont="1" applyFill="1" applyBorder="1" applyAlignment="1">
      <alignment horizontal="left" vertical="top" wrapText="1"/>
      <protection/>
    </xf>
    <xf numFmtId="0" fontId="0" fillId="0" borderId="42" xfId="42" applyFont="1" applyFill="1" applyBorder="1">
      <alignment/>
      <protection/>
    </xf>
    <xf numFmtId="181" fontId="12" fillId="0" borderId="50" xfId="42" applyNumberFormat="1" applyFont="1" applyFill="1" applyBorder="1" applyAlignment="1">
      <alignment horizontal="left" vertical="top"/>
      <protection/>
    </xf>
    <xf numFmtId="0" fontId="7" fillId="0" borderId="37" xfId="42" applyFont="1" applyFill="1" applyBorder="1">
      <alignment/>
      <protection/>
    </xf>
    <xf numFmtId="178" fontId="12" fillId="0" borderId="37" xfId="42" applyNumberFormat="1" applyFont="1" applyFill="1" applyBorder="1" applyAlignment="1">
      <alignment horizontal="right" vertical="top"/>
      <protection/>
    </xf>
    <xf numFmtId="0" fontId="24" fillId="0" borderId="0" xfId="42" applyFont="1" applyFill="1" applyBorder="1">
      <alignment/>
      <protection/>
    </xf>
    <xf numFmtId="0" fontId="24" fillId="0" borderId="0" xfId="42" applyFont="1" applyFill="1">
      <alignment/>
      <protection/>
    </xf>
    <xf numFmtId="0" fontId="24" fillId="0" borderId="11" xfId="42" applyFont="1" applyFill="1" applyBorder="1">
      <alignment/>
      <protection/>
    </xf>
    <xf numFmtId="0" fontId="24" fillId="0" borderId="26" xfId="42" applyFont="1" applyFill="1" applyBorder="1">
      <alignment/>
      <protection/>
    </xf>
    <xf numFmtId="0" fontId="24" fillId="0" borderId="46" xfId="42" applyFont="1" applyFill="1" applyBorder="1">
      <alignment/>
      <protection/>
    </xf>
    <xf numFmtId="0" fontId="0" fillId="33" borderId="68" xfId="42" applyFont="1" applyFill="1" applyBorder="1">
      <alignment/>
      <protection/>
    </xf>
    <xf numFmtId="0" fontId="0" fillId="33" borderId="69" xfId="42" applyFont="1" applyFill="1" applyBorder="1">
      <alignment/>
      <protection/>
    </xf>
    <xf numFmtId="0" fontId="11" fillId="33" borderId="70" xfId="42" applyFont="1" applyFill="1" applyBorder="1" applyAlignment="1">
      <alignment horizontal="left" vertical="top" wrapText="1"/>
      <protection/>
    </xf>
    <xf numFmtId="176" fontId="11" fillId="33" borderId="71" xfId="42" applyNumberFormat="1" applyFont="1" applyFill="1" applyBorder="1" applyAlignment="1">
      <alignment horizontal="right" vertical="top"/>
      <protection/>
    </xf>
    <xf numFmtId="176" fontId="12" fillId="0" borderId="0" xfId="42" applyNumberFormat="1" applyFont="1" applyFill="1" applyBorder="1" applyAlignment="1">
      <alignment horizontal="right" vertical="top"/>
      <protection/>
    </xf>
    <xf numFmtId="174" fontId="12" fillId="0" borderId="21" xfId="42" applyNumberFormat="1" applyFont="1" applyFill="1" applyBorder="1" applyAlignment="1">
      <alignment horizontal="left" vertical="top"/>
      <protection/>
    </xf>
    <xf numFmtId="0" fontId="13" fillId="0" borderId="44" xfId="42" applyFont="1" applyFill="1" applyBorder="1" applyAlignment="1">
      <alignment horizontal="left" vertical="top" wrapText="1"/>
      <protection/>
    </xf>
    <xf numFmtId="176" fontId="13" fillId="0" borderId="43" xfId="42" applyNumberFormat="1" applyFont="1" applyFill="1" applyBorder="1" applyAlignment="1">
      <alignment horizontal="right" vertical="top"/>
      <protection/>
    </xf>
    <xf numFmtId="174" fontId="12" fillId="0" borderId="33" xfId="42" applyNumberFormat="1" applyFont="1" applyFill="1" applyBorder="1" applyAlignment="1">
      <alignment horizontal="left" vertical="top"/>
      <protection/>
    </xf>
    <xf numFmtId="0" fontId="13" fillId="0" borderId="0" xfId="42" applyFont="1" applyFill="1" applyBorder="1" applyAlignment="1">
      <alignment horizontal="left" vertical="top" wrapText="1"/>
      <protection/>
    </xf>
    <xf numFmtId="176" fontId="13" fillId="0" borderId="26" xfId="42" applyNumberFormat="1" applyFont="1" applyFill="1" applyBorder="1" applyAlignment="1">
      <alignment horizontal="right" vertical="top"/>
      <protection/>
    </xf>
    <xf numFmtId="176" fontId="12" fillId="0" borderId="26" xfId="42" applyNumberFormat="1" applyFont="1" applyFill="1" applyBorder="1" applyAlignment="1">
      <alignment horizontal="right" vertical="top"/>
      <protection/>
    </xf>
    <xf numFmtId="176" fontId="11" fillId="33" borderId="26" xfId="42" applyNumberFormat="1" applyFont="1" applyFill="1" applyBorder="1" applyAlignment="1">
      <alignment horizontal="right" vertical="top"/>
      <protection/>
    </xf>
    <xf numFmtId="176" fontId="13" fillId="0" borderId="35" xfId="42" applyNumberFormat="1" applyFont="1" applyFill="1" applyBorder="1" applyAlignment="1">
      <alignment horizontal="right" vertical="top"/>
      <protection/>
    </xf>
    <xf numFmtId="181" fontId="12" fillId="0" borderId="25" xfId="42" applyNumberFormat="1" applyFont="1" applyFill="1" applyBorder="1" applyAlignment="1">
      <alignment horizontal="left" vertical="top"/>
      <protection/>
    </xf>
    <xf numFmtId="177" fontId="13" fillId="0" borderId="72" xfId="42" applyNumberFormat="1" applyFont="1" applyFill="1" applyBorder="1" applyAlignment="1">
      <alignment horizontal="left" vertical="top"/>
      <protection/>
    </xf>
    <xf numFmtId="0" fontId="0" fillId="0" borderId="29" xfId="42" applyFont="1" applyFill="1" applyBorder="1">
      <alignment/>
      <protection/>
    </xf>
    <xf numFmtId="0" fontId="13" fillId="0" borderId="35" xfId="42" applyFont="1" applyFill="1" applyBorder="1" applyAlignment="1">
      <alignment horizontal="left" vertical="top" wrapText="1"/>
      <protection/>
    </xf>
    <xf numFmtId="176" fontId="13" fillId="0" borderId="36" xfId="42" applyNumberFormat="1" applyFont="1" applyFill="1" applyBorder="1" applyAlignment="1">
      <alignment horizontal="right" vertical="top"/>
      <protection/>
    </xf>
    <xf numFmtId="0" fontId="0" fillId="0" borderId="10" xfId="42" applyFont="1" applyFill="1" applyBorder="1">
      <alignment/>
      <protection/>
    </xf>
    <xf numFmtId="49" fontId="14" fillId="0" borderId="63" xfId="42" applyNumberFormat="1" applyFont="1" applyFill="1" applyBorder="1" applyAlignment="1">
      <alignment wrapText="1"/>
      <protection/>
    </xf>
    <xf numFmtId="0" fontId="0" fillId="0" borderId="27" xfId="42" applyFont="1" applyFill="1" applyBorder="1">
      <alignment/>
      <protection/>
    </xf>
    <xf numFmtId="0" fontId="4" fillId="0" borderId="73" xfId="42" applyFont="1" applyFill="1" applyBorder="1" applyAlignment="1">
      <alignment horizontal="center" vertical="center"/>
      <protection/>
    </xf>
    <xf numFmtId="176" fontId="13" fillId="0" borderId="44" xfId="42" applyNumberFormat="1" applyFont="1" applyFill="1" applyBorder="1" applyAlignment="1">
      <alignment horizontal="right" vertical="top"/>
      <protection/>
    </xf>
    <xf numFmtId="0" fontId="0" fillId="0" borderId="29" xfId="42" applyFont="1" applyFill="1" applyBorder="1">
      <alignment/>
      <protection/>
    </xf>
    <xf numFmtId="177" fontId="21" fillId="0" borderId="29" xfId="42" applyNumberFormat="1" applyFont="1" applyFill="1" applyBorder="1" applyAlignment="1">
      <alignment horizontal="left" vertical="top"/>
      <protection/>
    </xf>
    <xf numFmtId="0" fontId="21" fillId="0" borderId="48" xfId="42" applyFont="1" applyFill="1" applyBorder="1" applyAlignment="1">
      <alignment horizontal="left" vertical="top" wrapText="1"/>
      <protection/>
    </xf>
    <xf numFmtId="179" fontId="21" fillId="0" borderId="28" xfId="42" applyNumberFormat="1" applyFont="1" applyFill="1" applyBorder="1" applyAlignment="1">
      <alignment horizontal="right" vertical="top"/>
      <protection/>
    </xf>
    <xf numFmtId="179" fontId="21" fillId="0" borderId="53" xfId="42" applyNumberFormat="1" applyFont="1" applyFill="1" applyBorder="1" applyAlignment="1">
      <alignment horizontal="right" vertical="top"/>
      <protection/>
    </xf>
    <xf numFmtId="177" fontId="21" fillId="0" borderId="46" xfId="42" applyNumberFormat="1" applyFont="1" applyFill="1" applyBorder="1" applyAlignment="1">
      <alignment horizontal="left" vertical="top"/>
      <protection/>
    </xf>
    <xf numFmtId="0" fontId="21" fillId="0" borderId="47" xfId="42" applyFont="1" applyFill="1" applyBorder="1" applyAlignment="1">
      <alignment horizontal="left" vertical="top" wrapText="1"/>
      <protection/>
    </xf>
    <xf numFmtId="179" fontId="21" fillId="0" borderId="51" xfId="42" applyNumberFormat="1" applyFont="1" applyFill="1" applyBorder="1" applyAlignment="1">
      <alignment horizontal="right" vertical="top"/>
      <protection/>
    </xf>
    <xf numFmtId="0" fontId="0" fillId="33" borderId="37" xfId="42" applyFont="1" applyFill="1" applyBorder="1">
      <alignment/>
      <protection/>
    </xf>
    <xf numFmtId="0" fontId="0" fillId="33" borderId="0" xfId="42" applyFont="1" applyFill="1" applyBorder="1">
      <alignment/>
      <protection/>
    </xf>
    <xf numFmtId="0" fontId="25" fillId="33" borderId="39" xfId="42" applyFont="1" applyFill="1" applyBorder="1" applyAlignment="1">
      <alignment horizontal="left" vertical="top" wrapText="1"/>
      <protection/>
    </xf>
    <xf numFmtId="176" fontId="25" fillId="33" borderId="37" xfId="42" applyNumberFormat="1" applyFont="1" applyFill="1" applyBorder="1" applyAlignment="1">
      <alignment horizontal="right" vertical="top"/>
      <protection/>
    </xf>
    <xf numFmtId="0" fontId="0" fillId="0" borderId="0" xfId="42" applyFont="1" applyFill="1" applyBorder="1">
      <alignment/>
      <protection/>
    </xf>
    <xf numFmtId="0" fontId="0" fillId="0" borderId="0" xfId="42" applyFont="1" applyFill="1">
      <alignment/>
      <protection/>
    </xf>
    <xf numFmtId="0" fontId="7" fillId="0" borderId="51" xfId="42" applyFont="1" applyFill="1" applyBorder="1">
      <alignment/>
      <protection/>
    </xf>
    <xf numFmtId="0" fontId="7" fillId="0" borderId="46" xfId="42" applyFont="1" applyFill="1" applyBorder="1">
      <alignment/>
      <protection/>
    </xf>
    <xf numFmtId="0" fontId="26" fillId="0" borderId="47" xfId="42" applyFont="1" applyFill="1" applyBorder="1" applyAlignment="1">
      <alignment horizontal="left" vertical="top" wrapText="1"/>
      <protection/>
    </xf>
    <xf numFmtId="176" fontId="26" fillId="0" borderId="51" xfId="42" applyNumberFormat="1" applyFont="1" applyFill="1" applyBorder="1" applyAlignment="1">
      <alignment horizontal="right" vertical="top"/>
      <protection/>
    </xf>
    <xf numFmtId="180" fontId="25" fillId="33" borderId="30" xfId="42" applyNumberFormat="1" applyFont="1" applyFill="1" applyBorder="1" applyAlignment="1">
      <alignment horizontal="left" vertical="top"/>
      <protection/>
    </xf>
    <xf numFmtId="181" fontId="26" fillId="0" borderId="27" xfId="42" applyNumberFormat="1" applyFont="1" applyFill="1" applyBorder="1" applyAlignment="1">
      <alignment horizontal="left" vertical="top"/>
      <protection/>
    </xf>
    <xf numFmtId="0" fontId="26" fillId="0" borderId="54" xfId="42" applyFont="1" applyFill="1" applyBorder="1" applyAlignment="1">
      <alignment horizontal="left" vertical="top" wrapText="1"/>
      <protection/>
    </xf>
    <xf numFmtId="176" fontId="26" fillId="0" borderId="27" xfId="42" applyNumberFormat="1" applyFont="1" applyFill="1" applyBorder="1" applyAlignment="1">
      <alignment horizontal="right" vertical="top"/>
      <protection/>
    </xf>
    <xf numFmtId="176" fontId="26" fillId="0" borderId="43" xfId="42" applyNumberFormat="1" applyFont="1" applyFill="1" applyBorder="1" applyAlignment="1">
      <alignment horizontal="right" vertical="top"/>
      <protection/>
    </xf>
    <xf numFmtId="177" fontId="21" fillId="0" borderId="36" xfId="42" applyNumberFormat="1" applyFont="1" applyFill="1" applyBorder="1" applyAlignment="1">
      <alignment horizontal="left" vertical="top"/>
      <protection/>
    </xf>
    <xf numFmtId="0" fontId="21" fillId="0" borderId="43" xfId="42" applyFont="1" applyFill="1" applyBorder="1" applyAlignment="1">
      <alignment horizontal="left" vertical="top" wrapText="1"/>
      <protection/>
    </xf>
    <xf numFmtId="179" fontId="21" fillId="0" borderId="44" xfId="42" applyNumberFormat="1" applyFont="1" applyFill="1" applyBorder="1" applyAlignment="1">
      <alignment horizontal="right" vertical="top"/>
      <protection/>
    </xf>
    <xf numFmtId="179" fontId="21" fillId="0" borderId="43" xfId="42" applyNumberFormat="1" applyFont="1" applyFill="1" applyBorder="1" applyAlignment="1">
      <alignment horizontal="right" vertical="top"/>
      <protection/>
    </xf>
    <xf numFmtId="180" fontId="25" fillId="33" borderId="23" xfId="42" applyNumberFormat="1" applyFont="1" applyFill="1" applyBorder="1" applyAlignment="1">
      <alignment horizontal="left" vertical="top"/>
      <protection/>
    </xf>
    <xf numFmtId="176" fontId="25" fillId="33" borderId="39" xfId="42" applyNumberFormat="1" applyFont="1" applyFill="1" applyBorder="1" applyAlignment="1">
      <alignment horizontal="right" vertical="top"/>
      <protection/>
    </xf>
    <xf numFmtId="181" fontId="26" fillId="0" borderId="33" xfId="42" applyNumberFormat="1" applyFont="1" applyFill="1" applyBorder="1" applyAlignment="1">
      <alignment horizontal="left" vertical="top"/>
      <protection/>
    </xf>
    <xf numFmtId="0" fontId="26" fillId="0" borderId="43" xfId="42" applyFont="1" applyFill="1" applyBorder="1" applyAlignment="1">
      <alignment horizontal="left" vertical="top" wrapText="1"/>
      <protection/>
    </xf>
    <xf numFmtId="179" fontId="26" fillId="0" borderId="44" xfId="42" applyNumberFormat="1" applyFont="1" applyFill="1" applyBorder="1" applyAlignment="1">
      <alignment horizontal="right" vertical="top"/>
      <protection/>
    </xf>
    <xf numFmtId="179" fontId="26" fillId="0" borderId="43" xfId="42" applyNumberFormat="1" applyFont="1" applyFill="1" applyBorder="1" applyAlignment="1">
      <alignment horizontal="right" vertical="top"/>
      <protection/>
    </xf>
    <xf numFmtId="177" fontId="21" fillId="0" borderId="44" xfId="42" applyNumberFormat="1" applyFont="1" applyFill="1" applyBorder="1" applyAlignment="1">
      <alignment horizontal="left" vertical="top"/>
      <protection/>
    </xf>
    <xf numFmtId="0" fontId="21" fillId="0" borderId="62" xfId="42" applyFont="1" applyFill="1" applyBorder="1" applyAlignment="1">
      <alignment horizontal="left" vertical="top" wrapText="1"/>
      <protection/>
    </xf>
    <xf numFmtId="179" fontId="21" fillId="0" borderId="61" xfId="42" applyNumberFormat="1" applyFont="1" applyFill="1" applyBorder="1" applyAlignment="1">
      <alignment horizontal="right" vertical="top"/>
      <protection/>
    </xf>
    <xf numFmtId="0" fontId="5" fillId="0" borderId="55" xfId="42" applyFont="1" applyFill="1" applyBorder="1" applyAlignment="1">
      <alignment horizontal="center" vertical="center"/>
      <protection/>
    </xf>
    <xf numFmtId="0" fontId="5" fillId="0" borderId="56" xfId="42" applyFont="1" applyFill="1" applyBorder="1" applyAlignment="1">
      <alignment horizontal="center" vertical="center"/>
      <protection/>
    </xf>
    <xf numFmtId="0" fontId="5" fillId="0" borderId="57" xfId="42" applyFont="1" applyFill="1" applyBorder="1" applyAlignment="1">
      <alignment horizontal="center" vertical="center"/>
      <protection/>
    </xf>
    <xf numFmtId="0" fontId="5" fillId="0" borderId="58" xfId="42" applyFont="1" applyFill="1" applyBorder="1" applyAlignment="1">
      <alignment horizontal="center" vertical="center" wrapText="1"/>
      <protection/>
    </xf>
    <xf numFmtId="0" fontId="15" fillId="0" borderId="10" xfId="42" applyFont="1" applyFill="1" applyBorder="1" applyAlignment="1">
      <alignment horizontal="left" vertical="top" wrapText="1"/>
      <protection/>
    </xf>
    <xf numFmtId="178" fontId="13" fillId="0" borderId="63" xfId="42" applyNumberFormat="1" applyFont="1" applyFill="1" applyBorder="1" applyAlignment="1">
      <alignment horizontal="right" vertical="top"/>
      <protection/>
    </xf>
    <xf numFmtId="178" fontId="13" fillId="0" borderId="10" xfId="42" applyNumberFormat="1" applyFont="1" applyFill="1" applyBorder="1" applyAlignment="1">
      <alignment horizontal="right" vertical="top"/>
      <protection/>
    </xf>
    <xf numFmtId="0" fontId="0" fillId="0" borderId="74" xfId="42" applyFont="1" applyFill="1" applyBorder="1">
      <alignment/>
      <protection/>
    </xf>
    <xf numFmtId="177" fontId="21" fillId="0" borderId="74" xfId="42" applyNumberFormat="1" applyFont="1" applyFill="1" applyBorder="1" applyAlignment="1">
      <alignment horizontal="left" vertical="top"/>
      <protection/>
    </xf>
    <xf numFmtId="0" fontId="21" fillId="0" borderId="75" xfId="42" applyFont="1" applyFill="1" applyBorder="1" applyAlignment="1">
      <alignment horizontal="left" vertical="top" wrapText="1"/>
      <protection/>
    </xf>
    <xf numFmtId="179" fontId="21" fillId="0" borderId="76" xfId="42" applyNumberFormat="1" applyFont="1" applyFill="1" applyBorder="1" applyAlignment="1">
      <alignment horizontal="right" vertical="top"/>
      <protection/>
    </xf>
    <xf numFmtId="179" fontId="21" fillId="0" borderId="77" xfId="42" applyNumberFormat="1" applyFont="1" applyFill="1" applyBorder="1" applyAlignment="1">
      <alignment horizontal="right" vertical="top"/>
      <protection/>
    </xf>
    <xf numFmtId="4" fontId="0" fillId="0" borderId="78" xfId="42" applyNumberFormat="1" applyFont="1" applyFill="1" applyBorder="1" applyAlignment="1">
      <alignment vertical="top"/>
      <protection/>
    </xf>
    <xf numFmtId="176" fontId="12" fillId="0" borderId="52" xfId="42" applyNumberFormat="1" applyFont="1" applyFill="1" applyBorder="1" applyAlignment="1">
      <alignment horizontal="right" vertical="top"/>
      <protection/>
    </xf>
    <xf numFmtId="173" fontId="11" fillId="33" borderId="67" xfId="42" applyNumberFormat="1" applyFont="1" applyFill="1" applyBorder="1" applyAlignment="1">
      <alignment horizontal="right" vertical="top"/>
      <protection/>
    </xf>
    <xf numFmtId="173" fontId="12" fillId="0" borderId="79" xfId="42" applyNumberFormat="1" applyFont="1" applyFill="1" applyBorder="1" applyAlignment="1">
      <alignment horizontal="right" vertical="top"/>
      <protection/>
    </xf>
    <xf numFmtId="176" fontId="12" fillId="0" borderId="36" xfId="42" applyNumberFormat="1" applyFont="1" applyFill="1" applyBorder="1" applyAlignment="1">
      <alignment horizontal="right" vertical="top"/>
      <protection/>
    </xf>
    <xf numFmtId="2" fontId="0" fillId="0" borderId="63" xfId="42" applyNumberFormat="1" applyFont="1" applyFill="1" applyBorder="1" applyAlignment="1">
      <alignment horizontal="center" vertical="top"/>
      <protection/>
    </xf>
    <xf numFmtId="2" fontId="0" fillId="0" borderId="0" xfId="42" applyNumberFormat="1" applyFont="1" applyFill="1" applyBorder="1" applyAlignment="1">
      <alignment horizontal="center" vertical="top"/>
      <protection/>
    </xf>
    <xf numFmtId="2" fontId="0" fillId="0" borderId="10" xfId="42" applyNumberFormat="1" applyFont="1" applyFill="1" applyBorder="1" applyAlignment="1">
      <alignment horizontal="center" vertical="top"/>
      <protection/>
    </xf>
    <xf numFmtId="49" fontId="13" fillId="0" borderId="33" xfId="42" applyNumberFormat="1" applyFont="1" applyFill="1" applyBorder="1" applyAlignment="1">
      <alignment horizontal="center" vertical="top"/>
      <protection/>
    </xf>
    <xf numFmtId="176" fontId="11" fillId="33" borderId="67" xfId="42" applyNumberFormat="1" applyFont="1" applyFill="1" applyBorder="1" applyAlignment="1">
      <alignment horizontal="right" vertical="top"/>
      <protection/>
    </xf>
    <xf numFmtId="176" fontId="12" fillId="0" borderId="79" xfId="42" applyNumberFormat="1" applyFont="1" applyFill="1" applyBorder="1" applyAlignment="1">
      <alignment horizontal="right" vertical="top"/>
      <protection/>
    </xf>
    <xf numFmtId="2" fontId="8" fillId="33" borderId="23" xfId="42" applyNumberFormat="1" applyFont="1" applyFill="1" applyBorder="1" applyAlignment="1">
      <alignment horizontal="center" vertical="top"/>
      <protection/>
    </xf>
    <xf numFmtId="2" fontId="8" fillId="0" borderId="64" xfId="42" applyNumberFormat="1" applyFont="1" applyFill="1" applyBorder="1" applyAlignment="1">
      <alignment horizontal="center" vertical="center"/>
      <protection/>
    </xf>
    <xf numFmtId="2" fontId="7" fillId="0" borderId="33" xfId="42" applyNumberFormat="1" applyFont="1" applyFill="1" applyBorder="1" applyAlignment="1">
      <alignment horizontal="center" vertical="top"/>
      <protection/>
    </xf>
    <xf numFmtId="2" fontId="7" fillId="0" borderId="23" xfId="42" applyNumberFormat="1" applyFont="1" applyFill="1" applyBorder="1" applyAlignment="1">
      <alignment horizontal="center" vertical="top"/>
      <protection/>
    </xf>
    <xf numFmtId="2" fontId="0" fillId="0" borderId="43" xfId="42" applyNumberFormat="1" applyFont="1" applyFill="1" applyBorder="1" applyAlignment="1">
      <alignment horizontal="center" vertical="top"/>
      <protection/>
    </xf>
    <xf numFmtId="0" fontId="17" fillId="0" borderId="13" xfId="42" applyFont="1" applyFill="1" applyBorder="1" applyAlignment="1">
      <alignment horizontal="left" vertical="top" wrapText="1"/>
      <protection/>
    </xf>
    <xf numFmtId="178" fontId="12" fillId="0" borderId="79" xfId="42" applyNumberFormat="1" applyFont="1" applyFill="1" applyBorder="1" applyAlignment="1">
      <alignment horizontal="right" vertical="top"/>
      <protection/>
    </xf>
    <xf numFmtId="176" fontId="11" fillId="33" borderId="23" xfId="42" applyNumberFormat="1" applyFont="1" applyFill="1" applyBorder="1" applyAlignment="1">
      <alignment horizontal="right" vertical="top"/>
      <protection/>
    </xf>
    <xf numFmtId="173" fontId="12" fillId="0" borderId="54" xfId="42" applyNumberFormat="1" applyFont="1" applyFill="1" applyBorder="1" applyAlignment="1">
      <alignment horizontal="right" vertical="top"/>
      <protection/>
    </xf>
    <xf numFmtId="173" fontId="12" fillId="0" borderId="43" xfId="42" applyNumberFormat="1" applyFont="1" applyFill="1" applyBorder="1" applyAlignment="1">
      <alignment horizontal="right" vertical="top"/>
      <protection/>
    </xf>
    <xf numFmtId="179" fontId="12" fillId="0" borderId="26" xfId="42" applyNumberFormat="1" applyFont="1" applyFill="1" applyBorder="1" applyAlignment="1">
      <alignment horizontal="right" vertical="top"/>
      <protection/>
    </xf>
    <xf numFmtId="0" fontId="0" fillId="33" borderId="25" xfId="42" applyFont="1" applyFill="1" applyBorder="1">
      <alignment/>
      <protection/>
    </xf>
    <xf numFmtId="2" fontId="0" fillId="33" borderId="26" xfId="42" applyNumberFormat="1" applyFont="1" applyFill="1" applyBorder="1" applyAlignment="1">
      <alignment horizontal="center" vertical="top"/>
      <protection/>
    </xf>
    <xf numFmtId="173" fontId="12" fillId="0" borderId="20" xfId="42" applyNumberFormat="1" applyFont="1" applyFill="1" applyBorder="1" applyAlignment="1">
      <alignment horizontal="right" vertical="top"/>
      <protection/>
    </xf>
    <xf numFmtId="173" fontId="12" fillId="0" borderId="21" xfId="42" applyNumberFormat="1" applyFont="1" applyFill="1" applyBorder="1" applyAlignment="1">
      <alignment horizontal="right" vertical="top"/>
      <protection/>
    </xf>
    <xf numFmtId="184" fontId="12" fillId="0" borderId="79" xfId="42" applyNumberFormat="1" applyFont="1" applyFill="1" applyBorder="1" applyAlignment="1">
      <alignment horizontal="right" vertical="top"/>
      <protection/>
    </xf>
    <xf numFmtId="184" fontId="11" fillId="33" borderId="52" xfId="42" applyNumberFormat="1" applyFont="1" applyFill="1" applyBorder="1" applyAlignment="1">
      <alignment horizontal="right" vertical="top"/>
      <protection/>
    </xf>
    <xf numFmtId="49" fontId="13" fillId="0" borderId="43" xfId="42" applyNumberFormat="1" applyFont="1" applyFill="1" applyBorder="1" applyAlignment="1">
      <alignment horizontal="center" vertical="top"/>
      <protection/>
    </xf>
    <xf numFmtId="176" fontId="26" fillId="0" borderId="79" xfId="42" applyNumberFormat="1" applyFont="1" applyFill="1" applyBorder="1" applyAlignment="1">
      <alignment horizontal="right" vertical="top"/>
      <protection/>
    </xf>
    <xf numFmtId="176" fontId="25" fillId="33" borderId="23" xfId="42" applyNumberFormat="1" applyFont="1" applyFill="1" applyBorder="1" applyAlignment="1">
      <alignment horizontal="right" vertical="top"/>
      <protection/>
    </xf>
    <xf numFmtId="173" fontId="11" fillId="33" borderId="70" xfId="42" applyNumberFormat="1" applyFont="1" applyFill="1" applyBorder="1" applyAlignment="1">
      <alignment horizontal="right" vertical="top"/>
      <protection/>
    </xf>
    <xf numFmtId="179" fontId="12" fillId="0" borderId="33" xfId="42" applyNumberFormat="1" applyFont="1" applyFill="1" applyBorder="1" applyAlignment="1">
      <alignment horizontal="right" vertical="top"/>
      <protection/>
    </xf>
    <xf numFmtId="182" fontId="21" fillId="0" borderId="20" xfId="42" applyNumberFormat="1" applyFont="1" applyFill="1" applyBorder="1" applyAlignment="1">
      <alignment horizontal="right" vertical="top"/>
      <protection/>
    </xf>
    <xf numFmtId="181" fontId="26" fillId="0" borderId="23" xfId="42" applyNumberFormat="1" applyFont="1" applyFill="1" applyBorder="1" applyAlignment="1">
      <alignment horizontal="left" vertical="top"/>
      <protection/>
    </xf>
    <xf numFmtId="176" fontId="21" fillId="0" borderId="43" xfId="42" applyNumberFormat="1" applyFont="1" applyFill="1" applyBorder="1" applyAlignment="1">
      <alignment horizontal="right" vertical="top"/>
      <protection/>
    </xf>
    <xf numFmtId="176" fontId="21" fillId="0" borderId="52" xfId="42" applyNumberFormat="1" applyFont="1" applyFill="1" applyBorder="1" applyAlignment="1">
      <alignment horizontal="right" vertical="top"/>
      <protection/>
    </xf>
    <xf numFmtId="2" fontId="8" fillId="0" borderId="41" xfId="42" applyNumberFormat="1" applyFont="1" applyFill="1" applyBorder="1" applyAlignment="1">
      <alignment horizontal="center" vertical="center"/>
      <protection/>
    </xf>
    <xf numFmtId="179" fontId="13" fillId="0" borderId="18" xfId="42" applyNumberFormat="1" applyFont="1" applyFill="1" applyBorder="1" applyAlignment="1">
      <alignment horizontal="right" vertical="top"/>
      <protection/>
    </xf>
    <xf numFmtId="178" fontId="21" fillId="0" borderId="28" xfId="42" applyNumberFormat="1" applyFont="1" applyFill="1" applyBorder="1" applyAlignment="1">
      <alignment horizontal="right" vertical="top"/>
      <protection/>
    </xf>
    <xf numFmtId="180" fontId="11" fillId="33" borderId="23" xfId="42" applyNumberFormat="1" applyFont="1" applyFill="1" applyBorder="1" applyAlignment="1">
      <alignment horizontal="left" vertical="top"/>
      <protection/>
    </xf>
    <xf numFmtId="173" fontId="13" fillId="0" borderId="23" xfId="42" applyNumberFormat="1" applyFont="1" applyFill="1" applyBorder="1" applyAlignment="1">
      <alignment horizontal="right" vertical="top"/>
      <protection/>
    </xf>
    <xf numFmtId="0" fontId="13" fillId="0" borderId="21" xfId="42" applyFont="1" applyFill="1" applyBorder="1" applyAlignment="1">
      <alignment horizontal="left" vertical="top" wrapText="1"/>
      <protection/>
    </xf>
    <xf numFmtId="0" fontId="15" fillId="0" borderId="25" xfId="42" applyFont="1" applyFill="1" applyBorder="1" applyAlignment="1">
      <alignment horizontal="left" vertical="top" wrapText="1"/>
      <protection/>
    </xf>
    <xf numFmtId="184" fontId="11" fillId="33" borderId="11" xfId="42" applyNumberFormat="1" applyFont="1" applyFill="1" applyBorder="1" applyAlignment="1">
      <alignment horizontal="right" vertical="top"/>
      <protection/>
    </xf>
    <xf numFmtId="184" fontId="11" fillId="33" borderId="22" xfId="42" applyNumberFormat="1" applyFont="1" applyFill="1" applyBorder="1" applyAlignment="1">
      <alignment horizontal="right" vertical="top"/>
      <protection/>
    </xf>
    <xf numFmtId="0" fontId="0" fillId="0" borderId="63" xfId="42" applyFont="1" applyFill="1" applyBorder="1">
      <alignment/>
      <protection/>
    </xf>
    <xf numFmtId="0" fontId="15" fillId="0" borderId="63" xfId="42" applyFont="1" applyFill="1" applyBorder="1" applyAlignment="1">
      <alignment horizontal="left" vertical="top" wrapText="1"/>
      <protection/>
    </xf>
    <xf numFmtId="0" fontId="0" fillId="0" borderId="50" xfId="42" applyFont="1" applyFill="1" applyBorder="1">
      <alignment/>
      <protection/>
    </xf>
    <xf numFmtId="178" fontId="12" fillId="0" borderId="26" xfId="42" applyNumberFormat="1" applyFont="1" applyFill="1" applyBorder="1" applyAlignment="1">
      <alignment horizontal="right" vertical="top"/>
      <protection/>
    </xf>
    <xf numFmtId="178" fontId="11" fillId="33" borderId="26" xfId="42" applyNumberFormat="1" applyFont="1" applyFill="1" applyBorder="1" applyAlignment="1">
      <alignment horizontal="right" vertical="top"/>
      <protection/>
    </xf>
    <xf numFmtId="2" fontId="7" fillId="0" borderId="43" xfId="42" applyNumberFormat="1" applyFont="1" applyFill="1" applyBorder="1" applyAlignment="1">
      <alignment horizontal="center" vertical="top"/>
      <protection/>
    </xf>
    <xf numFmtId="179" fontId="13" fillId="0" borderId="51" xfId="42" applyNumberFormat="1" applyFont="1" applyFill="1" applyBorder="1" applyAlignment="1">
      <alignment horizontal="right" vertical="top"/>
      <protection/>
    </xf>
    <xf numFmtId="181" fontId="26" fillId="0" borderId="0" xfId="42" applyNumberFormat="1" applyFont="1" applyFill="1" applyBorder="1" applyAlignment="1">
      <alignment horizontal="left" vertical="top"/>
      <protection/>
    </xf>
    <xf numFmtId="0" fontId="26" fillId="0" borderId="49" xfId="42" applyFont="1" applyFill="1" applyBorder="1" applyAlignment="1">
      <alignment horizontal="left" vertical="top" wrapText="1"/>
      <protection/>
    </xf>
    <xf numFmtId="176" fontId="26" fillId="0" borderId="34" xfId="42" applyNumberFormat="1" applyFont="1" applyFill="1" applyBorder="1" applyAlignment="1">
      <alignment horizontal="right" vertical="top"/>
      <protection/>
    </xf>
    <xf numFmtId="176" fontId="26" fillId="0" borderId="26" xfId="42" applyNumberFormat="1" applyFont="1" applyFill="1" applyBorder="1" applyAlignment="1">
      <alignment horizontal="right" vertical="top"/>
      <protection/>
    </xf>
    <xf numFmtId="0" fontId="0" fillId="0" borderId="46" xfId="42" applyFont="1" applyFill="1" applyBorder="1">
      <alignment/>
      <protection/>
    </xf>
    <xf numFmtId="0" fontId="21" fillId="0" borderId="47" xfId="42" applyFont="1" applyFill="1" applyBorder="1" applyAlignment="1">
      <alignment horizontal="left" vertical="top" wrapText="1"/>
      <protection/>
    </xf>
    <xf numFmtId="179" fontId="21" fillId="0" borderId="79" xfId="42" applyNumberFormat="1" applyFont="1" applyFill="1" applyBorder="1" applyAlignment="1">
      <alignment horizontal="right" vertical="top"/>
      <protection/>
    </xf>
    <xf numFmtId="181" fontId="26" fillId="0" borderId="29" xfId="42" applyNumberFormat="1" applyFont="1" applyFill="1" applyBorder="1" applyAlignment="1">
      <alignment horizontal="left" vertical="top"/>
      <protection/>
    </xf>
    <xf numFmtId="180" fontId="11" fillId="33" borderId="80" xfId="42" applyNumberFormat="1" applyFont="1" applyFill="1" applyBorder="1" applyAlignment="1">
      <alignment horizontal="left" vertical="top"/>
      <protection/>
    </xf>
    <xf numFmtId="181" fontId="26" fillId="0" borderId="21" xfId="42" applyNumberFormat="1" applyFont="1" applyFill="1" applyBorder="1" applyAlignment="1">
      <alignment horizontal="left" vertical="top"/>
      <protection/>
    </xf>
    <xf numFmtId="2" fontId="8" fillId="0" borderId="81" xfId="42" applyNumberFormat="1" applyFont="1" applyFill="1" applyBorder="1" applyAlignment="1">
      <alignment horizontal="center" vertical="top"/>
      <protection/>
    </xf>
    <xf numFmtId="2" fontId="8" fillId="33" borderId="82" xfId="42" applyNumberFormat="1" applyFont="1" applyFill="1" applyBorder="1" applyAlignment="1">
      <alignment horizontal="center" vertical="top"/>
      <protection/>
    </xf>
    <xf numFmtId="179" fontId="11" fillId="0" borderId="81" xfId="42" applyNumberFormat="1" applyFont="1" applyFill="1" applyBorder="1" applyAlignment="1">
      <alignment horizontal="right" vertical="top"/>
      <protection/>
    </xf>
    <xf numFmtId="178" fontId="13" fillId="0" borderId="34" xfId="42" applyNumberFormat="1" applyFont="1" applyFill="1" applyBorder="1" applyAlignment="1">
      <alignment horizontal="right" vertical="top"/>
      <protection/>
    </xf>
    <xf numFmtId="2" fontId="7" fillId="33" borderId="23" xfId="42" applyNumberFormat="1" applyFont="1" applyFill="1" applyBorder="1" applyAlignment="1">
      <alignment horizontal="center" vertical="top"/>
      <protection/>
    </xf>
    <xf numFmtId="0" fontId="0" fillId="0" borderId="42" xfId="42" applyFont="1" applyFill="1" applyBorder="1">
      <alignment/>
      <protection/>
    </xf>
    <xf numFmtId="0" fontId="21" fillId="0" borderId="63" xfId="42" applyFont="1" applyFill="1" applyBorder="1" applyAlignment="1">
      <alignment horizontal="left" vertical="top" wrapText="1"/>
      <protection/>
    </xf>
    <xf numFmtId="177" fontId="21" fillId="0" borderId="25" xfId="42" applyNumberFormat="1" applyFont="1" applyFill="1" applyBorder="1" applyAlignment="1">
      <alignment horizontal="left" vertical="top"/>
      <protection/>
    </xf>
    <xf numFmtId="0" fontId="21" fillId="0" borderId="26" xfId="42" applyFont="1" applyFill="1" applyBorder="1" applyAlignment="1">
      <alignment horizontal="left" vertical="top" wrapText="1"/>
      <protection/>
    </xf>
    <xf numFmtId="176" fontId="21" fillId="0" borderId="26" xfId="42" applyNumberFormat="1" applyFont="1" applyFill="1" applyBorder="1" applyAlignment="1">
      <alignment horizontal="right" vertical="top"/>
      <protection/>
    </xf>
    <xf numFmtId="2" fontId="8" fillId="33" borderId="70" xfId="42" applyNumberFormat="1" applyFont="1" applyFill="1" applyBorder="1" applyAlignment="1">
      <alignment horizontal="center" vertical="top"/>
      <protection/>
    </xf>
    <xf numFmtId="2" fontId="8" fillId="0" borderId="43" xfId="42" applyNumberFormat="1" applyFont="1" applyFill="1" applyBorder="1" applyAlignment="1">
      <alignment horizontal="center" vertical="top"/>
      <protection/>
    </xf>
    <xf numFmtId="173" fontId="12" fillId="0" borderId="43" xfId="42" applyNumberFormat="1" applyFont="1" applyFill="1" applyBorder="1" applyAlignment="1">
      <alignment horizontal="center" vertical="top"/>
      <protection/>
    </xf>
    <xf numFmtId="173" fontId="13" fillId="0" borderId="43" xfId="42" applyNumberFormat="1" applyFont="1" applyFill="1" applyBorder="1" applyAlignment="1">
      <alignment horizontal="center" vertical="top"/>
      <protection/>
    </xf>
    <xf numFmtId="173" fontId="13" fillId="0" borderId="37" xfId="42" applyNumberFormat="1" applyFont="1" applyFill="1" applyBorder="1" applyAlignment="1">
      <alignment horizontal="center" vertical="top"/>
      <protection/>
    </xf>
    <xf numFmtId="173" fontId="13" fillId="0" borderId="23" xfId="42" applyNumberFormat="1" applyFont="1" applyFill="1" applyBorder="1" applyAlignment="1">
      <alignment horizontal="center" vertical="top"/>
      <protection/>
    </xf>
    <xf numFmtId="173" fontId="13" fillId="0" borderId="33" xfId="42" applyNumberFormat="1" applyFont="1" applyFill="1" applyBorder="1" applyAlignment="1">
      <alignment horizontal="center" vertical="top"/>
      <protection/>
    </xf>
    <xf numFmtId="173" fontId="11" fillId="0" borderId="23" xfId="42" applyNumberFormat="1" applyFont="1" applyFill="1" applyBorder="1" applyAlignment="1">
      <alignment horizontal="center" vertical="top"/>
      <protection/>
    </xf>
    <xf numFmtId="2" fontId="0" fillId="0" borderId="0" xfId="42" applyNumberFormat="1" applyFont="1" applyBorder="1" applyAlignment="1">
      <alignment horizontal="center"/>
      <protection/>
    </xf>
    <xf numFmtId="2" fontId="14" fillId="0" borderId="33" xfId="42" applyNumberFormat="1" applyFont="1" applyFill="1" applyBorder="1" applyAlignment="1">
      <alignment horizontal="center" vertical="top"/>
      <protection/>
    </xf>
    <xf numFmtId="2" fontId="7" fillId="0" borderId="26" xfId="42" applyNumberFormat="1" applyFont="1" applyFill="1" applyBorder="1" applyAlignment="1">
      <alignment horizontal="center" vertical="top"/>
      <protection/>
    </xf>
    <xf numFmtId="2" fontId="8" fillId="0" borderId="26" xfId="42" applyNumberFormat="1" applyFont="1" applyFill="1" applyBorder="1" applyAlignment="1">
      <alignment horizontal="center" vertical="top"/>
      <protection/>
    </xf>
    <xf numFmtId="0" fontId="21" fillId="0" borderId="79" xfId="42" applyFont="1" applyFill="1" applyBorder="1" applyAlignment="1">
      <alignment horizontal="left" vertical="top" wrapText="1"/>
      <protection/>
    </xf>
    <xf numFmtId="178" fontId="13" fillId="0" borderId="51" xfId="42" applyNumberFormat="1" applyFont="1" applyFill="1" applyBorder="1" applyAlignment="1">
      <alignment horizontal="right" vertical="top"/>
      <protection/>
    </xf>
    <xf numFmtId="178" fontId="13" fillId="0" borderId="79" xfId="42" applyNumberFormat="1" applyFont="1" applyFill="1" applyBorder="1" applyAlignment="1">
      <alignment horizontal="right" vertical="top"/>
      <protection/>
    </xf>
    <xf numFmtId="0" fontId="13" fillId="0" borderId="25" xfId="42" applyFont="1" applyFill="1" applyBorder="1" applyAlignment="1">
      <alignment horizontal="left" vertical="top" wrapText="1"/>
      <protection/>
    </xf>
    <xf numFmtId="0" fontId="0" fillId="0" borderId="83" xfId="42" applyFont="1" applyFill="1" applyBorder="1">
      <alignment/>
      <protection/>
    </xf>
    <xf numFmtId="0" fontId="13" fillId="0" borderId="79" xfId="42" applyFont="1" applyFill="1" applyBorder="1" applyAlignment="1">
      <alignment horizontal="left" vertical="top" wrapText="1"/>
      <protection/>
    </xf>
    <xf numFmtId="179" fontId="13" fillId="0" borderId="46" xfId="42" applyNumberFormat="1" applyFont="1" applyFill="1" applyBorder="1" applyAlignment="1">
      <alignment horizontal="right" vertical="top"/>
      <protection/>
    </xf>
    <xf numFmtId="176" fontId="12" fillId="0" borderId="25" xfId="42" applyNumberFormat="1" applyFont="1" applyFill="1" applyBorder="1" applyAlignment="1">
      <alignment horizontal="right" vertical="top"/>
      <protection/>
    </xf>
    <xf numFmtId="176" fontId="12" fillId="0" borderId="23" xfId="42" applyNumberFormat="1" applyFont="1" applyFill="1" applyBorder="1" applyAlignment="1">
      <alignment horizontal="right" vertical="top"/>
      <protection/>
    </xf>
    <xf numFmtId="176" fontId="15" fillId="0" borderId="21" xfId="42" applyNumberFormat="1" applyFont="1" applyFill="1" applyBorder="1" applyAlignment="1">
      <alignment horizontal="right" vertical="top"/>
      <protection/>
    </xf>
    <xf numFmtId="176" fontId="15" fillId="0" borderId="23" xfId="42" applyNumberFormat="1" applyFont="1" applyFill="1" applyBorder="1" applyAlignment="1">
      <alignment horizontal="right" vertical="top"/>
      <protection/>
    </xf>
    <xf numFmtId="176" fontId="13" fillId="0" borderId="36" xfId="42" applyNumberFormat="1" applyFont="1" applyFill="1" applyBorder="1" applyAlignment="1">
      <alignment horizontal="right" vertical="top"/>
      <protection/>
    </xf>
    <xf numFmtId="176" fontId="13" fillId="0" borderId="33" xfId="42" applyNumberFormat="1" applyFont="1" applyFill="1" applyBorder="1" applyAlignment="1">
      <alignment horizontal="right" vertical="top"/>
      <protection/>
    </xf>
    <xf numFmtId="172" fontId="11" fillId="33" borderId="23" xfId="42" applyNumberFormat="1" applyFont="1" applyFill="1" applyBorder="1" applyAlignment="1">
      <alignment horizontal="left" vertical="top"/>
      <protection/>
    </xf>
    <xf numFmtId="0" fontId="0" fillId="33" borderId="34" xfId="42" applyFont="1" applyFill="1" applyBorder="1">
      <alignment/>
      <protection/>
    </xf>
    <xf numFmtId="0" fontId="11" fillId="33" borderId="49" xfId="42" applyFont="1" applyFill="1" applyBorder="1" applyAlignment="1">
      <alignment horizontal="left" vertical="top" wrapText="1"/>
      <protection/>
    </xf>
    <xf numFmtId="173" fontId="11" fillId="33" borderId="34" xfId="42" applyNumberFormat="1" applyFont="1" applyFill="1" applyBorder="1" applyAlignment="1">
      <alignment horizontal="right" vertical="top"/>
      <protection/>
    </xf>
    <xf numFmtId="173" fontId="11" fillId="33" borderId="37" xfId="42" applyNumberFormat="1" applyFont="1" applyFill="1" applyBorder="1" applyAlignment="1">
      <alignment horizontal="center" vertical="top"/>
      <protection/>
    </xf>
    <xf numFmtId="176" fontId="11" fillId="34" borderId="26" xfId="42" applyNumberFormat="1" applyFont="1" applyFill="1" applyBorder="1" applyAlignment="1">
      <alignment horizontal="right" vertical="top"/>
      <protection/>
    </xf>
    <xf numFmtId="2" fontId="7" fillId="0" borderId="43" xfId="42" applyNumberFormat="1" applyFont="1" applyFill="1" applyBorder="1" applyAlignment="1">
      <alignment horizontal="right"/>
      <protection/>
    </xf>
    <xf numFmtId="2" fontId="0" fillId="0" borderId="23" xfId="42" applyNumberFormat="1" applyFont="1" applyFill="1" applyBorder="1" applyAlignment="1">
      <alignment horizontal="right"/>
      <protection/>
    </xf>
    <xf numFmtId="2" fontId="0" fillId="0" borderId="33" xfId="42" applyNumberFormat="1" applyFont="1" applyFill="1" applyBorder="1" applyAlignment="1">
      <alignment horizontal="right"/>
      <protection/>
    </xf>
    <xf numFmtId="2" fontId="0" fillId="0" borderId="20" xfId="42" applyNumberFormat="1" applyFont="1" applyFill="1" applyBorder="1" applyAlignment="1">
      <alignment horizontal="right"/>
      <protection/>
    </xf>
    <xf numFmtId="2" fontId="0" fillId="0" borderId="11" xfId="42" applyNumberFormat="1" applyFont="1" applyFill="1" applyBorder="1" applyAlignment="1">
      <alignment horizontal="right"/>
      <protection/>
    </xf>
    <xf numFmtId="174" fontId="12" fillId="0" borderId="60" xfId="42" applyNumberFormat="1" applyFont="1" applyFill="1" applyBorder="1" applyAlignment="1">
      <alignment horizontal="left" vertical="top"/>
      <protection/>
    </xf>
    <xf numFmtId="174" fontId="12" fillId="0" borderId="36" xfId="42" applyNumberFormat="1" applyFont="1" applyFill="1" applyBorder="1" applyAlignment="1">
      <alignment horizontal="left" vertical="top"/>
      <protection/>
    </xf>
    <xf numFmtId="0" fontId="0" fillId="0" borderId="22" xfId="42" applyFont="1" applyFill="1" applyBorder="1">
      <alignment/>
      <protection/>
    </xf>
    <xf numFmtId="173" fontId="13" fillId="0" borderId="26" xfId="42" applyNumberFormat="1" applyFont="1" applyFill="1" applyBorder="1" applyAlignment="1">
      <alignment horizontal="center" vertical="top"/>
      <protection/>
    </xf>
    <xf numFmtId="174" fontId="12" fillId="0" borderId="22" xfId="42" applyNumberFormat="1" applyFont="1" applyFill="1" applyBorder="1" applyAlignment="1">
      <alignment horizontal="left" vertical="top"/>
      <protection/>
    </xf>
    <xf numFmtId="174" fontId="12" fillId="0" borderId="25" xfId="42" applyNumberFormat="1" applyFont="1" applyFill="1" applyBorder="1" applyAlignment="1">
      <alignment horizontal="left" vertical="top"/>
      <protection/>
    </xf>
    <xf numFmtId="0" fontId="13" fillId="0" borderId="13" xfId="42" applyFont="1" applyFill="1" applyBorder="1" applyAlignment="1">
      <alignment horizontal="left" vertical="top" wrapText="1"/>
      <protection/>
    </xf>
    <xf numFmtId="175" fontId="13" fillId="0" borderId="44" xfId="42" applyNumberFormat="1" applyFont="1" applyFill="1" applyBorder="1" applyAlignment="1">
      <alignment horizontal="left" vertical="top"/>
      <protection/>
    </xf>
    <xf numFmtId="179" fontId="13" fillId="0" borderId="47" xfId="42" applyNumberFormat="1" applyFont="1" applyFill="1" applyBorder="1" applyAlignment="1">
      <alignment horizontal="right" vertical="top"/>
      <protection/>
    </xf>
    <xf numFmtId="181" fontId="12" fillId="0" borderId="84" xfId="42" applyNumberFormat="1" applyFont="1" applyFill="1" applyBorder="1" applyAlignment="1">
      <alignment horizontal="left" vertical="top"/>
      <protection/>
    </xf>
    <xf numFmtId="0" fontId="0" fillId="0" borderId="42" xfId="42" applyFont="1" applyFill="1" applyBorder="1">
      <alignment/>
      <protection/>
    </xf>
    <xf numFmtId="0" fontId="13" fillId="0" borderId="63" xfId="42" applyFont="1" applyFill="1" applyBorder="1" applyAlignment="1">
      <alignment horizontal="left" vertical="top" wrapText="1"/>
      <protection/>
    </xf>
    <xf numFmtId="2" fontId="0" fillId="0" borderId="43" xfId="42" applyNumberFormat="1" applyFont="1" applyFill="1" applyBorder="1" applyAlignment="1">
      <alignment horizontal="right"/>
      <protection/>
    </xf>
    <xf numFmtId="2" fontId="0" fillId="0" borderId="23" xfId="42" applyNumberFormat="1" applyFont="1" applyFill="1" applyBorder="1" applyAlignment="1">
      <alignment horizontal="center" vertical="center"/>
      <protection/>
    </xf>
    <xf numFmtId="0" fontId="0" fillId="0" borderId="0" xfId="42" applyFont="1" applyFill="1">
      <alignment/>
      <protection/>
    </xf>
    <xf numFmtId="2" fontId="0" fillId="0" borderId="78" xfId="42" applyNumberFormat="1" applyFont="1" applyFill="1" applyBorder="1" applyAlignment="1">
      <alignment horizontal="center" vertical="top"/>
      <protection/>
    </xf>
    <xf numFmtId="4" fontId="0" fillId="0" borderId="42" xfId="42" applyNumberFormat="1" applyFont="1" applyFill="1" applyBorder="1" applyAlignment="1">
      <alignment vertical="top"/>
      <protection/>
    </xf>
    <xf numFmtId="177" fontId="13" fillId="0" borderId="85" xfId="42" applyNumberFormat="1" applyFont="1" applyFill="1" applyBorder="1" applyAlignment="1">
      <alignment horizontal="left" vertical="top"/>
      <protection/>
    </xf>
    <xf numFmtId="179" fontId="13" fillId="0" borderId="86" xfId="42" applyNumberFormat="1" applyFont="1" applyFill="1" applyBorder="1" applyAlignment="1">
      <alignment horizontal="right" vertical="top"/>
      <protection/>
    </xf>
    <xf numFmtId="179" fontId="13" fillId="0" borderId="78" xfId="42" applyNumberFormat="1" applyFont="1" applyFill="1" applyBorder="1" applyAlignment="1">
      <alignment horizontal="right" vertical="top"/>
      <protection/>
    </xf>
    <xf numFmtId="0" fontId="21" fillId="0" borderId="36" xfId="42" applyFont="1" applyFill="1" applyBorder="1" applyAlignment="1">
      <alignment horizontal="left" vertical="top" wrapText="1"/>
      <protection/>
    </xf>
    <xf numFmtId="0" fontId="17" fillId="0" borderId="26" xfId="42" applyFont="1" applyFill="1" applyBorder="1" applyAlignment="1">
      <alignment horizontal="left" vertical="top" wrapText="1"/>
      <protection/>
    </xf>
    <xf numFmtId="0" fontId="21" fillId="0" borderId="78" xfId="42" applyFont="1" applyFill="1" applyBorder="1" applyAlignment="1">
      <alignment horizontal="left" vertical="top" wrapText="1"/>
      <protection/>
    </xf>
    <xf numFmtId="0" fontId="21" fillId="0" borderId="25" xfId="42" applyFont="1" applyFill="1" applyBorder="1" applyAlignment="1">
      <alignment horizontal="left" vertical="top" wrapText="1"/>
      <protection/>
    </xf>
    <xf numFmtId="0" fontId="21" fillId="0" borderId="49" xfId="42" applyFont="1" applyFill="1" applyBorder="1" applyAlignment="1">
      <alignment horizontal="left" vertical="top" wrapText="1"/>
      <protection/>
    </xf>
    <xf numFmtId="179" fontId="13" fillId="0" borderId="34" xfId="42" applyNumberFormat="1" applyFont="1" applyFill="1" applyBorder="1" applyAlignment="1">
      <alignment horizontal="right" vertical="top"/>
      <protection/>
    </xf>
    <xf numFmtId="179" fontId="13" fillId="0" borderId="79" xfId="42" applyNumberFormat="1" applyFont="1" applyFill="1" applyBorder="1" applyAlignment="1">
      <alignment horizontal="right" vertical="top"/>
      <protection/>
    </xf>
    <xf numFmtId="0" fontId="0" fillId="0" borderId="44" xfId="42" applyFont="1" applyFill="1" applyBorder="1" applyAlignment="1">
      <alignment/>
      <protection/>
    </xf>
    <xf numFmtId="180" fontId="11" fillId="33" borderId="26" xfId="42" applyNumberFormat="1" applyFont="1" applyFill="1" applyBorder="1" applyAlignment="1">
      <alignment horizontal="left" vertical="top"/>
      <protection/>
    </xf>
    <xf numFmtId="0" fontId="7" fillId="0" borderId="41" xfId="42" applyFont="1" applyFill="1" applyBorder="1">
      <alignment/>
      <protection/>
    </xf>
    <xf numFmtId="181" fontId="12" fillId="0" borderId="63" xfId="42" applyNumberFormat="1" applyFont="1" applyFill="1" applyBorder="1" applyAlignment="1">
      <alignment horizontal="left" vertical="top"/>
      <protection/>
    </xf>
    <xf numFmtId="0" fontId="7" fillId="0" borderId="86" xfId="42" applyFont="1" applyFill="1" applyBorder="1">
      <alignment/>
      <protection/>
    </xf>
    <xf numFmtId="175" fontId="13" fillId="0" borderId="85" xfId="42" applyNumberFormat="1" applyFont="1" applyFill="1" applyBorder="1" applyAlignment="1">
      <alignment horizontal="left" vertical="top"/>
      <protection/>
    </xf>
    <xf numFmtId="0" fontId="21" fillId="0" borderId="77" xfId="42" applyFont="1" applyBorder="1" applyAlignment="1">
      <alignment horizontal="left" vertical="top" wrapText="1"/>
      <protection/>
    </xf>
    <xf numFmtId="176" fontId="13" fillId="0" borderId="78" xfId="42" applyNumberFormat="1" applyFont="1" applyFill="1" applyBorder="1" applyAlignment="1">
      <alignment horizontal="right" vertical="top"/>
      <protection/>
    </xf>
    <xf numFmtId="176" fontId="13" fillId="0" borderId="63" xfId="42" applyNumberFormat="1" applyFont="1" applyFill="1" applyBorder="1" applyAlignment="1">
      <alignment horizontal="right" vertical="top"/>
      <protection/>
    </xf>
    <xf numFmtId="4" fontId="0" fillId="0" borderId="63" xfId="42" applyNumberFormat="1" applyFont="1" applyFill="1" applyBorder="1" applyAlignment="1">
      <alignment vertical="top"/>
      <protection/>
    </xf>
    <xf numFmtId="181" fontId="12" fillId="0" borderId="36" xfId="42" applyNumberFormat="1" applyFont="1" applyFill="1" applyBorder="1" applyAlignment="1">
      <alignment horizontal="left" vertical="top"/>
      <protection/>
    </xf>
    <xf numFmtId="0" fontId="0" fillId="0" borderId="86" xfId="42" applyFont="1" applyFill="1" applyBorder="1">
      <alignment/>
      <protection/>
    </xf>
    <xf numFmtId="181" fontId="12" fillId="0" borderId="22" xfId="42" applyNumberFormat="1" applyFont="1" applyFill="1" applyBorder="1" applyAlignment="1">
      <alignment horizontal="left" vertical="top"/>
      <protection/>
    </xf>
    <xf numFmtId="0" fontId="0" fillId="0" borderId="87" xfId="42" applyFont="1" applyFill="1" applyBorder="1">
      <alignment/>
      <protection/>
    </xf>
    <xf numFmtId="0" fontId="0" fillId="0" borderId="51" xfId="42" applyFont="1" applyFill="1" applyBorder="1">
      <alignment/>
      <protection/>
    </xf>
    <xf numFmtId="176" fontId="13" fillId="0" borderId="34" xfId="42" applyNumberFormat="1" applyFont="1" applyFill="1" applyBorder="1" applyAlignment="1">
      <alignment horizontal="right" vertical="top"/>
      <protection/>
    </xf>
    <xf numFmtId="2" fontId="7" fillId="34" borderId="23" xfId="42" applyNumberFormat="1" applyFont="1" applyFill="1" applyBorder="1" applyAlignment="1">
      <alignment horizontal="center" vertical="top"/>
      <protection/>
    </xf>
    <xf numFmtId="0" fontId="0" fillId="0" borderId="86" xfId="42" applyFont="1" applyFill="1" applyBorder="1" applyAlignment="1">
      <alignment/>
      <protection/>
    </xf>
    <xf numFmtId="0" fontId="13" fillId="0" borderId="85" xfId="42" applyFont="1" applyFill="1" applyBorder="1" applyAlignment="1">
      <alignment horizontal="left" vertical="top" wrapText="1"/>
      <protection/>
    </xf>
    <xf numFmtId="0" fontId="0" fillId="0" borderId="76" xfId="42" applyFont="1" applyFill="1" applyBorder="1">
      <alignment/>
      <protection/>
    </xf>
    <xf numFmtId="175" fontId="13" fillId="0" borderId="74" xfId="42" applyNumberFormat="1" applyFont="1" applyFill="1" applyBorder="1" applyAlignment="1">
      <alignment horizontal="left" vertical="top"/>
      <protection/>
    </xf>
    <xf numFmtId="176" fontId="13" fillId="0" borderId="76" xfId="42" applyNumberFormat="1" applyFont="1" applyFill="1" applyBorder="1" applyAlignment="1">
      <alignment horizontal="right" vertical="top"/>
      <protection/>
    </xf>
    <xf numFmtId="0" fontId="0" fillId="0" borderId="88" xfId="42" applyFont="1" applyFill="1" applyBorder="1">
      <alignment/>
      <protection/>
    </xf>
    <xf numFmtId="0" fontId="0" fillId="0" borderId="89" xfId="42" applyFont="1" applyFill="1" applyBorder="1">
      <alignment/>
      <protection/>
    </xf>
    <xf numFmtId="177" fontId="13" fillId="0" borderId="74" xfId="42" applyNumberFormat="1" applyFont="1" applyFill="1" applyBorder="1" applyAlignment="1">
      <alignment horizontal="left" vertical="top"/>
      <protection/>
    </xf>
    <xf numFmtId="0" fontId="13" fillId="0" borderId="75" xfId="42" applyFont="1" applyFill="1" applyBorder="1" applyAlignment="1">
      <alignment horizontal="left" vertical="top" wrapText="1"/>
      <protection/>
    </xf>
    <xf numFmtId="0" fontId="0" fillId="0" borderId="63" xfId="42" applyFont="1" applyFill="1" applyBorder="1">
      <alignment/>
      <protection/>
    </xf>
    <xf numFmtId="0" fontId="0" fillId="0" borderId="74" xfId="42" applyFont="1" applyFill="1" applyBorder="1">
      <alignment/>
      <protection/>
    </xf>
    <xf numFmtId="179" fontId="13" fillId="0" borderId="76" xfId="42" applyNumberFormat="1" applyFont="1" applyFill="1" applyBorder="1" applyAlignment="1">
      <alignment horizontal="right" vertical="top"/>
      <protection/>
    </xf>
    <xf numFmtId="177" fontId="21" fillId="0" borderId="86" xfId="42" applyNumberFormat="1" applyFont="1" applyFill="1" applyBorder="1" applyAlignment="1">
      <alignment horizontal="left" vertical="top"/>
      <protection/>
    </xf>
    <xf numFmtId="0" fontId="21" fillId="0" borderId="90" xfId="42" applyFont="1" applyFill="1" applyBorder="1" applyAlignment="1">
      <alignment horizontal="left" vertical="top" wrapText="1"/>
      <protection/>
    </xf>
    <xf numFmtId="179" fontId="21" fillId="0" borderId="91" xfId="42" applyNumberFormat="1" applyFont="1" applyFill="1" applyBorder="1" applyAlignment="1">
      <alignment horizontal="right" vertical="top"/>
      <protection/>
    </xf>
    <xf numFmtId="178" fontId="13" fillId="0" borderId="46" xfId="42" applyNumberFormat="1" applyFont="1" applyFill="1" applyBorder="1" applyAlignment="1">
      <alignment horizontal="right" vertical="top"/>
      <protection/>
    </xf>
    <xf numFmtId="181" fontId="26" fillId="0" borderId="26" xfId="42" applyNumberFormat="1" applyFont="1" applyFill="1" applyBorder="1" applyAlignment="1">
      <alignment horizontal="left" vertical="top"/>
      <protection/>
    </xf>
    <xf numFmtId="177" fontId="21" fillId="0" borderId="72" xfId="42" applyNumberFormat="1" applyFont="1" applyFill="1" applyBorder="1" applyAlignment="1">
      <alignment horizontal="left" vertical="top"/>
      <protection/>
    </xf>
    <xf numFmtId="2" fontId="8" fillId="34" borderId="23" xfId="42" applyNumberFormat="1" applyFont="1" applyFill="1" applyBorder="1" applyAlignment="1">
      <alignment horizontal="center" vertical="top"/>
      <protection/>
    </xf>
    <xf numFmtId="49" fontId="14" fillId="0" borderId="26" xfId="42" applyNumberFormat="1" applyFont="1" applyFill="1" applyBorder="1" applyAlignment="1">
      <alignment vertical="top" wrapText="1"/>
      <protection/>
    </xf>
    <xf numFmtId="0" fontId="6" fillId="0" borderId="0" xfId="42" applyFont="1" applyBorder="1" applyAlignment="1">
      <alignment horizontal="left" vertical="top"/>
      <protection/>
    </xf>
    <xf numFmtId="0" fontId="0" fillId="0" borderId="0" xfId="42" applyFont="1" applyBorder="1" applyAlignment="1">
      <alignment/>
      <protection/>
    </xf>
    <xf numFmtId="0" fontId="4" fillId="0" borderId="57" xfId="42" applyFont="1" applyFill="1" applyBorder="1" applyAlignment="1">
      <alignment horizontal="center" vertical="center"/>
      <protection/>
    </xf>
    <xf numFmtId="0" fontId="5" fillId="0" borderId="92" xfId="42" applyFont="1" applyBorder="1" applyAlignment="1">
      <alignment horizontal="center"/>
      <protection/>
    </xf>
    <xf numFmtId="0" fontId="23" fillId="0" borderId="57" xfId="42" applyFont="1" applyFill="1" applyBorder="1" applyAlignment="1">
      <alignment horizontal="center" vertical="center"/>
      <protection/>
    </xf>
    <xf numFmtId="0" fontId="8" fillId="0" borderId="92" xfId="42" applyFont="1" applyBorder="1" applyAlignment="1">
      <alignment horizontal="center" vertical="center"/>
      <protection/>
    </xf>
    <xf numFmtId="0" fontId="5" fillId="0" borderId="57" xfId="42" applyFont="1" applyFill="1" applyBorder="1" applyAlignment="1">
      <alignment horizontal="center" vertic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5"/>
  <sheetViews>
    <sheetView tabSelected="1" zoomScaleSheetLayoutView="100" zoomScalePageLayoutView="0" workbookViewId="0" topLeftCell="A28">
      <selection activeCell="H30" sqref="H30"/>
    </sheetView>
  </sheetViews>
  <sheetFormatPr defaultColWidth="9.140625" defaultRowHeight="12.75"/>
  <cols>
    <col min="1" max="1" width="6.7109375" style="0" customWidth="1"/>
    <col min="2" max="2" width="8.00390625" style="0" customWidth="1"/>
    <col min="3" max="3" width="2.7109375" style="0" customWidth="1"/>
    <col min="4" max="4" width="6.421875" style="0" customWidth="1"/>
    <col min="5" max="5" width="48.421875" style="8" customWidth="1"/>
    <col min="6" max="6" width="14.421875" style="0" bestFit="1" customWidth="1"/>
    <col min="7" max="7" width="13.140625" style="0" customWidth="1"/>
    <col min="8" max="8" width="12.28125" style="261" bestFit="1" customWidth="1"/>
    <col min="9" max="9" width="14.8515625" style="37" customWidth="1"/>
    <col min="10" max="10" width="8.8515625" style="0" customWidth="1"/>
  </cols>
  <sheetData>
    <row r="1" spans="1:9" ht="15" customHeight="1">
      <c r="A1" s="593" t="s">
        <v>208</v>
      </c>
      <c r="B1" s="594"/>
      <c r="C1" s="594"/>
      <c r="D1" s="594"/>
      <c r="E1" s="594"/>
      <c r="F1" s="594"/>
      <c r="G1" s="39" t="s">
        <v>193</v>
      </c>
      <c r="H1" s="501"/>
      <c r="I1" s="36" t="s">
        <v>191</v>
      </c>
    </row>
    <row r="2" spans="1:9" ht="13.5" thickBot="1">
      <c r="A2" s="250"/>
      <c r="B2" s="250"/>
      <c r="C2" s="250"/>
      <c r="D2" s="250"/>
      <c r="E2" s="251"/>
      <c r="F2" s="252"/>
      <c r="G2" s="250"/>
      <c r="H2" s="254"/>
      <c r="I2" s="253"/>
    </row>
    <row r="3" spans="1:10" s="308" customFormat="1" ht="11.25" customHeight="1" thickBot="1">
      <c r="A3" s="300" t="s">
        <v>147</v>
      </c>
      <c r="B3" s="301" t="s">
        <v>177</v>
      </c>
      <c r="C3" s="597" t="s">
        <v>159</v>
      </c>
      <c r="D3" s="598"/>
      <c r="E3" s="303" t="s">
        <v>146</v>
      </c>
      <c r="F3" s="302" t="s">
        <v>184</v>
      </c>
      <c r="G3" s="304" t="s">
        <v>185</v>
      </c>
      <c r="H3" s="305" t="s">
        <v>186</v>
      </c>
      <c r="I3" s="306" t="s">
        <v>192</v>
      </c>
      <c r="J3" s="307"/>
    </row>
    <row r="4" spans="1:10" s="47" customFormat="1" ht="13.5" customHeight="1">
      <c r="A4" s="518">
        <v>10</v>
      </c>
      <c r="B4" s="309"/>
      <c r="C4" s="519"/>
      <c r="D4" s="324"/>
      <c r="E4" s="520" t="s">
        <v>173</v>
      </c>
      <c r="F4" s="521">
        <f>SUM(F12,F5)</f>
        <v>571890</v>
      </c>
      <c r="G4" s="521">
        <f>SUM(G12,G5)</f>
        <v>550052.3999999999</v>
      </c>
      <c r="H4" s="522">
        <f>SUM(G4*100/F4)</f>
        <v>96.18150343597544</v>
      </c>
      <c r="I4" s="523">
        <f>SUM(I9:I18)</f>
        <v>0</v>
      </c>
      <c r="J4" s="45"/>
    </row>
    <row r="5" spans="1:10" s="14" customFormat="1" ht="12.75">
      <c r="A5" s="35"/>
      <c r="B5" s="529">
        <v>1041</v>
      </c>
      <c r="C5" s="12"/>
      <c r="D5" s="29"/>
      <c r="E5" s="48" t="s">
        <v>209</v>
      </c>
      <c r="F5" s="49">
        <f>SUM(F6)</f>
        <v>192760</v>
      </c>
      <c r="G5" s="49">
        <f>SUM(G6:G7)</f>
        <v>192694</v>
      </c>
      <c r="H5" s="524">
        <f>SUM(G5*100/F5)</f>
        <v>99.96576053123054</v>
      </c>
      <c r="I5" s="424">
        <f>SUM(I10:I19)</f>
        <v>0</v>
      </c>
      <c r="J5" s="13"/>
    </row>
    <row r="6" spans="1:10" s="14" customFormat="1" ht="12.75">
      <c r="A6" s="25"/>
      <c r="B6" s="353"/>
      <c r="C6" s="293"/>
      <c r="D6" s="43"/>
      <c r="E6" s="354" t="s">
        <v>61</v>
      </c>
      <c r="F6" s="355">
        <f>SUM(F8)</f>
        <v>192760</v>
      </c>
      <c r="G6" s="355">
        <f>SUM(G8)</f>
        <v>192694</v>
      </c>
      <c r="H6" s="525">
        <f>SUM(G6*100/F6)</f>
        <v>99.96576053123054</v>
      </c>
      <c r="I6" s="516">
        <f>SUM(I11:I20)</f>
        <v>0</v>
      </c>
      <c r="J6" s="13"/>
    </row>
    <row r="7" spans="1:10" s="14" customFormat="1" ht="12.75">
      <c r="A7" s="25"/>
      <c r="B7" s="353"/>
      <c r="C7" s="15"/>
      <c r="D7" s="27"/>
      <c r="E7" s="365" t="s">
        <v>60</v>
      </c>
      <c r="F7" s="355"/>
      <c r="G7" s="366"/>
      <c r="H7" s="526" t="s">
        <v>187</v>
      </c>
      <c r="I7" s="514" t="s">
        <v>187</v>
      </c>
      <c r="J7" s="13"/>
    </row>
    <row r="8" spans="1:10" s="281" customFormat="1" ht="12.75">
      <c r="A8" s="284"/>
      <c r="B8" s="283"/>
      <c r="C8" s="289"/>
      <c r="D8" s="52">
        <v>6298</v>
      </c>
      <c r="E8" s="53" t="s">
        <v>51</v>
      </c>
      <c r="F8" s="54">
        <v>192760</v>
      </c>
      <c r="G8" s="55">
        <v>192694</v>
      </c>
      <c r="H8" s="527">
        <f>SUM(G8*100/F8)</f>
        <v>99.96576053123054</v>
      </c>
      <c r="I8" s="517">
        <f>SUM(I13:I22)</f>
        <v>0</v>
      </c>
      <c r="J8" s="280"/>
    </row>
    <row r="9" spans="1:10" s="281" customFormat="1" ht="13.5" customHeight="1">
      <c r="A9" s="284"/>
      <c r="B9" s="280"/>
      <c r="C9" s="282"/>
      <c r="D9" s="283"/>
      <c r="E9" s="62" t="s">
        <v>52</v>
      </c>
      <c r="F9" s="284"/>
      <c r="G9" s="282" t="s">
        <v>187</v>
      </c>
      <c r="H9" s="528" t="s">
        <v>187</v>
      </c>
      <c r="I9" s="515" t="s">
        <v>187</v>
      </c>
      <c r="J9" s="280"/>
    </row>
    <row r="10" spans="1:10" s="281" customFormat="1" ht="12.75">
      <c r="A10" s="284"/>
      <c r="B10" s="280"/>
      <c r="C10" s="282"/>
      <c r="D10" s="283"/>
      <c r="E10" s="62" t="s">
        <v>53</v>
      </c>
      <c r="F10" s="284"/>
      <c r="G10" s="282"/>
      <c r="H10" s="528" t="s">
        <v>187</v>
      </c>
      <c r="I10" s="513" t="s">
        <v>187</v>
      </c>
      <c r="J10" s="280"/>
    </row>
    <row r="11" spans="1:10" s="281" customFormat="1" ht="66.75" customHeight="1">
      <c r="A11" s="284"/>
      <c r="B11" s="283"/>
      <c r="C11" s="286"/>
      <c r="D11" s="286"/>
      <c r="E11" s="592" t="s">
        <v>240</v>
      </c>
      <c r="F11" s="287"/>
      <c r="G11" s="285"/>
      <c r="H11" s="528" t="s">
        <v>187</v>
      </c>
      <c r="I11" s="359" t="s">
        <v>187</v>
      </c>
      <c r="J11" s="280"/>
    </row>
    <row r="12" spans="1:10" s="14" customFormat="1" ht="12.75">
      <c r="A12" s="25"/>
      <c r="B12" s="530">
        <v>1095</v>
      </c>
      <c r="C12" s="13"/>
      <c r="D12" s="13"/>
      <c r="E12" s="69" t="s">
        <v>165</v>
      </c>
      <c r="F12" s="70">
        <f>SUM(F13)</f>
        <v>379130</v>
      </c>
      <c r="G12" s="70">
        <f>SUM(G13)</f>
        <v>357358.39999999997</v>
      </c>
      <c r="H12" s="495">
        <f>SUM(G12*100/F12)</f>
        <v>94.25748424023422</v>
      </c>
      <c r="I12" s="512">
        <f>SUM(I17:I29)</f>
        <v>0</v>
      </c>
      <c r="J12" s="13"/>
    </row>
    <row r="13" spans="1:10" s="14" customFormat="1" ht="12.75">
      <c r="A13" s="25"/>
      <c r="B13" s="353"/>
      <c r="C13" s="293"/>
      <c r="D13" s="43"/>
      <c r="E13" s="354" t="s">
        <v>59</v>
      </c>
      <c r="F13" s="355">
        <f>SUM(F15:F30)</f>
        <v>379130</v>
      </c>
      <c r="G13" s="355">
        <f>SUM(G15:G30)</f>
        <v>357358.39999999997</v>
      </c>
      <c r="H13" s="496">
        <f>SUM(G13*100/F13)</f>
        <v>94.25748424023422</v>
      </c>
      <c r="I13" s="275">
        <f>SUM(I17:I19)</f>
        <v>0</v>
      </c>
      <c r="J13" s="13"/>
    </row>
    <row r="14" spans="1:10" s="14" customFormat="1" ht="12.75">
      <c r="A14" s="25"/>
      <c r="B14" s="353"/>
      <c r="C14" s="15"/>
      <c r="D14" s="27"/>
      <c r="E14" s="365" t="s">
        <v>60</v>
      </c>
      <c r="F14" s="355"/>
      <c r="G14" s="366"/>
      <c r="H14" s="497" t="s">
        <v>187</v>
      </c>
      <c r="I14" s="158"/>
      <c r="J14" s="13"/>
    </row>
    <row r="15" spans="1:10" s="58" customFormat="1" ht="12.75">
      <c r="A15" s="59"/>
      <c r="B15" s="61"/>
      <c r="C15" s="89"/>
      <c r="D15" s="71">
        <v>690</v>
      </c>
      <c r="E15" s="53" t="s">
        <v>158</v>
      </c>
      <c r="F15" s="72">
        <v>21600</v>
      </c>
      <c r="G15" s="73">
        <v>0</v>
      </c>
      <c r="H15" s="428" t="s">
        <v>68</v>
      </c>
      <c r="I15" s="56">
        <v>0</v>
      </c>
      <c r="J15" s="57"/>
    </row>
    <row r="16" spans="1:10" s="47" customFormat="1" ht="53.25" customHeight="1">
      <c r="A16" s="59"/>
      <c r="B16" s="61"/>
      <c r="C16" s="84"/>
      <c r="D16" s="75" t="s">
        <v>187</v>
      </c>
      <c r="E16" s="76" t="s">
        <v>70</v>
      </c>
      <c r="F16" s="77" t="s">
        <v>187</v>
      </c>
      <c r="G16" s="78"/>
      <c r="H16" s="498" t="s">
        <v>187</v>
      </c>
      <c r="I16" s="68"/>
      <c r="J16" s="45"/>
    </row>
    <row r="17" spans="1:10" s="58" customFormat="1" ht="13.5" customHeight="1">
      <c r="A17" s="59"/>
      <c r="B17" s="61"/>
      <c r="C17" s="89"/>
      <c r="D17" s="71">
        <v>750</v>
      </c>
      <c r="E17" s="90" t="s">
        <v>151</v>
      </c>
      <c r="F17" s="91">
        <v>1500</v>
      </c>
      <c r="G17" s="92">
        <v>1249.79</v>
      </c>
      <c r="H17" s="499">
        <f>SUM(G17*100/F17)</f>
        <v>83.31933333333333</v>
      </c>
      <c r="I17" s="56">
        <v>0</v>
      </c>
      <c r="J17" s="57"/>
    </row>
    <row r="18" spans="1:10" s="47" customFormat="1" ht="12.75">
      <c r="A18" s="59"/>
      <c r="B18" s="61"/>
      <c r="C18" s="57"/>
      <c r="D18" s="57"/>
      <c r="E18" s="93" t="s">
        <v>2</v>
      </c>
      <c r="F18" s="59"/>
      <c r="G18" s="60"/>
      <c r="H18" s="498" t="s">
        <v>187</v>
      </c>
      <c r="I18" s="83"/>
      <c r="J18" s="44"/>
    </row>
    <row r="19" spans="1:10" s="58" customFormat="1" ht="12.75">
      <c r="A19" s="50"/>
      <c r="B19" s="531"/>
      <c r="C19" s="45"/>
      <c r="D19" s="45"/>
      <c r="E19" s="93" t="s">
        <v>129</v>
      </c>
      <c r="F19" s="59"/>
      <c r="G19" s="60"/>
      <c r="H19" s="498" t="s">
        <v>187</v>
      </c>
      <c r="I19" s="83"/>
      <c r="J19" s="57"/>
    </row>
    <row r="20" spans="1:10" s="58" customFormat="1" ht="13.5" customHeight="1">
      <c r="A20" s="59"/>
      <c r="B20" s="61"/>
      <c r="C20" s="57"/>
      <c r="D20" s="57"/>
      <c r="E20" s="93" t="s">
        <v>183</v>
      </c>
      <c r="F20" s="59"/>
      <c r="G20" s="60"/>
      <c r="H20" s="498" t="s">
        <v>187</v>
      </c>
      <c r="I20" s="83"/>
      <c r="J20" s="57"/>
    </row>
    <row r="21" spans="1:10" s="58" customFormat="1" ht="12.75">
      <c r="A21" s="59"/>
      <c r="B21" s="61"/>
      <c r="C21" s="57"/>
      <c r="D21" s="57"/>
      <c r="E21" s="94" t="s">
        <v>188</v>
      </c>
      <c r="F21" s="95"/>
      <c r="G21" s="96"/>
      <c r="H21" s="532" t="s">
        <v>187</v>
      </c>
      <c r="I21" s="83"/>
      <c r="J21" s="57"/>
    </row>
    <row r="22" spans="1:10" s="58" customFormat="1" ht="12.75">
      <c r="A22" s="59"/>
      <c r="B22" s="61"/>
      <c r="C22" s="89"/>
      <c r="D22" s="71">
        <v>970</v>
      </c>
      <c r="E22" s="53" t="s">
        <v>155</v>
      </c>
      <c r="F22" s="72">
        <v>10855</v>
      </c>
      <c r="G22" s="73">
        <v>10935</v>
      </c>
      <c r="H22" s="498">
        <f>SUM(G22*100/F22)</f>
        <v>100.73698756333486</v>
      </c>
      <c r="I22" s="56">
        <v>0</v>
      </c>
      <c r="J22" s="57"/>
    </row>
    <row r="23" spans="1:10" s="47" customFormat="1" ht="12.75">
      <c r="A23" s="138"/>
      <c r="B23" s="118"/>
      <c r="C23" s="84"/>
      <c r="D23" s="75" t="s">
        <v>187</v>
      </c>
      <c r="E23" s="76" t="s">
        <v>50</v>
      </c>
      <c r="F23" s="77" t="s">
        <v>187</v>
      </c>
      <c r="G23" s="78"/>
      <c r="H23" s="532" t="s">
        <v>187</v>
      </c>
      <c r="I23" s="68"/>
      <c r="J23" s="45"/>
    </row>
    <row r="24" spans="1:9" s="146" customFormat="1" ht="12.75">
      <c r="A24" s="141" t="s">
        <v>180</v>
      </c>
      <c r="B24" s="142">
        <v>1</v>
      </c>
      <c r="C24" s="143"/>
      <c r="D24" s="143"/>
      <c r="E24" s="144"/>
      <c r="F24" s="143"/>
      <c r="G24" s="143"/>
      <c r="H24" s="426" t="s">
        <v>187</v>
      </c>
      <c r="I24" s="145"/>
    </row>
    <row r="25" spans="1:9" s="1" customFormat="1" ht="13.5" thickBot="1">
      <c r="A25" s="262"/>
      <c r="B25" s="263"/>
      <c r="C25" s="7"/>
      <c r="D25" s="7"/>
      <c r="E25" s="264"/>
      <c r="F25" s="7"/>
      <c r="G25" s="7"/>
      <c r="H25" s="427" t="s">
        <v>187</v>
      </c>
      <c r="I25" s="265"/>
    </row>
    <row r="26" spans="1:10" s="3" customFormat="1" ht="11.25" customHeight="1" thickBot="1">
      <c r="A26" s="266" t="s">
        <v>147</v>
      </c>
      <c r="B26" s="370" t="s">
        <v>177</v>
      </c>
      <c r="C26" s="595" t="s">
        <v>159</v>
      </c>
      <c r="D26" s="596"/>
      <c r="E26" s="269" t="s">
        <v>146</v>
      </c>
      <c r="F26" s="268" t="s">
        <v>184</v>
      </c>
      <c r="G26" s="304" t="s">
        <v>185</v>
      </c>
      <c r="H26" s="305" t="s">
        <v>186</v>
      </c>
      <c r="I26" s="306" t="s">
        <v>192</v>
      </c>
      <c r="J26" s="6"/>
    </row>
    <row r="27" spans="1:10" s="58" customFormat="1" ht="25.5">
      <c r="A27" s="64"/>
      <c r="B27" s="50"/>
      <c r="C27" s="45"/>
      <c r="D27" s="100">
        <v>2010</v>
      </c>
      <c r="E27" s="62" t="s">
        <v>126</v>
      </c>
      <c r="F27" s="101">
        <v>335175</v>
      </c>
      <c r="G27" s="102">
        <v>335173.61</v>
      </c>
      <c r="H27" s="499">
        <f>SUM(G27*100/F27)</f>
        <v>99.99958529126576</v>
      </c>
      <c r="I27" s="83">
        <v>0</v>
      </c>
      <c r="J27" s="57"/>
    </row>
    <row r="28" spans="1:10" s="47" customFormat="1" ht="12.75">
      <c r="A28" s="60"/>
      <c r="B28" s="59"/>
      <c r="C28" s="57"/>
      <c r="D28" s="57"/>
      <c r="E28" s="62" t="s">
        <v>127</v>
      </c>
      <c r="F28" s="57"/>
      <c r="G28" s="60"/>
      <c r="H28" s="500" t="s">
        <v>187</v>
      </c>
      <c r="I28" s="63"/>
      <c r="J28" s="45"/>
    </row>
    <row r="29" spans="1:10" s="47" customFormat="1" ht="92.25" customHeight="1">
      <c r="A29" s="64"/>
      <c r="B29" s="50"/>
      <c r="C29" s="66"/>
      <c r="D29" s="66"/>
      <c r="E29" s="165" t="s">
        <v>211</v>
      </c>
      <c r="F29" s="84"/>
      <c r="G29" s="74"/>
      <c r="H29" s="504"/>
      <c r="I29" s="68"/>
      <c r="J29" s="45"/>
    </row>
    <row r="30" spans="1:10" s="58" customFormat="1" ht="93.75" customHeight="1" thickBot="1">
      <c r="A30" s="103"/>
      <c r="B30" s="466"/>
      <c r="C30" s="567"/>
      <c r="D30" s="585">
        <v>2710</v>
      </c>
      <c r="E30" s="586" t="s">
        <v>210</v>
      </c>
      <c r="F30" s="587">
        <v>10000</v>
      </c>
      <c r="G30" s="587">
        <v>10000</v>
      </c>
      <c r="H30" s="544">
        <f>SUM(G30*100/F30)</f>
        <v>100</v>
      </c>
      <c r="I30" s="120">
        <v>0</v>
      </c>
      <c r="J30" s="57"/>
    </row>
    <row r="31" spans="1:10" s="281" customFormat="1" ht="12.75">
      <c r="A31" s="518">
        <v>600</v>
      </c>
      <c r="B31" s="310"/>
      <c r="C31" s="311"/>
      <c r="D31" s="310"/>
      <c r="E31" s="312" t="s">
        <v>39</v>
      </c>
      <c r="F31" s="313">
        <f>SUM(F52,F32)</f>
        <v>1231214</v>
      </c>
      <c r="G31" s="313">
        <f>SUM(G52,G32)</f>
        <v>1186613.48</v>
      </c>
      <c r="H31" s="431">
        <f>SUM(G31*100/F31)</f>
        <v>96.37751682485742</v>
      </c>
      <c r="I31" s="422">
        <f>SUM(I52,I32)</f>
        <v>0</v>
      </c>
      <c r="J31" s="280"/>
    </row>
    <row r="32" spans="1:10" s="14" customFormat="1" ht="12.75">
      <c r="A32" s="35"/>
      <c r="B32" s="529">
        <v>60016</v>
      </c>
      <c r="C32" s="12"/>
      <c r="D32" s="29"/>
      <c r="E32" s="48" t="s">
        <v>40</v>
      </c>
      <c r="F32" s="49">
        <f>SUM(F33)</f>
        <v>1231214</v>
      </c>
      <c r="G32" s="49">
        <f>SUM(G33)</f>
        <v>1186613.48</v>
      </c>
      <c r="H32" s="471">
        <f>SUM(G32*100/F32)</f>
        <v>96.37751682485742</v>
      </c>
      <c r="I32" s="423">
        <f>SUM(I33:I37)</f>
        <v>0</v>
      </c>
      <c r="J32" s="13"/>
    </row>
    <row r="33" spans="1:10" s="14" customFormat="1" ht="12.75">
      <c r="A33" s="25"/>
      <c r="B33" s="353"/>
      <c r="C33" s="293"/>
      <c r="D33" s="43"/>
      <c r="E33" s="354" t="s">
        <v>61</v>
      </c>
      <c r="F33" s="355">
        <f>SUM(F35:F44)</f>
        <v>1231214</v>
      </c>
      <c r="G33" s="355">
        <f>SUM(G35:G44)</f>
        <v>1186613.48</v>
      </c>
      <c r="H33" s="257">
        <f>SUM(G33*100/F33)</f>
        <v>96.37751682485742</v>
      </c>
      <c r="I33" s="275">
        <f>SUM(I37:I40)</f>
        <v>0</v>
      </c>
      <c r="J33" s="13"/>
    </row>
    <row r="34" spans="1:10" s="14" customFormat="1" ht="12.75">
      <c r="A34" s="11"/>
      <c r="B34" s="356"/>
      <c r="C34" s="15"/>
      <c r="D34" s="27"/>
      <c r="E34" s="365" t="s">
        <v>60</v>
      </c>
      <c r="F34" s="355"/>
      <c r="G34" s="366"/>
      <c r="H34" s="255" t="s">
        <v>187</v>
      </c>
      <c r="I34" s="158"/>
      <c r="J34" s="13"/>
    </row>
    <row r="35" spans="1:10" s="58" customFormat="1" ht="12.75">
      <c r="A35" s="60"/>
      <c r="B35" s="59"/>
      <c r="C35" s="89"/>
      <c r="D35" s="71">
        <v>970</v>
      </c>
      <c r="E35" s="53" t="s">
        <v>155</v>
      </c>
      <c r="F35" s="72">
        <v>814</v>
      </c>
      <c r="G35" s="73">
        <v>813.93</v>
      </c>
      <c r="H35" s="255">
        <f>SUM(G35*100/F35)</f>
        <v>99.9914004914005</v>
      </c>
      <c r="I35" s="56">
        <v>0</v>
      </c>
      <c r="J35" s="57"/>
    </row>
    <row r="36" spans="1:10" s="47" customFormat="1" ht="25.5">
      <c r="A36" s="60"/>
      <c r="B36" s="59"/>
      <c r="C36" s="84"/>
      <c r="D36" s="75" t="s">
        <v>187</v>
      </c>
      <c r="E36" s="76" t="s">
        <v>242</v>
      </c>
      <c r="F36" s="77" t="s">
        <v>187</v>
      </c>
      <c r="G36" s="78"/>
      <c r="H36" s="256" t="s">
        <v>187</v>
      </c>
      <c r="I36" s="68"/>
      <c r="J36" s="45"/>
    </row>
    <row r="37" spans="1:10" s="281" customFormat="1" ht="25.5">
      <c r="A37" s="282"/>
      <c r="B37" s="284"/>
      <c r="C37" s="289"/>
      <c r="D37" s="52">
        <v>6260</v>
      </c>
      <c r="E37" s="53" t="s">
        <v>123</v>
      </c>
      <c r="F37" s="54">
        <v>26400</v>
      </c>
      <c r="G37" s="55">
        <v>26400</v>
      </c>
      <c r="H37" s="257">
        <f>SUM(G37*100/F37)</f>
        <v>100</v>
      </c>
      <c r="I37" s="56">
        <v>0</v>
      </c>
      <c r="J37" s="280"/>
    </row>
    <row r="38" spans="1:10" s="281" customFormat="1" ht="13.5" customHeight="1">
      <c r="A38" s="282"/>
      <c r="B38" s="284"/>
      <c r="C38" s="280"/>
      <c r="D38" s="283"/>
      <c r="E38" s="62" t="s">
        <v>125</v>
      </c>
      <c r="F38" s="284"/>
      <c r="G38" s="282"/>
      <c r="H38" s="257" t="s">
        <v>187</v>
      </c>
      <c r="I38" s="63"/>
      <c r="J38" s="280"/>
    </row>
    <row r="39" spans="1:10" s="281" customFormat="1" ht="12.75">
      <c r="A39" s="282"/>
      <c r="B39" s="284"/>
      <c r="C39" s="280"/>
      <c r="D39" s="283"/>
      <c r="E39" s="62" t="s">
        <v>124</v>
      </c>
      <c r="F39" s="284"/>
      <c r="G39" s="282"/>
      <c r="H39" s="257" t="s">
        <v>187</v>
      </c>
      <c r="I39" s="63"/>
      <c r="J39" s="280"/>
    </row>
    <row r="40" spans="1:10" s="281" customFormat="1" ht="38.25">
      <c r="A40" s="285"/>
      <c r="B40" s="291"/>
      <c r="C40" s="286"/>
      <c r="D40" s="286"/>
      <c r="E40" s="67" t="s">
        <v>62</v>
      </c>
      <c r="F40" s="287"/>
      <c r="G40" s="285"/>
      <c r="H40" s="256" t="s">
        <v>187</v>
      </c>
      <c r="I40" s="68"/>
      <c r="J40" s="280"/>
    </row>
    <row r="41" spans="1:10" s="146" customFormat="1" ht="12.75">
      <c r="A41" s="141" t="s">
        <v>180</v>
      </c>
      <c r="B41" s="142">
        <v>2</v>
      </c>
      <c r="C41" s="143"/>
      <c r="D41" s="143"/>
      <c r="E41" s="144"/>
      <c r="F41" s="143"/>
      <c r="G41" s="143"/>
      <c r="H41" s="426" t="s">
        <v>187</v>
      </c>
      <c r="I41" s="145"/>
      <c r="J41" s="143"/>
    </row>
    <row r="42" spans="1:9" s="1" customFormat="1" ht="13.5" thickBot="1">
      <c r="A42" s="5"/>
      <c r="B42" s="4"/>
      <c r="C42" s="2"/>
      <c r="D42" s="2"/>
      <c r="E42" s="10"/>
      <c r="F42" s="2"/>
      <c r="G42" s="2"/>
      <c r="H42" s="427" t="s">
        <v>187</v>
      </c>
      <c r="I42" s="40"/>
    </row>
    <row r="43" spans="1:10" s="3" customFormat="1" ht="11.25" customHeight="1" thickBot="1">
      <c r="A43" s="266" t="s">
        <v>147</v>
      </c>
      <c r="B43" s="267" t="s">
        <v>177</v>
      </c>
      <c r="C43" s="595" t="s">
        <v>159</v>
      </c>
      <c r="D43" s="596"/>
      <c r="E43" s="269" t="s">
        <v>146</v>
      </c>
      <c r="F43" s="268" t="s">
        <v>184</v>
      </c>
      <c r="G43" s="304" t="s">
        <v>185</v>
      </c>
      <c r="H43" s="432" t="s">
        <v>186</v>
      </c>
      <c r="I43" s="306" t="s">
        <v>192</v>
      </c>
      <c r="J43" s="6"/>
    </row>
    <row r="44" spans="1:10" s="281" customFormat="1" ht="25.5">
      <c r="A44" s="282"/>
      <c r="B44" s="284"/>
      <c r="C44" s="289"/>
      <c r="D44" s="52">
        <v>6330</v>
      </c>
      <c r="E44" s="53" t="s">
        <v>54</v>
      </c>
      <c r="F44" s="54">
        <v>1204000</v>
      </c>
      <c r="G44" s="55">
        <v>1159399.55</v>
      </c>
      <c r="H44" s="255">
        <f>SUM(G44*100/F44)</f>
        <v>96.29564368770764</v>
      </c>
      <c r="I44" s="56">
        <v>0</v>
      </c>
      <c r="J44" s="280"/>
    </row>
    <row r="45" spans="1:10" s="281" customFormat="1" ht="13.5" customHeight="1">
      <c r="A45" s="282"/>
      <c r="B45" s="284"/>
      <c r="C45" s="280"/>
      <c r="D45" s="283"/>
      <c r="E45" s="62" t="s">
        <v>55</v>
      </c>
      <c r="F45" s="284"/>
      <c r="G45" s="282"/>
      <c r="H45" s="257" t="s">
        <v>187</v>
      </c>
      <c r="I45" s="63"/>
      <c r="J45" s="280"/>
    </row>
    <row r="46" spans="1:10" s="281" customFormat="1" ht="51.75" thickBot="1">
      <c r="A46" s="288"/>
      <c r="B46" s="296"/>
      <c r="C46" s="367"/>
      <c r="D46" s="367"/>
      <c r="E46" s="368" t="s">
        <v>63</v>
      </c>
      <c r="F46" s="339"/>
      <c r="G46" s="288"/>
      <c r="H46" s="425" t="s">
        <v>187</v>
      </c>
      <c r="I46" s="106"/>
      <c r="J46" s="280"/>
    </row>
    <row r="47" spans="1:10" s="47" customFormat="1" ht="12.75">
      <c r="A47" s="460">
        <v>700</v>
      </c>
      <c r="B47" s="309"/>
      <c r="C47" s="315"/>
      <c r="D47" s="309"/>
      <c r="E47" s="312" t="s">
        <v>164</v>
      </c>
      <c r="F47" s="316">
        <f>SUM(F71,F48)</f>
        <v>3341090</v>
      </c>
      <c r="G47" s="316">
        <f>SUM(G71,G48)</f>
        <v>1602618.53</v>
      </c>
      <c r="H47" s="431">
        <f>SUM(G47*100/F47)</f>
        <v>47.966936837978025</v>
      </c>
      <c r="I47" s="438">
        <f>SUM(I71,I48)</f>
        <v>16658.25</v>
      </c>
      <c r="J47" s="45"/>
    </row>
    <row r="48" spans="1:10" s="14" customFormat="1" ht="12.75">
      <c r="A48" s="35"/>
      <c r="B48" s="107">
        <v>70005</v>
      </c>
      <c r="C48" s="12"/>
      <c r="D48" s="29"/>
      <c r="E48" s="48" t="s">
        <v>132</v>
      </c>
      <c r="F48" s="108">
        <f>SUM(F67,F49)</f>
        <v>3329637</v>
      </c>
      <c r="G48" s="108">
        <f>SUM(G67,G49)</f>
        <v>1591165.87</v>
      </c>
      <c r="H48" s="433">
        <f>SUM(G48*100/F48)</f>
        <v>47.78796817791249</v>
      </c>
      <c r="I48" s="430">
        <f>SUM(I67,I49)</f>
        <v>16658.25</v>
      </c>
      <c r="J48" s="13"/>
    </row>
    <row r="49" spans="1:10" s="14" customFormat="1" ht="12.75">
      <c r="A49" s="25"/>
      <c r="B49" s="353"/>
      <c r="C49" s="293"/>
      <c r="D49" s="43"/>
      <c r="E49" s="354" t="s">
        <v>59</v>
      </c>
      <c r="F49" s="355">
        <f>SUM(F51:F63)</f>
        <v>1139637</v>
      </c>
      <c r="G49" s="355">
        <f>SUM(G51:G63)</f>
        <v>1135062.12</v>
      </c>
      <c r="H49" s="255">
        <f>SUM(G49*100/F49)</f>
        <v>99.5985669120957</v>
      </c>
      <c r="I49" s="275">
        <f>SUM(I51:I63)</f>
        <v>15497.189999999999</v>
      </c>
      <c r="J49" s="13"/>
    </row>
    <row r="50" spans="1:10" s="14" customFormat="1" ht="12.75">
      <c r="A50" s="11"/>
      <c r="B50" s="356"/>
      <c r="C50" s="15"/>
      <c r="D50" s="27"/>
      <c r="E50" s="365" t="s">
        <v>60</v>
      </c>
      <c r="F50" s="355"/>
      <c r="G50" s="366"/>
      <c r="H50" s="255" t="s">
        <v>187</v>
      </c>
      <c r="I50" s="158"/>
      <c r="J50" s="13"/>
    </row>
    <row r="51" spans="1:10" s="58" customFormat="1" ht="12.75">
      <c r="A51" s="64"/>
      <c r="B51" s="50"/>
      <c r="C51" s="79"/>
      <c r="D51" s="80">
        <v>470</v>
      </c>
      <c r="E51" s="81" t="s">
        <v>181</v>
      </c>
      <c r="F51" s="109">
        <v>76794</v>
      </c>
      <c r="G51" s="98">
        <v>76800.29</v>
      </c>
      <c r="H51" s="255">
        <f>SUM(G51*100/F51)</f>
        <v>100.00819074406853</v>
      </c>
      <c r="I51" s="56">
        <v>7218.12</v>
      </c>
      <c r="J51" s="57"/>
    </row>
    <row r="52" spans="1:10" s="47" customFormat="1" ht="12.75">
      <c r="A52" s="60"/>
      <c r="B52" s="59"/>
      <c r="C52" s="57"/>
      <c r="D52" s="61"/>
      <c r="E52" s="110" t="s">
        <v>172</v>
      </c>
      <c r="F52" s="59"/>
      <c r="G52" s="57"/>
      <c r="H52" s="257" t="s">
        <v>187</v>
      </c>
      <c r="I52" s="63"/>
      <c r="J52" s="45"/>
    </row>
    <row r="53" spans="1:10" s="47" customFormat="1" ht="12.75">
      <c r="A53" s="64"/>
      <c r="B53" s="50"/>
      <c r="C53" s="66"/>
      <c r="D53" s="111"/>
      <c r="E53" s="112" t="s">
        <v>189</v>
      </c>
      <c r="F53" s="113"/>
      <c r="G53" s="114"/>
      <c r="H53" s="257" t="s">
        <v>187</v>
      </c>
      <c r="I53" s="68"/>
      <c r="J53" s="45"/>
    </row>
    <row r="54" spans="1:10" s="58" customFormat="1" ht="12.75">
      <c r="A54" s="64"/>
      <c r="B54" s="50"/>
      <c r="C54" s="79"/>
      <c r="D54" s="80">
        <v>690</v>
      </c>
      <c r="E54" s="81" t="s">
        <v>158</v>
      </c>
      <c r="F54" s="335">
        <v>483</v>
      </c>
      <c r="G54" s="336">
        <v>482.73</v>
      </c>
      <c r="H54" s="255">
        <f>SUM(G54*100/F54)</f>
        <v>99.94409937888199</v>
      </c>
      <c r="I54" s="83">
        <v>0</v>
      </c>
      <c r="J54" s="57"/>
    </row>
    <row r="55" spans="1:10" s="58" customFormat="1" ht="12.75">
      <c r="A55" s="60"/>
      <c r="B55" s="59"/>
      <c r="C55" s="84"/>
      <c r="D55" s="85"/>
      <c r="E55" s="112" t="s">
        <v>195</v>
      </c>
      <c r="F55" s="86"/>
      <c r="G55" s="87"/>
      <c r="H55" s="256" t="s">
        <v>187</v>
      </c>
      <c r="I55" s="88"/>
      <c r="J55" s="57"/>
    </row>
    <row r="56" spans="1:10" s="58" customFormat="1" ht="12" customHeight="1">
      <c r="A56" s="60"/>
      <c r="B56" s="59"/>
      <c r="C56" s="57"/>
      <c r="D56" s="115">
        <v>750</v>
      </c>
      <c r="E56" s="110" t="s">
        <v>151</v>
      </c>
      <c r="F56" s="116">
        <v>1005276</v>
      </c>
      <c r="G56" s="117">
        <v>1020244.56</v>
      </c>
      <c r="H56" s="257">
        <f>SUM(G56*100/F56)</f>
        <v>101.48900003581106</v>
      </c>
      <c r="I56" s="83">
        <v>0</v>
      </c>
      <c r="J56" s="57"/>
    </row>
    <row r="57" spans="1:10" s="58" customFormat="1" ht="12.75" customHeight="1">
      <c r="A57" s="60"/>
      <c r="B57" s="59"/>
      <c r="C57" s="57"/>
      <c r="D57" s="61"/>
      <c r="E57" s="110" t="s">
        <v>128</v>
      </c>
      <c r="F57" s="59"/>
      <c r="G57" s="57"/>
      <c r="H57" s="257" t="s">
        <v>187</v>
      </c>
      <c r="I57" s="83"/>
      <c r="J57" s="57"/>
    </row>
    <row r="58" spans="1:10" s="58" customFormat="1" ht="12.75">
      <c r="A58" s="60"/>
      <c r="B58" s="59"/>
      <c r="C58" s="57"/>
      <c r="D58" s="61"/>
      <c r="E58" s="110" t="s">
        <v>129</v>
      </c>
      <c r="F58" s="59"/>
      <c r="G58" s="57"/>
      <c r="H58" s="257" t="s">
        <v>187</v>
      </c>
      <c r="I58" s="83"/>
      <c r="J58" s="57"/>
    </row>
    <row r="59" spans="1:10" s="58" customFormat="1" ht="12" customHeight="1">
      <c r="A59" s="60"/>
      <c r="B59" s="59"/>
      <c r="C59" s="57"/>
      <c r="D59" s="61"/>
      <c r="E59" s="110" t="s">
        <v>183</v>
      </c>
      <c r="F59" s="59"/>
      <c r="G59" s="57"/>
      <c r="H59" s="257" t="s">
        <v>187</v>
      </c>
      <c r="I59" s="83"/>
      <c r="J59" s="57"/>
    </row>
    <row r="60" spans="1:10" s="58" customFormat="1" ht="76.5">
      <c r="A60" s="60"/>
      <c r="B60" s="59"/>
      <c r="C60" s="84"/>
      <c r="D60" s="118"/>
      <c r="E60" s="436" t="s">
        <v>235</v>
      </c>
      <c r="F60" s="113"/>
      <c r="G60" s="114"/>
      <c r="H60" s="256" t="s">
        <v>187</v>
      </c>
      <c r="I60" s="88"/>
      <c r="J60" s="57"/>
    </row>
    <row r="61" spans="1:10" s="58" customFormat="1" ht="12.75">
      <c r="A61" s="60"/>
      <c r="B61" s="59"/>
      <c r="C61" s="121"/>
      <c r="D61" s="122">
        <v>920</v>
      </c>
      <c r="E61" s="123" t="s">
        <v>182</v>
      </c>
      <c r="F61" s="124">
        <v>1254</v>
      </c>
      <c r="G61" s="125">
        <v>1335.96</v>
      </c>
      <c r="H61" s="255">
        <f>SUM(G61*100/F61)</f>
        <v>106.53588516746412</v>
      </c>
      <c r="I61" s="126">
        <v>8279.07</v>
      </c>
      <c r="J61" s="57"/>
    </row>
    <row r="62" spans="1:10" s="58" customFormat="1" ht="12.75">
      <c r="A62" s="60"/>
      <c r="B62" s="59"/>
      <c r="C62" s="57"/>
      <c r="D62" s="115">
        <v>970</v>
      </c>
      <c r="E62" s="110" t="s">
        <v>155</v>
      </c>
      <c r="F62" s="127">
        <v>55830</v>
      </c>
      <c r="G62" s="128">
        <v>36198.58</v>
      </c>
      <c r="H62" s="255">
        <f>SUM(G62*100/F62)</f>
        <v>64.8371484864768</v>
      </c>
      <c r="I62" s="56">
        <v>0</v>
      </c>
      <c r="J62" s="57"/>
    </row>
    <row r="63" spans="1:10" s="58" customFormat="1" ht="27" customHeight="1">
      <c r="A63" s="138"/>
      <c r="B63" s="118"/>
      <c r="C63" s="84"/>
      <c r="D63" s="85"/>
      <c r="E63" s="112" t="s">
        <v>64</v>
      </c>
      <c r="F63" s="129"/>
      <c r="G63" s="130"/>
      <c r="H63" s="256" t="s">
        <v>187</v>
      </c>
      <c r="I63" s="88"/>
      <c r="J63" s="57"/>
    </row>
    <row r="64" spans="1:9" s="1" customFormat="1" ht="12.75">
      <c r="A64" s="5" t="s">
        <v>180</v>
      </c>
      <c r="B64" s="4">
        <v>3</v>
      </c>
      <c r="C64" s="2"/>
      <c r="D64" s="2"/>
      <c r="E64" s="10"/>
      <c r="F64" s="2"/>
      <c r="G64" s="2"/>
      <c r="H64" s="426" t="s">
        <v>187</v>
      </c>
      <c r="I64" s="40"/>
    </row>
    <row r="65" spans="1:9" s="1" customFormat="1" ht="13.5" thickBot="1">
      <c r="A65" s="5"/>
      <c r="B65" s="4"/>
      <c r="C65" s="2"/>
      <c r="D65" s="2"/>
      <c r="E65" s="10"/>
      <c r="F65" s="2"/>
      <c r="G65" s="2"/>
      <c r="H65" s="427" t="s">
        <v>187</v>
      </c>
      <c r="I65" s="40"/>
    </row>
    <row r="66" spans="1:10" s="3" customFormat="1" ht="11.25" customHeight="1" thickBot="1">
      <c r="A66" s="266" t="s">
        <v>147</v>
      </c>
      <c r="B66" s="370" t="s">
        <v>177</v>
      </c>
      <c r="C66" s="595" t="s">
        <v>159</v>
      </c>
      <c r="D66" s="596"/>
      <c r="E66" s="269" t="s">
        <v>146</v>
      </c>
      <c r="F66" s="268" t="s">
        <v>184</v>
      </c>
      <c r="G66" s="304" t="s">
        <v>185</v>
      </c>
      <c r="H66" s="305" t="s">
        <v>186</v>
      </c>
      <c r="I66" s="306" t="s">
        <v>192</v>
      </c>
      <c r="J66" s="6"/>
    </row>
    <row r="67" spans="1:10" s="14" customFormat="1" ht="12.75">
      <c r="A67" s="25"/>
      <c r="B67" s="353"/>
      <c r="C67" s="293"/>
      <c r="D67" s="43"/>
      <c r="E67" s="354" t="s">
        <v>61</v>
      </c>
      <c r="F67" s="355">
        <f>SUM(F69:F70)</f>
        <v>2190000</v>
      </c>
      <c r="G67" s="355">
        <f>SUM(G69:G70)</f>
        <v>456103.75</v>
      </c>
      <c r="H67" s="255">
        <f>SUM(G67*100/F67)</f>
        <v>20.826655251141553</v>
      </c>
      <c r="I67" s="275">
        <f>SUM(I70)</f>
        <v>1161.06</v>
      </c>
      <c r="J67" s="13"/>
    </row>
    <row r="68" spans="1:10" s="14" customFormat="1" ht="12.75">
      <c r="A68" s="11"/>
      <c r="B68" s="356"/>
      <c r="C68" s="15"/>
      <c r="D68" s="27"/>
      <c r="E68" s="365" t="s">
        <v>60</v>
      </c>
      <c r="F68" s="355"/>
      <c r="G68" s="366"/>
      <c r="H68" s="255" t="s">
        <v>187</v>
      </c>
      <c r="I68" s="158"/>
      <c r="J68" s="13"/>
    </row>
    <row r="69" spans="1:10" s="58" customFormat="1" ht="38.25">
      <c r="A69" s="60"/>
      <c r="B69" s="59"/>
      <c r="C69" s="121"/>
      <c r="D69" s="122">
        <v>760</v>
      </c>
      <c r="E69" s="123" t="s">
        <v>71</v>
      </c>
      <c r="F69" s="355">
        <v>20000</v>
      </c>
      <c r="G69" s="371">
        <v>22849.1</v>
      </c>
      <c r="H69" s="255">
        <f>SUM(G69*100/F69)</f>
        <v>114.2455</v>
      </c>
      <c r="I69" s="120">
        <v>0</v>
      </c>
      <c r="J69" s="57"/>
    </row>
    <row r="70" spans="1:10" s="58" customFormat="1" ht="25.5">
      <c r="A70" s="59"/>
      <c r="B70" s="118"/>
      <c r="C70" s="121"/>
      <c r="D70" s="122">
        <v>770</v>
      </c>
      <c r="E70" s="123" t="s">
        <v>194</v>
      </c>
      <c r="F70" s="355">
        <v>2170000</v>
      </c>
      <c r="G70" s="371">
        <v>433254.65</v>
      </c>
      <c r="H70" s="435">
        <f>SUM(G70*100/F70)</f>
        <v>19.96565207373272</v>
      </c>
      <c r="I70" s="120">
        <v>1161.06</v>
      </c>
      <c r="J70" s="57"/>
    </row>
    <row r="71" spans="1:10" s="14" customFormat="1" ht="12.75">
      <c r="A71" s="25"/>
      <c r="B71" s="131">
        <v>70095</v>
      </c>
      <c r="C71" s="33"/>
      <c r="D71" s="34"/>
      <c r="E71" s="132" t="s">
        <v>165</v>
      </c>
      <c r="F71" s="133">
        <f>SUM(F72)</f>
        <v>11453</v>
      </c>
      <c r="G71" s="133">
        <f>SUM(G72)</f>
        <v>11452.66</v>
      </c>
      <c r="H71" s="433">
        <f>SUM(G71*100/F71)</f>
        <v>99.997031345499</v>
      </c>
      <c r="I71" s="242">
        <f>SUM(I75:I76)</f>
        <v>0</v>
      </c>
      <c r="J71" s="13"/>
    </row>
    <row r="72" spans="1:10" s="14" customFormat="1" ht="12.75">
      <c r="A72" s="11"/>
      <c r="B72" s="356"/>
      <c r="C72" s="293"/>
      <c r="D72" s="43"/>
      <c r="E72" s="354" t="s">
        <v>59</v>
      </c>
      <c r="F72" s="355">
        <f>SUM(F74:F75)</f>
        <v>11453</v>
      </c>
      <c r="G72" s="355">
        <f>SUM(G74:G75)</f>
        <v>11452.66</v>
      </c>
      <c r="H72" s="255">
        <f>SUM(G72*100/F72)</f>
        <v>99.997031345499</v>
      </c>
      <c r="I72" s="275">
        <f>SUM(I75:I76)</f>
        <v>0</v>
      </c>
      <c r="J72" s="13"/>
    </row>
    <row r="73" spans="1:10" s="14" customFormat="1" ht="12.75">
      <c r="A73" s="11"/>
      <c r="B73" s="356"/>
      <c r="C73" s="15"/>
      <c r="D73" s="27"/>
      <c r="E73" s="365" t="s">
        <v>60</v>
      </c>
      <c r="F73" s="355"/>
      <c r="G73" s="366"/>
      <c r="H73" s="255" t="s">
        <v>187</v>
      </c>
      <c r="I73" s="158"/>
      <c r="J73" s="13"/>
    </row>
    <row r="74" spans="1:10" s="58" customFormat="1" ht="12.75">
      <c r="A74" s="60"/>
      <c r="B74" s="59"/>
      <c r="C74" s="121"/>
      <c r="D74" s="122">
        <v>920</v>
      </c>
      <c r="E74" s="123" t="s">
        <v>212</v>
      </c>
      <c r="F74" s="124">
        <v>6</v>
      </c>
      <c r="G74" s="125">
        <v>5.9</v>
      </c>
      <c r="H74" s="255">
        <f>SUM(G74*100/F74)</f>
        <v>98.33333333333333</v>
      </c>
      <c r="I74" s="126">
        <v>0</v>
      </c>
      <c r="J74" s="57"/>
    </row>
    <row r="75" spans="1:10" s="58" customFormat="1" ht="12.75">
      <c r="A75" s="50"/>
      <c r="B75" s="64"/>
      <c r="C75" s="134"/>
      <c r="D75" s="135">
        <v>970</v>
      </c>
      <c r="E75" s="136" t="s">
        <v>155</v>
      </c>
      <c r="F75" s="137">
        <v>11447</v>
      </c>
      <c r="G75" s="137">
        <v>11446.76</v>
      </c>
      <c r="H75" s="255">
        <f>SUM(G75*100/F75)</f>
        <v>99.99790338079846</v>
      </c>
      <c r="I75" s="56">
        <v>0</v>
      </c>
      <c r="J75" s="57"/>
    </row>
    <row r="76" spans="1:10" s="47" customFormat="1" ht="13.5" thickBot="1">
      <c r="A76" s="138"/>
      <c r="B76" s="270"/>
      <c r="C76" s="270"/>
      <c r="D76" s="271"/>
      <c r="E76" s="412" t="s">
        <v>190</v>
      </c>
      <c r="F76" s="413"/>
      <c r="G76" s="414"/>
      <c r="H76" s="425" t="s">
        <v>187</v>
      </c>
      <c r="I76" s="106"/>
      <c r="J76" s="45"/>
    </row>
    <row r="77" spans="1:10" s="47" customFormat="1" ht="12.75">
      <c r="A77" s="314">
        <v>720</v>
      </c>
      <c r="B77" s="309"/>
      <c r="C77" s="315"/>
      <c r="D77" s="309"/>
      <c r="E77" s="312" t="s">
        <v>72</v>
      </c>
      <c r="F77" s="316">
        <f>SUM(F78)</f>
        <v>256387</v>
      </c>
      <c r="G77" s="316">
        <f>SUM(G78)</f>
        <v>255596.47999999998</v>
      </c>
      <c r="H77" s="493">
        <f>SUM(G77*100/F77)</f>
        <v>99.69166923439955</v>
      </c>
      <c r="I77" s="429">
        <f>SUM(I78)</f>
        <v>0</v>
      </c>
      <c r="J77" s="45"/>
    </row>
    <row r="78" spans="1:10" s="14" customFormat="1" ht="12.75">
      <c r="A78" s="35"/>
      <c r="B78" s="107">
        <v>72095</v>
      </c>
      <c r="C78" s="12"/>
      <c r="D78" s="29"/>
      <c r="E78" s="48" t="s">
        <v>165</v>
      </c>
      <c r="F78" s="108">
        <f>SUM(F84,F79)</f>
        <v>256387</v>
      </c>
      <c r="G78" s="108">
        <f>SUM(G84,G79)</f>
        <v>255596.47999999998</v>
      </c>
      <c r="H78" s="494">
        <f>SUM(G78*100/F78)</f>
        <v>99.69166923439955</v>
      </c>
      <c r="I78" s="430">
        <f>SUM(I84,I79)</f>
        <v>0</v>
      </c>
      <c r="J78" s="13"/>
    </row>
    <row r="79" spans="1:10" s="14" customFormat="1" ht="12.75">
      <c r="A79" s="25"/>
      <c r="B79" s="353"/>
      <c r="C79" s="293"/>
      <c r="D79" s="43"/>
      <c r="E79" s="354" t="s">
        <v>59</v>
      </c>
      <c r="F79" s="355">
        <f>SUM(F81:F82)</f>
        <v>1387</v>
      </c>
      <c r="G79" s="355">
        <f>SUM(G81:G82)</f>
        <v>600.24</v>
      </c>
      <c r="H79" s="435">
        <f>SUM(G79*100/F79)</f>
        <v>43.276135544340306</v>
      </c>
      <c r="I79" s="275">
        <f>SUM(I81:I84)</f>
        <v>0</v>
      </c>
      <c r="J79" s="13"/>
    </row>
    <row r="80" spans="1:10" s="14" customFormat="1" ht="12.75">
      <c r="A80" s="25"/>
      <c r="B80" s="353"/>
      <c r="C80" s="15"/>
      <c r="D80" s="27"/>
      <c r="E80" s="365" t="s">
        <v>60</v>
      </c>
      <c r="F80" s="355"/>
      <c r="G80" s="366"/>
      <c r="H80" s="435" t="s">
        <v>187</v>
      </c>
      <c r="I80" s="158"/>
      <c r="J80" s="13"/>
    </row>
    <row r="81" spans="1:10" s="58" customFormat="1" ht="51">
      <c r="A81" s="59"/>
      <c r="B81" s="61"/>
      <c r="C81" s="121"/>
      <c r="D81" s="122">
        <v>920</v>
      </c>
      <c r="E81" s="123" t="s">
        <v>231</v>
      </c>
      <c r="F81" s="124">
        <v>1387</v>
      </c>
      <c r="G81" s="125">
        <v>0</v>
      </c>
      <c r="H81" s="448" t="s">
        <v>68</v>
      </c>
      <c r="I81" s="126">
        <v>0</v>
      </c>
      <c r="J81" s="57"/>
    </row>
    <row r="82" spans="1:10" s="58" customFormat="1" ht="12.75">
      <c r="A82" s="50"/>
      <c r="B82" s="45"/>
      <c r="C82" s="134"/>
      <c r="D82" s="135">
        <v>970</v>
      </c>
      <c r="E82" s="136" t="s">
        <v>155</v>
      </c>
      <c r="F82" s="137">
        <v>0</v>
      </c>
      <c r="G82" s="137">
        <v>600.24</v>
      </c>
      <c r="H82" s="255" t="s">
        <v>187</v>
      </c>
      <c r="I82" s="56">
        <v>0</v>
      </c>
      <c r="J82" s="57"/>
    </row>
    <row r="83" spans="1:10" s="47" customFormat="1" ht="25.5">
      <c r="A83" s="59"/>
      <c r="B83" s="74"/>
      <c r="C83" s="74"/>
      <c r="D83" s="85"/>
      <c r="E83" s="436" t="s">
        <v>222</v>
      </c>
      <c r="F83" s="139"/>
      <c r="G83" s="140"/>
      <c r="H83" s="256" t="s">
        <v>187</v>
      </c>
      <c r="I83" s="68"/>
      <c r="J83" s="45"/>
    </row>
    <row r="84" spans="1:10" s="14" customFormat="1" ht="12.75">
      <c r="A84" s="25"/>
      <c r="B84" s="534"/>
      <c r="C84" s="15"/>
      <c r="D84" s="27"/>
      <c r="E84" s="535" t="s">
        <v>81</v>
      </c>
      <c r="F84" s="358">
        <v>255000</v>
      </c>
      <c r="G84" s="358">
        <f>SUM(G86)</f>
        <v>254996.24</v>
      </c>
      <c r="H84" s="257">
        <f>SUM(G84*100/F84)</f>
        <v>99.99852549019607</v>
      </c>
      <c r="I84" s="88">
        <f>SUM(I92:I94)</f>
        <v>0</v>
      </c>
      <c r="J84" s="13"/>
    </row>
    <row r="85" spans="1:10" s="14" customFormat="1" ht="12.75">
      <c r="A85" s="25"/>
      <c r="B85" s="533"/>
      <c r="C85" s="293"/>
      <c r="D85" s="43"/>
      <c r="E85" s="365" t="s">
        <v>60</v>
      </c>
      <c r="F85" s="355"/>
      <c r="G85" s="366"/>
      <c r="H85" s="435" t="s">
        <v>187</v>
      </c>
      <c r="I85" s="120"/>
      <c r="J85" s="13"/>
    </row>
    <row r="86" spans="1:10" s="281" customFormat="1" ht="25.5">
      <c r="A86" s="284"/>
      <c r="B86" s="283"/>
      <c r="C86" s="280"/>
      <c r="D86" s="276">
        <v>6330</v>
      </c>
      <c r="E86" s="62" t="s">
        <v>54</v>
      </c>
      <c r="F86" s="461">
        <v>255000</v>
      </c>
      <c r="G86" s="278">
        <v>254996.24</v>
      </c>
      <c r="H86" s="257">
        <f>SUM(G86*100/F86)</f>
        <v>99.99852549019607</v>
      </c>
      <c r="I86" s="83">
        <v>0</v>
      </c>
      <c r="J86" s="280"/>
    </row>
    <row r="87" spans="1:10" s="281" customFormat="1" ht="13.5" customHeight="1">
      <c r="A87" s="284"/>
      <c r="B87" s="280"/>
      <c r="C87" s="282"/>
      <c r="D87" s="283"/>
      <c r="E87" s="62" t="s">
        <v>55</v>
      </c>
      <c r="F87" s="284"/>
      <c r="G87" s="282"/>
      <c r="H87" s="257" t="s">
        <v>187</v>
      </c>
      <c r="I87" s="63"/>
      <c r="J87" s="280"/>
    </row>
    <row r="88" spans="1:10" s="281" customFormat="1" ht="38.25">
      <c r="A88" s="291"/>
      <c r="B88" s="286"/>
      <c r="C88" s="285"/>
      <c r="D88" s="286"/>
      <c r="E88" s="67" t="s">
        <v>73</v>
      </c>
      <c r="F88" s="287"/>
      <c r="G88" s="285"/>
      <c r="H88" s="256" t="s">
        <v>187</v>
      </c>
      <c r="I88" s="68"/>
      <c r="J88" s="280"/>
    </row>
    <row r="89" spans="1:9" s="146" customFormat="1" ht="12.75">
      <c r="A89" s="141" t="s">
        <v>180</v>
      </c>
      <c r="B89" s="142">
        <v>4</v>
      </c>
      <c r="C89" s="143"/>
      <c r="D89" s="143"/>
      <c r="E89" s="144"/>
      <c r="F89" s="143"/>
      <c r="G89" s="143"/>
      <c r="H89" s="426" t="s">
        <v>187</v>
      </c>
      <c r="I89" s="145"/>
    </row>
    <row r="90" spans="1:9" s="1" customFormat="1" ht="13.5" thickBot="1">
      <c r="A90" s="5"/>
      <c r="B90" s="4"/>
      <c r="C90" s="2"/>
      <c r="D90" s="2"/>
      <c r="E90" s="10"/>
      <c r="F90" s="2"/>
      <c r="G90" s="2"/>
      <c r="H90" s="427" t="s">
        <v>187</v>
      </c>
      <c r="I90" s="40"/>
    </row>
    <row r="91" spans="1:10" s="3" customFormat="1" ht="11.25" customHeight="1" thickBot="1">
      <c r="A91" s="266" t="s">
        <v>147</v>
      </c>
      <c r="B91" s="267" t="s">
        <v>177</v>
      </c>
      <c r="C91" s="595" t="s">
        <v>159</v>
      </c>
      <c r="D91" s="596"/>
      <c r="E91" s="269" t="s">
        <v>146</v>
      </c>
      <c r="F91" s="268" t="s">
        <v>184</v>
      </c>
      <c r="G91" s="304" t="s">
        <v>185</v>
      </c>
      <c r="H91" s="305" t="s">
        <v>186</v>
      </c>
      <c r="I91" s="306" t="s">
        <v>192</v>
      </c>
      <c r="J91" s="6"/>
    </row>
    <row r="92" spans="1:10" s="47" customFormat="1" ht="12.75">
      <c r="A92" s="460">
        <v>750</v>
      </c>
      <c r="B92" s="309"/>
      <c r="C92" s="315"/>
      <c r="D92" s="309"/>
      <c r="E92" s="312" t="s">
        <v>171</v>
      </c>
      <c r="F92" s="316">
        <f>SUM(F119,F115,F102,F93)</f>
        <v>423802</v>
      </c>
      <c r="G92" s="316">
        <f>SUM(G119,G115,G102,G93)</f>
        <v>374983.02</v>
      </c>
      <c r="H92" s="431">
        <f>SUM(G92*100/F92)</f>
        <v>88.4807103317115</v>
      </c>
      <c r="I92" s="438">
        <f>SUM(I102,I93)</f>
        <v>0</v>
      </c>
      <c r="J92" s="45"/>
    </row>
    <row r="93" spans="1:10" s="14" customFormat="1" ht="12.75">
      <c r="A93" s="35"/>
      <c r="B93" s="107">
        <v>75011</v>
      </c>
      <c r="C93" s="12"/>
      <c r="D93" s="29"/>
      <c r="E93" s="48" t="s">
        <v>150</v>
      </c>
      <c r="F93" s="108">
        <f>SUM(F96:F99)</f>
        <v>158935</v>
      </c>
      <c r="G93" s="108">
        <f>SUM(G96:G99)</f>
        <v>158941.85</v>
      </c>
      <c r="H93" s="433">
        <f>SUM(G93*100/F93)</f>
        <v>100.00430993802497</v>
      </c>
      <c r="I93" s="430">
        <f>SUM(I96:I99)</f>
        <v>0</v>
      </c>
      <c r="J93" s="13"/>
    </row>
    <row r="94" spans="1:10" s="14" customFormat="1" ht="12.75">
      <c r="A94" s="11"/>
      <c r="B94" s="356"/>
      <c r="C94" s="293"/>
      <c r="D94" s="43"/>
      <c r="E94" s="354" t="s">
        <v>59</v>
      </c>
      <c r="F94" s="355">
        <f>SUM(F96:F101)</f>
        <v>158935</v>
      </c>
      <c r="G94" s="355">
        <f>SUM(G96:G101)</f>
        <v>158941.85</v>
      </c>
      <c r="H94" s="255">
        <f>SUM(G94*100/F94)</f>
        <v>100.00430993802497</v>
      </c>
      <c r="I94" s="275">
        <f>SUM(I96:I98)</f>
        <v>0</v>
      </c>
      <c r="J94" s="13"/>
    </row>
    <row r="95" spans="1:10" s="14" customFormat="1" ht="12.75">
      <c r="A95" s="11"/>
      <c r="B95" s="356"/>
      <c r="C95" s="15"/>
      <c r="D95" s="27"/>
      <c r="E95" s="365" t="s">
        <v>60</v>
      </c>
      <c r="F95" s="355"/>
      <c r="G95" s="366"/>
      <c r="H95" s="255" t="s">
        <v>187</v>
      </c>
      <c r="I95" s="158"/>
      <c r="J95" s="13"/>
    </row>
    <row r="96" spans="1:10" s="58" customFormat="1" ht="25.5">
      <c r="A96" s="64"/>
      <c r="B96" s="50"/>
      <c r="C96" s="79"/>
      <c r="D96" s="147">
        <v>2010</v>
      </c>
      <c r="E96" s="90" t="s">
        <v>126</v>
      </c>
      <c r="F96" s="119">
        <v>158900</v>
      </c>
      <c r="G96" s="73">
        <v>158900</v>
      </c>
      <c r="H96" s="255">
        <f>SUM(G96*100/F96)</f>
        <v>100</v>
      </c>
      <c r="I96" s="56">
        <v>0</v>
      </c>
      <c r="J96" s="57"/>
    </row>
    <row r="97" spans="1:10" s="58" customFormat="1" ht="12.75">
      <c r="A97" s="60"/>
      <c r="B97" s="59"/>
      <c r="C97" s="57"/>
      <c r="D97" s="57"/>
      <c r="E97" s="93" t="s">
        <v>207</v>
      </c>
      <c r="F97" s="59"/>
      <c r="G97" s="60"/>
      <c r="H97" s="257" t="s">
        <v>187</v>
      </c>
      <c r="I97" s="83"/>
      <c r="J97" s="57"/>
    </row>
    <row r="98" spans="1:10" s="58" customFormat="1" ht="38.25">
      <c r="A98" s="60"/>
      <c r="B98" s="59"/>
      <c r="C98" s="84"/>
      <c r="D98" s="84"/>
      <c r="E98" s="148" t="s">
        <v>223</v>
      </c>
      <c r="F98" s="138" t="s">
        <v>187</v>
      </c>
      <c r="G98" s="138"/>
      <c r="H98" s="256" t="s">
        <v>187</v>
      </c>
      <c r="I98" s="88"/>
      <c r="J98" s="57"/>
    </row>
    <row r="99" spans="1:10" s="58" customFormat="1" ht="13.5" customHeight="1">
      <c r="A99" s="60"/>
      <c r="B99" s="59"/>
      <c r="C99" s="89"/>
      <c r="D99" s="147">
        <v>2360</v>
      </c>
      <c r="E99" s="90" t="s">
        <v>0</v>
      </c>
      <c r="F99" s="91">
        <v>35</v>
      </c>
      <c r="G99" s="92">
        <v>41.85</v>
      </c>
      <c r="H99" s="257">
        <f>SUM(G99*100/F99)</f>
        <v>119.57142857142857</v>
      </c>
      <c r="I99" s="83">
        <v>0</v>
      </c>
      <c r="J99" s="57"/>
    </row>
    <row r="100" spans="1:10" s="47" customFormat="1" ht="12.75">
      <c r="A100" s="60"/>
      <c r="B100" s="59"/>
      <c r="C100" s="57"/>
      <c r="D100" s="57"/>
      <c r="E100" s="93" t="s">
        <v>1</v>
      </c>
      <c r="F100" s="59"/>
      <c r="G100" s="60"/>
      <c r="H100" s="434" t="s">
        <v>187</v>
      </c>
      <c r="I100" s="63"/>
      <c r="J100" s="45"/>
    </row>
    <row r="101" spans="1:10" s="47" customFormat="1" ht="51">
      <c r="A101" s="64"/>
      <c r="B101" s="166"/>
      <c r="C101" s="66"/>
      <c r="D101" s="66"/>
      <c r="E101" s="148" t="s">
        <v>82</v>
      </c>
      <c r="F101" s="138"/>
      <c r="G101" s="74"/>
      <c r="H101" s="503" t="s">
        <v>187</v>
      </c>
      <c r="I101" s="68"/>
      <c r="J101" s="45"/>
    </row>
    <row r="102" spans="1:10" s="14" customFormat="1" ht="12.75">
      <c r="A102" s="25"/>
      <c r="B102" s="149">
        <v>75023</v>
      </c>
      <c r="C102" s="33"/>
      <c r="D102" s="34"/>
      <c r="E102" s="132" t="s">
        <v>141</v>
      </c>
      <c r="F102" s="150">
        <f>SUM(F105:F111)</f>
        <v>233385</v>
      </c>
      <c r="G102" s="150">
        <f>SUM(G105:G111)</f>
        <v>184597.36</v>
      </c>
      <c r="H102" s="434">
        <f>SUM(G102*100/F102)</f>
        <v>79.09564025108726</v>
      </c>
      <c r="I102" s="232">
        <f>SUM(I105:I111)</f>
        <v>0</v>
      </c>
      <c r="J102" s="13"/>
    </row>
    <row r="103" spans="1:10" s="14" customFormat="1" ht="12.75">
      <c r="A103" s="11"/>
      <c r="B103" s="356"/>
      <c r="C103" s="293"/>
      <c r="D103" s="43"/>
      <c r="E103" s="354" t="s">
        <v>59</v>
      </c>
      <c r="F103" s="355">
        <f>SUM(F105:F111)</f>
        <v>233385</v>
      </c>
      <c r="G103" s="355">
        <f>SUM(G105:G111)</f>
        <v>184597.36</v>
      </c>
      <c r="H103" s="255">
        <f>SUM(G103*100/F103)</f>
        <v>79.09564025108726</v>
      </c>
      <c r="I103" s="275">
        <f>SUM(I105:I105)</f>
        <v>0</v>
      </c>
      <c r="J103" s="13"/>
    </row>
    <row r="104" spans="1:10" s="14" customFormat="1" ht="12.75">
      <c r="A104" s="11"/>
      <c r="B104" s="356"/>
      <c r="C104" s="15"/>
      <c r="D104" s="27"/>
      <c r="E104" s="365" t="s">
        <v>60</v>
      </c>
      <c r="F104" s="355"/>
      <c r="G104" s="366"/>
      <c r="H104" s="255" t="s">
        <v>187</v>
      </c>
      <c r="I104" s="158"/>
      <c r="J104" s="13"/>
    </row>
    <row r="105" spans="1:10" s="58" customFormat="1" ht="25.5">
      <c r="A105" s="64"/>
      <c r="B105" s="50"/>
      <c r="C105" s="151"/>
      <c r="D105" s="135">
        <v>570</v>
      </c>
      <c r="E105" s="136" t="s">
        <v>196</v>
      </c>
      <c r="F105" s="152">
        <v>52035</v>
      </c>
      <c r="G105" s="152">
        <v>56484.74</v>
      </c>
      <c r="H105" s="255">
        <f>SUM(G105*100/F105)</f>
        <v>108.55143653310272</v>
      </c>
      <c r="I105" s="120">
        <v>0</v>
      </c>
      <c r="J105" s="57"/>
    </row>
    <row r="106" spans="1:10" s="58" customFormat="1" ht="12.75" customHeight="1">
      <c r="A106" s="60"/>
      <c r="B106" s="59"/>
      <c r="C106" s="89"/>
      <c r="D106" s="71">
        <v>750</v>
      </c>
      <c r="E106" s="90" t="s">
        <v>151</v>
      </c>
      <c r="F106" s="91">
        <v>66350</v>
      </c>
      <c r="G106" s="92">
        <v>65458</v>
      </c>
      <c r="H106" s="255">
        <f>SUM(G106*100/F106)</f>
        <v>98.65561416729464</v>
      </c>
      <c r="I106" s="56">
        <v>0</v>
      </c>
      <c r="J106" s="57"/>
    </row>
    <row r="107" spans="1:10" s="58" customFormat="1" ht="12.75">
      <c r="A107" s="60"/>
      <c r="B107" s="59"/>
      <c r="C107" s="57"/>
      <c r="D107" s="57"/>
      <c r="E107" s="93" t="s">
        <v>2</v>
      </c>
      <c r="F107" s="59"/>
      <c r="G107" s="60"/>
      <c r="H107" s="257" t="s">
        <v>187</v>
      </c>
      <c r="I107" s="83"/>
      <c r="J107" s="57"/>
    </row>
    <row r="108" spans="1:10" s="58" customFormat="1" ht="12.75">
      <c r="A108" s="60"/>
      <c r="B108" s="59"/>
      <c r="C108" s="57"/>
      <c r="D108" s="57"/>
      <c r="E108" s="93" t="s">
        <v>129</v>
      </c>
      <c r="F108" s="59"/>
      <c r="G108" s="60"/>
      <c r="H108" s="257" t="s">
        <v>187</v>
      </c>
      <c r="I108" s="83"/>
      <c r="J108" s="57"/>
    </row>
    <row r="109" spans="1:10" s="58" customFormat="1" ht="40.5" customHeight="1">
      <c r="A109" s="59"/>
      <c r="B109" s="61"/>
      <c r="C109" s="84"/>
      <c r="D109" s="84"/>
      <c r="E109" s="148" t="s">
        <v>3</v>
      </c>
      <c r="F109" s="138"/>
      <c r="G109" s="74"/>
      <c r="H109" s="256" t="s">
        <v>187</v>
      </c>
      <c r="I109" s="88"/>
      <c r="J109" s="57"/>
    </row>
    <row r="110" spans="1:10" s="58" customFormat="1" ht="26.25" customHeight="1">
      <c r="A110" s="60"/>
      <c r="B110" s="59"/>
      <c r="C110" s="154"/>
      <c r="D110" s="155">
        <v>920</v>
      </c>
      <c r="E110" s="156" t="s">
        <v>197</v>
      </c>
      <c r="F110" s="157">
        <v>100000</v>
      </c>
      <c r="G110" s="157">
        <v>51309.82</v>
      </c>
      <c r="H110" s="257">
        <f>SUM(G110*100/F110)</f>
        <v>51.30982</v>
      </c>
      <c r="I110" s="158">
        <v>0</v>
      </c>
      <c r="J110" s="57"/>
    </row>
    <row r="111" spans="1:10" s="58" customFormat="1" ht="25.5">
      <c r="A111" s="138"/>
      <c r="B111" s="138"/>
      <c r="C111" s="159"/>
      <c r="D111" s="160">
        <v>970</v>
      </c>
      <c r="E111" s="161" t="s">
        <v>42</v>
      </c>
      <c r="F111" s="472">
        <v>15000</v>
      </c>
      <c r="G111" s="472">
        <v>11344.8</v>
      </c>
      <c r="H111" s="435">
        <f>SUM(G111*100/F111)</f>
        <v>75.632</v>
      </c>
      <c r="I111" s="120">
        <v>0</v>
      </c>
      <c r="J111" s="57"/>
    </row>
    <row r="112" spans="1:9" s="146" customFormat="1" ht="12.75">
      <c r="A112" s="141" t="s">
        <v>180</v>
      </c>
      <c r="B112" s="142">
        <v>5</v>
      </c>
      <c r="C112" s="143"/>
      <c r="D112" s="143"/>
      <c r="E112" s="144"/>
      <c r="F112" s="143"/>
      <c r="G112" s="143"/>
      <c r="H112" s="426" t="s">
        <v>187</v>
      </c>
      <c r="I112" s="145"/>
    </row>
    <row r="113" spans="1:9" s="1" customFormat="1" ht="13.5" thickBot="1">
      <c r="A113" s="5"/>
      <c r="B113" s="4"/>
      <c r="C113" s="2"/>
      <c r="D113" s="2"/>
      <c r="E113" s="10"/>
      <c r="F113" s="2"/>
      <c r="G113" s="2"/>
      <c r="H113" s="427" t="s">
        <v>187</v>
      </c>
      <c r="I113" s="40"/>
    </row>
    <row r="114" spans="1:10" s="3" customFormat="1" ht="11.25" customHeight="1" thickBot="1">
      <c r="A114" s="266" t="s">
        <v>147</v>
      </c>
      <c r="B114" s="267" t="s">
        <v>177</v>
      </c>
      <c r="C114" s="595" t="s">
        <v>159</v>
      </c>
      <c r="D114" s="596"/>
      <c r="E114" s="269" t="s">
        <v>146</v>
      </c>
      <c r="F114" s="268" t="s">
        <v>184</v>
      </c>
      <c r="G114" s="304" t="s">
        <v>185</v>
      </c>
      <c r="H114" s="305" t="s">
        <v>186</v>
      </c>
      <c r="I114" s="306" t="s">
        <v>192</v>
      </c>
      <c r="J114" s="6"/>
    </row>
    <row r="115" spans="1:10" s="14" customFormat="1" ht="12.75">
      <c r="A115" s="25"/>
      <c r="B115" s="149">
        <v>75056</v>
      </c>
      <c r="C115" s="33"/>
      <c r="D115" s="34"/>
      <c r="E115" s="132" t="s">
        <v>213</v>
      </c>
      <c r="F115" s="150">
        <f>SUM(F116)</f>
        <v>28118</v>
      </c>
      <c r="G115" s="150">
        <f>SUM(G116)</f>
        <v>28079.77</v>
      </c>
      <c r="H115" s="471">
        <f>SUM(G115*100/F115)</f>
        <v>99.86403727149869</v>
      </c>
      <c r="I115" s="359">
        <f>SUM(I116)</f>
        <v>0</v>
      </c>
      <c r="J115" s="13"/>
    </row>
    <row r="116" spans="1:10" s="14" customFormat="1" ht="12.75">
      <c r="A116" s="11"/>
      <c r="B116" s="356"/>
      <c r="C116" s="293"/>
      <c r="D116" s="43"/>
      <c r="E116" s="354" t="s">
        <v>59</v>
      </c>
      <c r="F116" s="355">
        <f>SUM(F118)</f>
        <v>28118</v>
      </c>
      <c r="G116" s="355">
        <f>SUM(G118)</f>
        <v>28079.77</v>
      </c>
      <c r="H116" s="435">
        <f>SUM(G116*100/F116)</f>
        <v>99.86403727149869</v>
      </c>
      <c r="I116" s="275">
        <f>SUM(I118)</f>
        <v>0</v>
      </c>
      <c r="J116" s="13"/>
    </row>
    <row r="117" spans="1:10" s="14" customFormat="1" ht="12.75">
      <c r="A117" s="11"/>
      <c r="B117" s="356"/>
      <c r="C117" s="15"/>
      <c r="D117" s="27"/>
      <c r="E117" s="365" t="s">
        <v>60</v>
      </c>
      <c r="F117" s="355"/>
      <c r="G117" s="366"/>
      <c r="H117" s="435" t="s">
        <v>187</v>
      </c>
      <c r="I117" s="158"/>
      <c r="J117" s="13"/>
    </row>
    <row r="118" spans="1:10" s="58" customFormat="1" ht="63.75">
      <c r="A118" s="59"/>
      <c r="B118" s="118"/>
      <c r="C118" s="159"/>
      <c r="D118" s="536">
        <v>2010</v>
      </c>
      <c r="E118" s="234" t="s">
        <v>214</v>
      </c>
      <c r="F118" s="537">
        <v>28118</v>
      </c>
      <c r="G118" s="472">
        <v>28079.77</v>
      </c>
      <c r="H118" s="435">
        <f>SUM(G118*100/F118)</f>
        <v>99.86403727149869</v>
      </c>
      <c r="I118" s="120">
        <v>0</v>
      </c>
      <c r="J118" s="57"/>
    </row>
    <row r="119" spans="1:10" s="14" customFormat="1" ht="12.75">
      <c r="A119" s="25"/>
      <c r="B119" s="149">
        <v>75095</v>
      </c>
      <c r="C119" s="33"/>
      <c r="D119" s="34"/>
      <c r="E119" s="132" t="s">
        <v>165</v>
      </c>
      <c r="F119" s="150">
        <f>SUM(F120)</f>
        <v>3364</v>
      </c>
      <c r="G119" s="150">
        <f>SUM(G120)</f>
        <v>3364.04</v>
      </c>
      <c r="H119" s="471">
        <f>SUM(G119*100/F119)</f>
        <v>100.00118906064209</v>
      </c>
      <c r="I119" s="359">
        <f>SUM(I120)</f>
        <v>0</v>
      </c>
      <c r="J119" s="13"/>
    </row>
    <row r="120" spans="1:10" s="14" customFormat="1" ht="12.75">
      <c r="A120" s="11"/>
      <c r="B120" s="356"/>
      <c r="C120" s="293"/>
      <c r="D120" s="43"/>
      <c r="E120" s="354" t="s">
        <v>59</v>
      </c>
      <c r="F120" s="355">
        <f>SUM(F122)</f>
        <v>3364</v>
      </c>
      <c r="G120" s="355">
        <f>SUM(G122)</f>
        <v>3364.04</v>
      </c>
      <c r="H120" s="435">
        <f>SUM(G120*100/F120)</f>
        <v>100.00118906064209</v>
      </c>
      <c r="I120" s="275">
        <f>SUM(I122)</f>
        <v>0</v>
      </c>
      <c r="J120" s="13"/>
    </row>
    <row r="121" spans="1:10" s="14" customFormat="1" ht="12.75">
      <c r="A121" s="11"/>
      <c r="B121" s="356"/>
      <c r="C121" s="15"/>
      <c r="D121" s="27"/>
      <c r="E121" s="365" t="s">
        <v>60</v>
      </c>
      <c r="F121" s="355"/>
      <c r="G121" s="366"/>
      <c r="H121" s="435" t="s">
        <v>187</v>
      </c>
      <c r="I121" s="158"/>
      <c r="J121" s="13"/>
    </row>
    <row r="122" spans="1:10" s="58" customFormat="1" ht="39" thickBot="1">
      <c r="A122" s="270"/>
      <c r="B122" s="582"/>
      <c r="C122" s="583"/>
      <c r="D122" s="580">
        <v>970</v>
      </c>
      <c r="E122" s="581" t="s">
        <v>83</v>
      </c>
      <c r="F122" s="584">
        <v>3364</v>
      </c>
      <c r="G122" s="584">
        <v>3364.04</v>
      </c>
      <c r="H122" s="544">
        <f>SUM(G122*100/F122)</f>
        <v>100.00118906064209</v>
      </c>
      <c r="I122" s="420">
        <v>0</v>
      </c>
      <c r="J122" s="57"/>
    </row>
    <row r="123" spans="1:10" s="47" customFormat="1" ht="25.5">
      <c r="A123" s="317">
        <v>751</v>
      </c>
      <c r="B123" s="315"/>
      <c r="C123" s="315"/>
      <c r="D123" s="309"/>
      <c r="E123" s="312" t="s">
        <v>4</v>
      </c>
      <c r="F123" s="316">
        <f>SUM(F139,F133,F124)</f>
        <v>139567</v>
      </c>
      <c r="G123" s="316">
        <f>SUM(G139,G133,G124)</f>
        <v>137012</v>
      </c>
      <c r="H123" s="431">
        <f>SUM(G123*100/F123)</f>
        <v>98.16933802403148</v>
      </c>
      <c r="I123" s="438">
        <f>SUM(I124)</f>
        <v>0</v>
      </c>
      <c r="J123" s="45"/>
    </row>
    <row r="124" spans="1:10" s="14" customFormat="1" ht="25.5">
      <c r="A124" s="35"/>
      <c r="B124" s="538">
        <v>75101</v>
      </c>
      <c r="C124" s="12"/>
      <c r="D124" s="29"/>
      <c r="E124" s="48" t="s">
        <v>5</v>
      </c>
      <c r="F124" s="162">
        <f>SUM(F127)</f>
        <v>4096</v>
      </c>
      <c r="G124" s="162">
        <f>SUM(G127)</f>
        <v>4096</v>
      </c>
      <c r="H124" s="433">
        <f>SUM(G124*100/F124)</f>
        <v>100</v>
      </c>
      <c r="I124" s="437">
        <f>SUM(I127)</f>
        <v>0</v>
      </c>
      <c r="J124" s="13"/>
    </row>
    <row r="125" spans="1:10" s="14" customFormat="1" ht="12.75">
      <c r="A125" s="25"/>
      <c r="B125" s="353"/>
      <c r="C125" s="293"/>
      <c r="D125" s="43"/>
      <c r="E125" s="354" t="s">
        <v>59</v>
      </c>
      <c r="F125" s="355">
        <f>SUM(F127)</f>
        <v>4096</v>
      </c>
      <c r="G125" s="355">
        <f>SUM(G127:G129)</f>
        <v>4096</v>
      </c>
      <c r="H125" s="255">
        <f>SUM(G125*100/F125)</f>
        <v>100</v>
      </c>
      <c r="I125" s="275">
        <f>SUM(I127:I129)</f>
        <v>0</v>
      </c>
      <c r="J125" s="13"/>
    </row>
    <row r="126" spans="1:10" s="14" customFormat="1" ht="12.75">
      <c r="A126" s="25"/>
      <c r="B126" s="353"/>
      <c r="C126" s="15"/>
      <c r="D126" s="27"/>
      <c r="E126" s="365" t="s">
        <v>60</v>
      </c>
      <c r="F126" s="355"/>
      <c r="G126" s="366"/>
      <c r="H126" s="255" t="s">
        <v>187</v>
      </c>
      <c r="I126" s="158"/>
      <c r="J126" s="13"/>
    </row>
    <row r="127" spans="1:10" s="58" customFormat="1" ht="25.5">
      <c r="A127" s="50"/>
      <c r="B127" s="45"/>
      <c r="C127" s="51"/>
      <c r="D127" s="147">
        <v>2010</v>
      </c>
      <c r="E127" s="53" t="s">
        <v>126</v>
      </c>
      <c r="F127" s="164">
        <v>4096</v>
      </c>
      <c r="G127" s="92">
        <v>4096</v>
      </c>
      <c r="H127" s="255">
        <f>SUM(G127*100/F127)</f>
        <v>100</v>
      </c>
      <c r="I127" s="83">
        <v>0</v>
      </c>
      <c r="J127" s="57"/>
    </row>
    <row r="128" spans="1:10" s="47" customFormat="1" ht="12.75">
      <c r="A128" s="59"/>
      <c r="B128" s="57"/>
      <c r="C128" s="60"/>
      <c r="D128" s="57"/>
      <c r="E128" s="62" t="s">
        <v>127</v>
      </c>
      <c r="F128" s="57"/>
      <c r="G128" s="60"/>
      <c r="H128" s="257" t="s">
        <v>187</v>
      </c>
      <c r="I128" s="63"/>
      <c r="J128" s="45"/>
    </row>
    <row r="129" spans="1:10" s="47" customFormat="1" ht="38.25">
      <c r="A129" s="166"/>
      <c r="B129" s="111"/>
      <c r="C129" s="65"/>
      <c r="D129" s="66"/>
      <c r="E129" s="165" t="s">
        <v>6</v>
      </c>
      <c r="F129" s="84"/>
      <c r="G129" s="74"/>
      <c r="H129" s="256" t="s">
        <v>187</v>
      </c>
      <c r="I129" s="68"/>
      <c r="J129" s="45"/>
    </row>
    <row r="130" spans="1:9" s="146" customFormat="1" ht="12.75">
      <c r="A130" s="141" t="s">
        <v>180</v>
      </c>
      <c r="B130" s="142">
        <v>6</v>
      </c>
      <c r="C130" s="143"/>
      <c r="D130" s="143"/>
      <c r="E130" s="144"/>
      <c r="F130" s="143"/>
      <c r="G130" s="143"/>
      <c r="H130" s="426" t="s">
        <v>187</v>
      </c>
      <c r="I130" s="145"/>
    </row>
    <row r="131" spans="1:9" s="1" customFormat="1" ht="13.5" thickBot="1">
      <c r="A131" s="5"/>
      <c r="B131" s="4"/>
      <c r="C131" s="2"/>
      <c r="D131" s="2"/>
      <c r="E131" s="10"/>
      <c r="F131" s="2"/>
      <c r="G131" s="2"/>
      <c r="H131" s="427" t="s">
        <v>187</v>
      </c>
      <c r="I131" s="40"/>
    </row>
    <row r="132" spans="1:10" s="3" customFormat="1" ht="11.25" customHeight="1" thickBot="1">
      <c r="A132" s="266" t="s">
        <v>147</v>
      </c>
      <c r="B132" s="267" t="s">
        <v>177</v>
      </c>
      <c r="C132" s="595" t="s">
        <v>159</v>
      </c>
      <c r="D132" s="596"/>
      <c r="E132" s="269" t="s">
        <v>146</v>
      </c>
      <c r="F132" s="268" t="s">
        <v>184</v>
      </c>
      <c r="G132" s="304" t="s">
        <v>185</v>
      </c>
      <c r="H132" s="305" t="s">
        <v>186</v>
      </c>
      <c r="I132" s="306" t="s">
        <v>192</v>
      </c>
      <c r="J132" s="6"/>
    </row>
    <row r="133" spans="1:10" s="14" customFormat="1" ht="12.75">
      <c r="A133" s="25"/>
      <c r="B133" s="340">
        <v>75107</v>
      </c>
      <c r="C133" s="341"/>
      <c r="D133" s="13"/>
      <c r="E133" s="69" t="s">
        <v>74</v>
      </c>
      <c r="F133" s="342">
        <f>SUM(F136)</f>
        <v>56025</v>
      </c>
      <c r="G133" s="342">
        <f>SUM(G136)</f>
        <v>55485</v>
      </c>
      <c r="H133" s="434">
        <f>SUM(G133*100/F133)</f>
        <v>99.03614457831326</v>
      </c>
      <c r="I133" s="242">
        <f>SUM(I136)</f>
        <v>0</v>
      </c>
      <c r="J133" s="13"/>
    </row>
    <row r="134" spans="1:10" s="14" customFormat="1" ht="12.75">
      <c r="A134" s="25"/>
      <c r="B134" s="353"/>
      <c r="C134" s="293"/>
      <c r="D134" s="43"/>
      <c r="E134" s="354" t="s">
        <v>59</v>
      </c>
      <c r="F134" s="355">
        <f>SUM(F136)</f>
        <v>56025</v>
      </c>
      <c r="G134" s="355">
        <f>SUM(G136:G138)</f>
        <v>55485</v>
      </c>
      <c r="H134" s="255">
        <f>SUM(G134*100/F134)</f>
        <v>99.03614457831326</v>
      </c>
      <c r="I134" s="275">
        <f>SUM(I136:I138)</f>
        <v>0</v>
      </c>
      <c r="J134" s="13"/>
    </row>
    <row r="135" spans="1:10" s="14" customFormat="1" ht="12.75">
      <c r="A135" s="25"/>
      <c r="B135" s="353"/>
      <c r="C135" s="15"/>
      <c r="D135" s="27"/>
      <c r="E135" s="365" t="s">
        <v>60</v>
      </c>
      <c r="F135" s="355"/>
      <c r="G135" s="366"/>
      <c r="H135" s="255" t="s">
        <v>187</v>
      </c>
      <c r="I135" s="158"/>
      <c r="J135" s="13"/>
    </row>
    <row r="136" spans="1:10" s="58" customFormat="1" ht="25.5">
      <c r="A136" s="50"/>
      <c r="B136" s="45"/>
      <c r="C136" s="51"/>
      <c r="D136" s="147">
        <v>2010</v>
      </c>
      <c r="E136" s="53" t="s">
        <v>126</v>
      </c>
      <c r="F136" s="164">
        <v>56025</v>
      </c>
      <c r="G136" s="92">
        <v>55485</v>
      </c>
      <c r="H136" s="255">
        <f>SUM(G136*100/F136)</f>
        <v>99.03614457831326</v>
      </c>
      <c r="I136" s="83">
        <v>0</v>
      </c>
      <c r="J136" s="57"/>
    </row>
    <row r="137" spans="1:10" s="47" customFormat="1" ht="12.75">
      <c r="A137" s="59"/>
      <c r="B137" s="57"/>
      <c r="C137" s="60"/>
      <c r="D137" s="57"/>
      <c r="E137" s="62" t="s">
        <v>127</v>
      </c>
      <c r="F137" s="57"/>
      <c r="G137" s="60"/>
      <c r="H137" s="257" t="s">
        <v>187</v>
      </c>
      <c r="I137" s="63"/>
      <c r="J137" s="45"/>
    </row>
    <row r="138" spans="1:10" s="47" customFormat="1" ht="38.25">
      <c r="A138" s="50"/>
      <c r="B138" s="111"/>
      <c r="C138" s="65"/>
      <c r="D138" s="66"/>
      <c r="E138" s="165" t="s">
        <v>75</v>
      </c>
      <c r="F138" s="84"/>
      <c r="G138" s="74"/>
      <c r="H138" s="256" t="s">
        <v>187</v>
      </c>
      <c r="I138" s="68"/>
      <c r="J138" s="45"/>
    </row>
    <row r="139" spans="1:10" s="14" customFormat="1" ht="51">
      <c r="A139" s="25"/>
      <c r="B139" s="340">
        <v>75109</v>
      </c>
      <c r="C139" s="341"/>
      <c r="D139" s="13"/>
      <c r="E139" s="69" t="s">
        <v>215</v>
      </c>
      <c r="F139" s="342">
        <f>SUM(F142)</f>
        <v>79446</v>
      </c>
      <c r="G139" s="342">
        <f>SUM(G142)</f>
        <v>77431</v>
      </c>
      <c r="H139" s="434">
        <f>SUM(G139*100/F139)</f>
        <v>97.46368602572817</v>
      </c>
      <c r="I139" s="242">
        <f>SUM(I142)</f>
        <v>0</v>
      </c>
      <c r="J139" s="13"/>
    </row>
    <row r="140" spans="1:10" s="14" customFormat="1" ht="12.75">
      <c r="A140" s="25"/>
      <c r="B140" s="353"/>
      <c r="C140" s="293"/>
      <c r="D140" s="43"/>
      <c r="E140" s="354" t="s">
        <v>59</v>
      </c>
      <c r="F140" s="355">
        <f>SUM(F142)</f>
        <v>79446</v>
      </c>
      <c r="G140" s="355">
        <f>SUM(G142:G144)</f>
        <v>77431</v>
      </c>
      <c r="H140" s="255">
        <f>SUM(G140*100/F140)</f>
        <v>97.46368602572817</v>
      </c>
      <c r="I140" s="275">
        <f>SUM(I142:I144)</f>
        <v>0</v>
      </c>
      <c r="J140" s="13"/>
    </row>
    <row r="141" spans="1:10" s="14" customFormat="1" ht="12.75">
      <c r="A141" s="25"/>
      <c r="B141" s="353"/>
      <c r="C141" s="15"/>
      <c r="D141" s="27"/>
      <c r="E141" s="365" t="s">
        <v>60</v>
      </c>
      <c r="F141" s="355"/>
      <c r="G141" s="366"/>
      <c r="H141" s="255" t="s">
        <v>187</v>
      </c>
      <c r="I141" s="158"/>
      <c r="J141" s="13"/>
    </row>
    <row r="142" spans="1:10" s="58" customFormat="1" ht="25.5">
      <c r="A142" s="50"/>
      <c r="B142" s="45"/>
      <c r="C142" s="51"/>
      <c r="D142" s="147">
        <v>2010</v>
      </c>
      <c r="E142" s="53" t="s">
        <v>126</v>
      </c>
      <c r="F142" s="164">
        <v>79446</v>
      </c>
      <c r="G142" s="92">
        <v>77431</v>
      </c>
      <c r="H142" s="255">
        <f>SUM(G142*100/F142)</f>
        <v>97.46368602572817</v>
      </c>
      <c r="I142" s="83">
        <v>0</v>
      </c>
      <c r="J142" s="57"/>
    </row>
    <row r="143" spans="1:10" s="47" customFormat="1" ht="12.75">
      <c r="A143" s="59"/>
      <c r="B143" s="57"/>
      <c r="C143" s="60"/>
      <c r="D143" s="57"/>
      <c r="E143" s="62" t="s">
        <v>127</v>
      </c>
      <c r="F143" s="57"/>
      <c r="G143" s="60"/>
      <c r="H143" s="257" t="s">
        <v>187</v>
      </c>
      <c r="I143" s="63"/>
      <c r="J143" s="45"/>
    </row>
    <row r="144" spans="1:10" s="47" customFormat="1" ht="51.75" thickBot="1">
      <c r="A144" s="466"/>
      <c r="B144" s="539"/>
      <c r="C144" s="103"/>
      <c r="D144" s="104"/>
      <c r="E144" s="540" t="s">
        <v>216</v>
      </c>
      <c r="F144" s="105"/>
      <c r="G144" s="270"/>
      <c r="H144" s="425" t="s">
        <v>187</v>
      </c>
      <c r="I144" s="106"/>
      <c r="J144" s="45"/>
    </row>
    <row r="145" spans="1:10" s="47" customFormat="1" ht="25.5">
      <c r="A145" s="317">
        <v>754</v>
      </c>
      <c r="B145" s="315"/>
      <c r="C145" s="315"/>
      <c r="D145" s="309"/>
      <c r="E145" s="312" t="s">
        <v>76</v>
      </c>
      <c r="F145" s="316">
        <f>SUM(F159,F154,F146)</f>
        <v>33945</v>
      </c>
      <c r="G145" s="316">
        <f>SUM(G159,G154,G146)</f>
        <v>34901.53</v>
      </c>
      <c r="H145" s="431">
        <f>SUM(G145*100/F145)</f>
        <v>102.81788186772721</v>
      </c>
      <c r="I145" s="438">
        <f>SUM(I146)</f>
        <v>0</v>
      </c>
      <c r="J145" s="45"/>
    </row>
    <row r="146" spans="1:10" s="14" customFormat="1" ht="12.75">
      <c r="A146" s="35"/>
      <c r="B146" s="272">
        <v>75412</v>
      </c>
      <c r="C146" s="12"/>
      <c r="D146" s="29"/>
      <c r="E146" s="48" t="s">
        <v>77</v>
      </c>
      <c r="F146" s="162">
        <f>SUM(F149)</f>
        <v>3470</v>
      </c>
      <c r="G146" s="162">
        <f>SUM(G149)</f>
        <v>4426.53</v>
      </c>
      <c r="H146" s="433">
        <f>SUM(G146*100/F146)</f>
        <v>127.56570605187319</v>
      </c>
      <c r="I146" s="437">
        <f>SUM(I149)</f>
        <v>0</v>
      </c>
      <c r="J146" s="13"/>
    </row>
    <row r="147" spans="1:10" s="14" customFormat="1" ht="12.75">
      <c r="A147" s="11"/>
      <c r="B147" s="356"/>
      <c r="C147" s="293"/>
      <c r="D147" s="43"/>
      <c r="E147" s="354" t="s">
        <v>59</v>
      </c>
      <c r="F147" s="355">
        <f>SUM(F149)</f>
        <v>3470</v>
      </c>
      <c r="G147" s="355">
        <f>SUM(G149:G150)</f>
        <v>4426.53</v>
      </c>
      <c r="H147" s="255">
        <f>SUM(G147*100/F147)</f>
        <v>127.56570605187319</v>
      </c>
      <c r="I147" s="275">
        <f>SUM(I149:I150)</f>
        <v>0</v>
      </c>
      <c r="J147" s="13"/>
    </row>
    <row r="148" spans="1:10" s="14" customFormat="1" ht="12.75">
      <c r="A148" s="11"/>
      <c r="B148" s="356"/>
      <c r="C148" s="13"/>
      <c r="D148" s="24"/>
      <c r="E148" s="365" t="s">
        <v>60</v>
      </c>
      <c r="F148" s="355"/>
      <c r="G148" s="366"/>
      <c r="H148" s="255" t="s">
        <v>187</v>
      </c>
      <c r="I148" s="158"/>
      <c r="J148" s="13"/>
    </row>
    <row r="149" spans="1:10" s="58" customFormat="1" ht="12.75">
      <c r="A149" s="50"/>
      <c r="B149" s="45"/>
      <c r="C149" s="51"/>
      <c r="D149" s="80">
        <v>970</v>
      </c>
      <c r="E149" s="462" t="s">
        <v>78</v>
      </c>
      <c r="F149" s="164">
        <v>3470</v>
      </c>
      <c r="G149" s="92">
        <v>4426.53</v>
      </c>
      <c r="H149" s="255">
        <f>SUM(G149*100/F149)</f>
        <v>127.56570605187319</v>
      </c>
      <c r="I149" s="83">
        <v>0</v>
      </c>
      <c r="J149" s="57"/>
    </row>
    <row r="150" spans="1:10" s="47" customFormat="1" ht="39.75" customHeight="1">
      <c r="A150" s="166"/>
      <c r="B150" s="65"/>
      <c r="C150" s="65"/>
      <c r="D150" s="111"/>
      <c r="E150" s="463" t="s">
        <v>43</v>
      </c>
      <c r="F150" s="84"/>
      <c r="G150" s="74"/>
      <c r="H150" s="256" t="s">
        <v>187</v>
      </c>
      <c r="I150" s="68"/>
      <c r="J150" s="45"/>
    </row>
    <row r="151" spans="1:9" s="146" customFormat="1" ht="12.75">
      <c r="A151" s="141" t="s">
        <v>180</v>
      </c>
      <c r="B151" s="142">
        <v>7</v>
      </c>
      <c r="C151" s="143"/>
      <c r="D151" s="143"/>
      <c r="E151" s="144"/>
      <c r="F151" s="143"/>
      <c r="G151" s="143"/>
      <c r="H151" s="426" t="s">
        <v>187</v>
      </c>
      <c r="I151" s="145"/>
    </row>
    <row r="152" spans="1:9" s="1" customFormat="1" ht="13.5" thickBot="1">
      <c r="A152" s="5"/>
      <c r="B152" s="4"/>
      <c r="C152" s="2"/>
      <c r="D152" s="2"/>
      <c r="E152" s="10"/>
      <c r="F152" s="2"/>
      <c r="G152" s="2"/>
      <c r="H152" s="427" t="s">
        <v>187</v>
      </c>
      <c r="I152" s="40"/>
    </row>
    <row r="153" spans="1:10" s="3" customFormat="1" ht="11.25" customHeight="1" thickBot="1">
      <c r="A153" s="266" t="s">
        <v>147</v>
      </c>
      <c r="B153" s="267" t="s">
        <v>177</v>
      </c>
      <c r="C153" s="595" t="s">
        <v>159</v>
      </c>
      <c r="D153" s="596"/>
      <c r="E153" s="269" t="s">
        <v>146</v>
      </c>
      <c r="F153" s="268" t="s">
        <v>184</v>
      </c>
      <c r="G153" s="304" t="s">
        <v>185</v>
      </c>
      <c r="H153" s="305" t="s">
        <v>186</v>
      </c>
      <c r="I153" s="306" t="s">
        <v>192</v>
      </c>
      <c r="J153" s="6"/>
    </row>
    <row r="154" spans="1:10" s="14" customFormat="1" ht="12.75">
      <c r="A154" s="25"/>
      <c r="B154" s="340">
        <v>75478</v>
      </c>
      <c r="C154" s="341"/>
      <c r="D154" s="13"/>
      <c r="E154" s="69" t="s">
        <v>217</v>
      </c>
      <c r="F154" s="342">
        <f>SUM(F157)</f>
        <v>9475</v>
      </c>
      <c r="G154" s="342">
        <f>SUM(G157)</f>
        <v>9475</v>
      </c>
      <c r="H154" s="434">
        <f>SUM(G154*100/F154)</f>
        <v>100</v>
      </c>
      <c r="I154" s="242">
        <f>SUM(I157)</f>
        <v>0</v>
      </c>
      <c r="J154" s="13"/>
    </row>
    <row r="155" spans="1:10" s="14" customFormat="1" ht="12.75">
      <c r="A155" s="11"/>
      <c r="B155" s="356"/>
      <c r="C155" s="293"/>
      <c r="D155" s="43"/>
      <c r="E155" s="354" t="s">
        <v>59</v>
      </c>
      <c r="F155" s="355">
        <f>SUM(F157)</f>
        <v>9475</v>
      </c>
      <c r="G155" s="355">
        <f>SUM(G157:G158)</f>
        <v>9475</v>
      </c>
      <c r="H155" s="255">
        <f>SUM(G155*100/F155)</f>
        <v>100</v>
      </c>
      <c r="I155" s="275">
        <f>SUM(I157:I158)</f>
        <v>0</v>
      </c>
      <c r="J155" s="13"/>
    </row>
    <row r="156" spans="1:10" s="14" customFormat="1" ht="12.75">
      <c r="A156" s="11"/>
      <c r="B156" s="356"/>
      <c r="C156" s="15"/>
      <c r="D156" s="27"/>
      <c r="E156" s="365" t="s">
        <v>60</v>
      </c>
      <c r="F156" s="355"/>
      <c r="G156" s="366"/>
      <c r="H156" s="255" t="s">
        <v>187</v>
      </c>
      <c r="I156" s="158"/>
      <c r="J156" s="13"/>
    </row>
    <row r="157" spans="1:10" s="58" customFormat="1" ht="25.5">
      <c r="A157" s="50"/>
      <c r="B157" s="45"/>
      <c r="C157" s="51"/>
      <c r="D157" s="215">
        <v>2030</v>
      </c>
      <c r="E157" s="53" t="s">
        <v>24</v>
      </c>
      <c r="F157" s="164">
        <v>9475</v>
      </c>
      <c r="G157" s="92">
        <v>9475</v>
      </c>
      <c r="H157" s="255">
        <f>SUM(G157*100/F157)</f>
        <v>100</v>
      </c>
      <c r="I157" s="83">
        <v>0</v>
      </c>
      <c r="J157" s="57"/>
    </row>
    <row r="158" spans="1:10" s="47" customFormat="1" ht="66" customHeight="1">
      <c r="A158" s="50"/>
      <c r="B158" s="111"/>
      <c r="C158" s="65"/>
      <c r="D158" s="118"/>
      <c r="E158" s="165" t="s">
        <v>218</v>
      </c>
      <c r="F158" s="84"/>
      <c r="G158" s="74"/>
      <c r="H158" s="256" t="s">
        <v>187</v>
      </c>
      <c r="I158" s="68"/>
      <c r="J158" s="45"/>
    </row>
    <row r="159" spans="1:10" s="14" customFormat="1" ht="12.75">
      <c r="A159" s="25"/>
      <c r="B159" s="340">
        <v>75495</v>
      </c>
      <c r="C159" s="341"/>
      <c r="D159" s="13"/>
      <c r="E159" s="69" t="s">
        <v>165</v>
      </c>
      <c r="F159" s="342">
        <f>SUM(F162)</f>
        <v>21000</v>
      </c>
      <c r="G159" s="342">
        <f>SUM(G162)</f>
        <v>21000</v>
      </c>
      <c r="H159" s="434">
        <f>SUM(G159*100/F159)</f>
        <v>100</v>
      </c>
      <c r="I159" s="469">
        <f>SUM(I162)</f>
        <v>0</v>
      </c>
      <c r="J159" s="13"/>
    </row>
    <row r="160" spans="1:10" s="14" customFormat="1" ht="12.75">
      <c r="A160" s="11"/>
      <c r="B160" s="356"/>
      <c r="C160" s="293"/>
      <c r="D160" s="43"/>
      <c r="E160" s="354" t="s">
        <v>59</v>
      </c>
      <c r="F160" s="355">
        <f>SUM(F162)</f>
        <v>21000</v>
      </c>
      <c r="G160" s="355">
        <f>SUM(G162:G163)</f>
        <v>21000</v>
      </c>
      <c r="H160" s="255">
        <f>SUM(G160*100/F160)</f>
        <v>100</v>
      </c>
      <c r="I160" s="275">
        <f>SUM(I162:I163)</f>
        <v>0</v>
      </c>
      <c r="J160" s="13"/>
    </row>
    <row r="161" spans="1:10" s="14" customFormat="1" ht="12.75">
      <c r="A161" s="11"/>
      <c r="B161" s="356"/>
      <c r="C161" s="15"/>
      <c r="D161" s="27"/>
      <c r="E161" s="365" t="s">
        <v>60</v>
      </c>
      <c r="F161" s="355"/>
      <c r="G161" s="366"/>
      <c r="H161" s="255" t="s">
        <v>187</v>
      </c>
      <c r="I161" s="158"/>
      <c r="J161" s="13"/>
    </row>
    <row r="162" spans="1:10" s="58" customFormat="1" ht="38.25">
      <c r="A162" s="50"/>
      <c r="B162" s="45"/>
      <c r="C162" s="51"/>
      <c r="D162" s="147">
        <v>2020</v>
      </c>
      <c r="E162" s="53" t="s">
        <v>79</v>
      </c>
      <c r="F162" s="164">
        <v>21000</v>
      </c>
      <c r="G162" s="92">
        <v>21000</v>
      </c>
      <c r="H162" s="255">
        <f>SUM(G162*100/F162)</f>
        <v>100</v>
      </c>
      <c r="I162" s="83">
        <v>0</v>
      </c>
      <c r="J162" s="57"/>
    </row>
    <row r="163" spans="1:10" s="47" customFormat="1" ht="66" customHeight="1" thickBot="1">
      <c r="A163" s="466"/>
      <c r="B163" s="466"/>
      <c r="C163" s="103"/>
      <c r="D163" s="104"/>
      <c r="E163" s="467" t="s">
        <v>98</v>
      </c>
      <c r="F163" s="105"/>
      <c r="G163" s="270"/>
      <c r="H163" s="425" t="s">
        <v>187</v>
      </c>
      <c r="I163" s="106"/>
      <c r="J163" s="45"/>
    </row>
    <row r="164" spans="1:10" s="47" customFormat="1" ht="12.75">
      <c r="A164" s="318">
        <v>756</v>
      </c>
      <c r="B164" s="319"/>
      <c r="C164" s="309"/>
      <c r="D164" s="309"/>
      <c r="E164" s="320" t="s">
        <v>7</v>
      </c>
      <c r="F164" s="321">
        <f>SUM(F166,F174,F187,F205,F215,F223)</f>
        <v>29337228</v>
      </c>
      <c r="G164" s="464">
        <f>SUM(G166,G174,G187,G205,G215,G223)</f>
        <v>29755906.580000002</v>
      </c>
      <c r="H164" s="431">
        <f>SUM(G164*100/F164)</f>
        <v>101.42712385778233</v>
      </c>
      <c r="I164" s="465">
        <f>SUM(I166,I174,I187,I205,I215,I223)</f>
        <v>840537.02</v>
      </c>
      <c r="J164" s="45"/>
    </row>
    <row r="165" spans="1:10" s="47" customFormat="1" ht="27" customHeight="1">
      <c r="A165" s="326"/>
      <c r="B165" s="323"/>
      <c r="C165" s="324"/>
      <c r="D165" s="324"/>
      <c r="E165" s="325" t="s">
        <v>8</v>
      </c>
      <c r="F165" s="324"/>
      <c r="G165" s="326"/>
      <c r="H165" s="443" t="s">
        <v>187</v>
      </c>
      <c r="I165" s="442"/>
      <c r="J165" s="45"/>
    </row>
    <row r="166" spans="1:10" s="14" customFormat="1" ht="26.25" customHeight="1">
      <c r="A166" s="35"/>
      <c r="B166" s="131">
        <v>75601</v>
      </c>
      <c r="C166" s="33"/>
      <c r="D166" s="34"/>
      <c r="E166" s="132" t="s">
        <v>9</v>
      </c>
      <c r="F166" s="167">
        <f>SUM(F169:F170)</f>
        <v>60000</v>
      </c>
      <c r="G166" s="167">
        <f>SUM(G169:G170)</f>
        <v>60400.57</v>
      </c>
      <c r="H166" s="434">
        <f>SUM(G166*100/F166)</f>
        <v>100.66761666666666</v>
      </c>
      <c r="I166" s="441">
        <f>SUM(I169:I170)</f>
        <v>79038.37</v>
      </c>
      <c r="J166" s="13"/>
    </row>
    <row r="167" spans="1:10" s="14" customFormat="1" ht="12.75">
      <c r="A167" s="11"/>
      <c r="B167" s="356"/>
      <c r="C167" s="293"/>
      <c r="D167" s="43"/>
      <c r="E167" s="354" t="s">
        <v>59</v>
      </c>
      <c r="F167" s="355">
        <f>SUM(F169)</f>
        <v>60000</v>
      </c>
      <c r="G167" s="355">
        <f>SUM(G169:G170)</f>
        <v>60400.57</v>
      </c>
      <c r="H167" s="255">
        <f>SUM(G167*100/F167)</f>
        <v>100.66761666666666</v>
      </c>
      <c r="I167" s="275">
        <f>SUM(I169:I170)</f>
        <v>79038.37</v>
      </c>
      <c r="J167" s="13"/>
    </row>
    <row r="168" spans="1:10" s="14" customFormat="1" ht="12.75">
      <c r="A168" s="11"/>
      <c r="B168" s="356"/>
      <c r="C168" s="15"/>
      <c r="D168" s="27"/>
      <c r="E168" s="365" t="s">
        <v>60</v>
      </c>
      <c r="F168" s="355"/>
      <c r="G168" s="366"/>
      <c r="H168" s="255" t="s">
        <v>187</v>
      </c>
      <c r="I168" s="158"/>
      <c r="J168" s="13"/>
    </row>
    <row r="169" spans="1:10" s="58" customFormat="1" ht="14.25" customHeight="1">
      <c r="A169" s="50"/>
      <c r="B169" s="45"/>
      <c r="C169" s="134"/>
      <c r="D169" s="135">
        <v>350</v>
      </c>
      <c r="E169" s="136" t="s">
        <v>133</v>
      </c>
      <c r="F169" s="152">
        <v>60000</v>
      </c>
      <c r="G169" s="152">
        <v>60400.57</v>
      </c>
      <c r="H169" s="255">
        <f>SUM(G169*100/F169)</f>
        <v>100.66761666666666</v>
      </c>
      <c r="I169" s="56">
        <v>79038.37</v>
      </c>
      <c r="J169" s="57"/>
    </row>
    <row r="170" spans="1:10" s="58" customFormat="1" ht="12.75">
      <c r="A170" s="138"/>
      <c r="B170" s="195"/>
      <c r="C170" s="184"/>
      <c r="D170" s="84"/>
      <c r="E170" s="185" t="s">
        <v>149</v>
      </c>
      <c r="F170" s="184"/>
      <c r="G170" s="184"/>
      <c r="H170" s="256" t="s">
        <v>187</v>
      </c>
      <c r="I170" s="88"/>
      <c r="J170" s="57"/>
    </row>
    <row r="171" spans="1:9" s="146" customFormat="1" ht="12.75">
      <c r="A171" s="141" t="s">
        <v>180</v>
      </c>
      <c r="B171" s="142">
        <v>8</v>
      </c>
      <c r="C171" s="143"/>
      <c r="D171" s="143"/>
      <c r="E171" s="144"/>
      <c r="F171" s="143"/>
      <c r="G171" s="143"/>
      <c r="H171" s="426" t="s">
        <v>187</v>
      </c>
      <c r="I171" s="145"/>
    </row>
    <row r="172" spans="1:9" s="1" customFormat="1" ht="13.5" thickBot="1">
      <c r="A172" s="5"/>
      <c r="B172" s="4"/>
      <c r="C172" s="2"/>
      <c r="D172" s="2"/>
      <c r="E172" s="10"/>
      <c r="F172" s="2"/>
      <c r="G172" s="2"/>
      <c r="H172" s="427" t="s">
        <v>187</v>
      </c>
      <c r="I172" s="40"/>
    </row>
    <row r="173" spans="1:10" s="3" customFormat="1" ht="11.25" customHeight="1" thickBot="1">
      <c r="A173" s="266" t="s">
        <v>147</v>
      </c>
      <c r="B173" s="267" t="s">
        <v>177</v>
      </c>
      <c r="C173" s="595" t="s">
        <v>159</v>
      </c>
      <c r="D173" s="596"/>
      <c r="E173" s="269" t="s">
        <v>146</v>
      </c>
      <c r="F173" s="268" t="s">
        <v>184</v>
      </c>
      <c r="G173" s="304" t="s">
        <v>185</v>
      </c>
      <c r="H173" s="305" t="s">
        <v>186</v>
      </c>
      <c r="I173" s="306" t="s">
        <v>192</v>
      </c>
      <c r="J173" s="6"/>
    </row>
    <row r="174" spans="1:10" s="14" customFormat="1" ht="25.5" customHeight="1">
      <c r="A174" s="25"/>
      <c r="B174" s="169">
        <v>75615</v>
      </c>
      <c r="C174" s="22"/>
      <c r="D174" s="23"/>
      <c r="E174" s="170" t="s">
        <v>10</v>
      </c>
      <c r="F174" s="171">
        <f>SUM(F179:F186)</f>
        <v>7112959</v>
      </c>
      <c r="G174" s="444">
        <f>SUM(G179:G186)</f>
        <v>7422072.69</v>
      </c>
      <c r="H174" s="433">
        <f>SUM(G174*100/F174)</f>
        <v>104.3457819734375</v>
      </c>
      <c r="I174" s="445">
        <f>SUM(I179:I186)</f>
        <v>226975.6</v>
      </c>
      <c r="J174" s="13"/>
    </row>
    <row r="175" spans="1:10" s="14" customFormat="1" ht="12.75">
      <c r="A175" s="25"/>
      <c r="B175" s="13"/>
      <c r="C175" s="11"/>
      <c r="D175" s="24"/>
      <c r="E175" s="172" t="s">
        <v>12</v>
      </c>
      <c r="F175" s="25"/>
      <c r="G175" s="11"/>
      <c r="H175" s="257" t="s">
        <v>187</v>
      </c>
      <c r="I175" s="173"/>
      <c r="J175" s="13"/>
    </row>
    <row r="176" spans="1:10" s="14" customFormat="1" ht="12.75">
      <c r="A176" s="25"/>
      <c r="B176" s="15"/>
      <c r="C176" s="26"/>
      <c r="D176" s="27"/>
      <c r="E176" s="174" t="s">
        <v>11</v>
      </c>
      <c r="F176" s="28"/>
      <c r="G176" s="26"/>
      <c r="H176" s="256" t="s">
        <v>187</v>
      </c>
      <c r="I176" s="163"/>
      <c r="J176" s="13"/>
    </row>
    <row r="177" spans="1:10" s="14" customFormat="1" ht="12.75">
      <c r="A177" s="11"/>
      <c r="B177" s="356"/>
      <c r="C177" s="293"/>
      <c r="D177" s="43"/>
      <c r="E177" s="354" t="s">
        <v>59</v>
      </c>
      <c r="F177" s="355">
        <f>SUM(F179:F186)</f>
        <v>7112959</v>
      </c>
      <c r="G177" s="355">
        <f>SUM(G179:G186)</f>
        <v>7422072.69</v>
      </c>
      <c r="H177" s="257">
        <f>SUM(G177*100/F177)</f>
        <v>104.3457819734375</v>
      </c>
      <c r="I177" s="275">
        <f>SUM(I179:I186)</f>
        <v>226975.6</v>
      </c>
      <c r="J177" s="13"/>
    </row>
    <row r="178" spans="1:10" s="14" customFormat="1" ht="12.75">
      <c r="A178" s="11"/>
      <c r="B178" s="356"/>
      <c r="C178" s="15"/>
      <c r="D178" s="27"/>
      <c r="E178" s="365" t="s">
        <v>60</v>
      </c>
      <c r="F178" s="355"/>
      <c r="G178" s="366"/>
      <c r="H178" s="255" t="s">
        <v>187</v>
      </c>
      <c r="I178" s="158"/>
      <c r="J178" s="13"/>
    </row>
    <row r="179" spans="1:10" s="58" customFormat="1" ht="12.75">
      <c r="A179" s="64"/>
      <c r="B179" s="50"/>
      <c r="C179" s="189"/>
      <c r="D179" s="155">
        <v>310</v>
      </c>
      <c r="E179" s="156" t="s">
        <v>131</v>
      </c>
      <c r="F179" s="175">
        <v>6600000</v>
      </c>
      <c r="G179" s="175">
        <v>6896619.01</v>
      </c>
      <c r="H179" s="255">
        <f aca="true" t="shared" si="0" ref="H179:H184">SUM(G179*100/F179)</f>
        <v>104.49422742424242</v>
      </c>
      <c r="I179" s="158">
        <v>217002.5</v>
      </c>
      <c r="J179" s="57"/>
    </row>
    <row r="180" spans="1:10" s="58" customFormat="1" ht="12.75">
      <c r="A180" s="60"/>
      <c r="B180" s="59"/>
      <c r="C180" s="190"/>
      <c r="D180" s="176">
        <v>320</v>
      </c>
      <c r="E180" s="177" t="s">
        <v>148</v>
      </c>
      <c r="F180" s="178">
        <v>8000</v>
      </c>
      <c r="G180" s="178">
        <v>7796.23</v>
      </c>
      <c r="H180" s="255">
        <f t="shared" si="0"/>
        <v>97.452875</v>
      </c>
      <c r="I180" s="120">
        <v>121</v>
      </c>
      <c r="J180" s="57"/>
    </row>
    <row r="181" spans="1:10" s="58" customFormat="1" ht="12.75">
      <c r="A181" s="60"/>
      <c r="B181" s="59"/>
      <c r="C181" s="190"/>
      <c r="D181" s="176">
        <v>330</v>
      </c>
      <c r="E181" s="177" t="s">
        <v>167</v>
      </c>
      <c r="F181" s="179">
        <v>22839</v>
      </c>
      <c r="G181" s="179">
        <v>24837.91</v>
      </c>
      <c r="H181" s="255">
        <f t="shared" si="0"/>
        <v>108.75217829151889</v>
      </c>
      <c r="I181" s="120">
        <v>0</v>
      </c>
      <c r="J181" s="57"/>
    </row>
    <row r="182" spans="1:10" s="58" customFormat="1" ht="12.75">
      <c r="A182" s="60"/>
      <c r="B182" s="59"/>
      <c r="C182" s="190"/>
      <c r="D182" s="176">
        <v>340</v>
      </c>
      <c r="E182" s="177" t="s">
        <v>176</v>
      </c>
      <c r="F182" s="180">
        <v>194985</v>
      </c>
      <c r="G182" s="180">
        <v>199491.54</v>
      </c>
      <c r="H182" s="255">
        <f t="shared" si="0"/>
        <v>102.3112239403031</v>
      </c>
      <c r="I182" s="120">
        <v>9846.6</v>
      </c>
      <c r="J182" s="57"/>
    </row>
    <row r="183" spans="1:10" s="58" customFormat="1" ht="12.75">
      <c r="A183" s="60"/>
      <c r="B183" s="59"/>
      <c r="C183" s="190"/>
      <c r="D183" s="176">
        <v>500</v>
      </c>
      <c r="E183" s="177" t="s">
        <v>170</v>
      </c>
      <c r="F183" s="178">
        <v>24610</v>
      </c>
      <c r="G183" s="178">
        <v>45836</v>
      </c>
      <c r="H183" s="435">
        <f t="shared" si="0"/>
        <v>186.2494920763917</v>
      </c>
      <c r="I183" s="120">
        <v>5.5</v>
      </c>
      <c r="J183" s="57"/>
    </row>
    <row r="184" spans="1:10" s="58" customFormat="1" ht="25.5">
      <c r="A184" s="60"/>
      <c r="B184" s="59"/>
      <c r="C184" s="159"/>
      <c r="D184" s="160">
        <v>690</v>
      </c>
      <c r="E184" s="161" t="s">
        <v>198</v>
      </c>
      <c r="F184" s="273">
        <v>255</v>
      </c>
      <c r="G184" s="273">
        <v>352</v>
      </c>
      <c r="H184" s="435">
        <f t="shared" si="0"/>
        <v>138.0392156862745</v>
      </c>
      <c r="I184" s="120">
        <v>0</v>
      </c>
      <c r="J184" s="57"/>
    </row>
    <row r="185" spans="1:10" s="58" customFormat="1" ht="25.5">
      <c r="A185" s="60"/>
      <c r="B185" s="59"/>
      <c r="C185" s="369"/>
      <c r="D185" s="182">
        <v>2680</v>
      </c>
      <c r="E185" s="136" t="s">
        <v>13</v>
      </c>
      <c r="F185" s="183">
        <v>262270</v>
      </c>
      <c r="G185" s="183">
        <v>247140</v>
      </c>
      <c r="H185" s="255">
        <f>SUM(G185*100/F185)</f>
        <v>94.23113585236588</v>
      </c>
      <c r="I185" s="56">
        <v>0</v>
      </c>
      <c r="J185" s="57"/>
    </row>
    <row r="186" spans="1:10" s="58" customFormat="1" ht="63.75" customHeight="1">
      <c r="A186" s="60"/>
      <c r="B186" s="138"/>
      <c r="C186" s="84"/>
      <c r="D186" s="84"/>
      <c r="E186" s="185" t="s">
        <v>14</v>
      </c>
      <c r="F186" s="184"/>
      <c r="G186" s="184"/>
      <c r="H186" s="256" t="s">
        <v>187</v>
      </c>
      <c r="I186" s="88"/>
      <c r="J186" s="57"/>
    </row>
    <row r="187" spans="1:10" s="14" customFormat="1" ht="25.5">
      <c r="A187" s="25"/>
      <c r="B187" s="568">
        <v>75616</v>
      </c>
      <c r="C187" s="22"/>
      <c r="D187" s="23"/>
      <c r="E187" s="186" t="s">
        <v>15</v>
      </c>
      <c r="F187" s="171">
        <f>SUM(F192:F204)</f>
        <v>6882300</v>
      </c>
      <c r="G187" s="171">
        <f>SUM(G192:G204)</f>
        <v>7349049.830000001</v>
      </c>
      <c r="H187" s="433">
        <f>SUM(G187*100/F187)</f>
        <v>106.78188730511604</v>
      </c>
      <c r="I187" s="445">
        <f>SUM(I192:I204)</f>
        <v>481785.05000000005</v>
      </c>
      <c r="J187" s="13"/>
    </row>
    <row r="188" spans="1:10" s="14" customFormat="1" ht="12.75">
      <c r="A188" s="25"/>
      <c r="B188" s="24"/>
      <c r="C188" s="11"/>
      <c r="D188" s="24"/>
      <c r="E188" s="187" t="s">
        <v>17</v>
      </c>
      <c r="F188" s="25"/>
      <c r="G188" s="11"/>
      <c r="H188" s="257" t="s">
        <v>187</v>
      </c>
      <c r="I188" s="173"/>
      <c r="J188" s="13"/>
    </row>
    <row r="189" spans="1:10" s="14" customFormat="1" ht="12.75">
      <c r="A189" s="25"/>
      <c r="B189" s="24"/>
      <c r="C189" s="26"/>
      <c r="D189" s="27"/>
      <c r="E189" s="188" t="s">
        <v>16</v>
      </c>
      <c r="F189" s="28"/>
      <c r="G189" s="26"/>
      <c r="H189" s="256" t="s">
        <v>187</v>
      </c>
      <c r="I189" s="163"/>
      <c r="J189" s="13"/>
    </row>
    <row r="190" spans="1:10" s="14" customFormat="1" ht="12.75">
      <c r="A190" s="11"/>
      <c r="B190" s="356"/>
      <c r="C190" s="293"/>
      <c r="D190" s="43"/>
      <c r="E190" s="354" t="s">
        <v>59</v>
      </c>
      <c r="F190" s="355">
        <f>SUM(F192:F204)</f>
        <v>6882300</v>
      </c>
      <c r="G190" s="355">
        <f>SUM(G192:G204)</f>
        <v>7349049.830000001</v>
      </c>
      <c r="H190" s="257">
        <f>SUM(G190*100/F190)</f>
        <v>106.78188730511604</v>
      </c>
      <c r="I190" s="275">
        <f>SUM(I192:I204)</f>
        <v>481785.05000000005</v>
      </c>
      <c r="J190" s="13"/>
    </row>
    <row r="191" spans="1:10" s="14" customFormat="1" ht="12.75">
      <c r="A191" s="11"/>
      <c r="B191" s="356"/>
      <c r="C191" s="15"/>
      <c r="D191" s="27"/>
      <c r="E191" s="365" t="s">
        <v>60</v>
      </c>
      <c r="F191" s="355"/>
      <c r="G191" s="366"/>
      <c r="H191" s="255" t="s">
        <v>187</v>
      </c>
      <c r="I191" s="158"/>
      <c r="J191" s="13"/>
    </row>
    <row r="192" spans="1:10" s="58" customFormat="1" ht="12.75">
      <c r="A192" s="64"/>
      <c r="B192" s="50"/>
      <c r="C192" s="189"/>
      <c r="D192" s="155">
        <v>310</v>
      </c>
      <c r="E192" s="156" t="s">
        <v>131</v>
      </c>
      <c r="F192" s="175">
        <v>5278511</v>
      </c>
      <c r="G192" s="175">
        <v>5434272.93</v>
      </c>
      <c r="H192" s="255">
        <f aca="true" t="shared" si="1" ref="H192:H204">SUM(G192*100/F192)</f>
        <v>102.95086872036451</v>
      </c>
      <c r="I192" s="158">
        <v>380893.2</v>
      </c>
      <c r="J192" s="57"/>
    </row>
    <row r="193" spans="1:10" s="58" customFormat="1" ht="12.75">
      <c r="A193" s="60"/>
      <c r="B193" s="59"/>
      <c r="C193" s="190"/>
      <c r="D193" s="176">
        <v>320</v>
      </c>
      <c r="E193" s="177" t="s">
        <v>148</v>
      </c>
      <c r="F193" s="180">
        <v>275294</v>
      </c>
      <c r="G193" s="180">
        <v>286083.13</v>
      </c>
      <c r="H193" s="255">
        <f t="shared" si="1"/>
        <v>103.91913009364534</v>
      </c>
      <c r="I193" s="120">
        <v>9402.52</v>
      </c>
      <c r="J193" s="57"/>
    </row>
    <row r="194" spans="1:10" s="58" customFormat="1" ht="12.75">
      <c r="A194" s="60"/>
      <c r="B194" s="59"/>
      <c r="C194" s="190"/>
      <c r="D194" s="176">
        <v>330</v>
      </c>
      <c r="E194" s="177" t="s">
        <v>167</v>
      </c>
      <c r="F194" s="178">
        <v>7000</v>
      </c>
      <c r="G194" s="178">
        <v>7779.2</v>
      </c>
      <c r="H194" s="255">
        <f t="shared" si="1"/>
        <v>111.13142857142857</v>
      </c>
      <c r="I194" s="120">
        <v>829.19</v>
      </c>
      <c r="J194" s="57"/>
    </row>
    <row r="195" spans="1:10" s="58" customFormat="1" ht="12.75">
      <c r="A195" s="60"/>
      <c r="B195" s="59"/>
      <c r="C195" s="190"/>
      <c r="D195" s="176">
        <v>340</v>
      </c>
      <c r="E195" s="177" t="s">
        <v>176</v>
      </c>
      <c r="F195" s="180">
        <v>488083</v>
      </c>
      <c r="G195" s="180">
        <v>511897.87</v>
      </c>
      <c r="H195" s="255">
        <f t="shared" si="1"/>
        <v>104.87926643624138</v>
      </c>
      <c r="I195" s="120">
        <v>46348.3</v>
      </c>
      <c r="J195" s="57"/>
    </row>
    <row r="196" spans="1:10" s="58" customFormat="1" ht="12.75">
      <c r="A196" s="60"/>
      <c r="B196" s="59"/>
      <c r="C196" s="190"/>
      <c r="D196" s="176">
        <v>360</v>
      </c>
      <c r="E196" s="177" t="s">
        <v>144</v>
      </c>
      <c r="F196" s="180">
        <v>100000</v>
      </c>
      <c r="G196" s="180">
        <v>180979.91</v>
      </c>
      <c r="H196" s="255">
        <f t="shared" si="1"/>
        <v>180.97991</v>
      </c>
      <c r="I196" s="120">
        <v>41582.84</v>
      </c>
      <c r="J196" s="57"/>
    </row>
    <row r="197" spans="1:10" s="58" customFormat="1" ht="12.75">
      <c r="A197" s="60"/>
      <c r="B197" s="59"/>
      <c r="C197" s="190"/>
      <c r="D197" s="176">
        <v>370</v>
      </c>
      <c r="E197" s="177" t="s">
        <v>69</v>
      </c>
      <c r="F197" s="178">
        <v>60000</v>
      </c>
      <c r="G197" s="178">
        <v>61594.24</v>
      </c>
      <c r="H197" s="255">
        <f t="shared" si="1"/>
        <v>102.65706666666667</v>
      </c>
      <c r="I197" s="120">
        <v>0</v>
      </c>
      <c r="J197" s="57"/>
    </row>
    <row r="198" spans="1:10" s="58" customFormat="1" ht="12.75">
      <c r="A198" s="74"/>
      <c r="B198" s="138"/>
      <c r="C198" s="159"/>
      <c r="D198" s="160">
        <v>430</v>
      </c>
      <c r="E198" s="161" t="s">
        <v>163</v>
      </c>
      <c r="F198" s="205">
        <v>158835</v>
      </c>
      <c r="G198" s="205">
        <v>170635.5</v>
      </c>
      <c r="H198" s="435">
        <f t="shared" si="1"/>
        <v>107.42940787609784</v>
      </c>
      <c r="I198" s="120">
        <v>0</v>
      </c>
      <c r="J198" s="57"/>
    </row>
    <row r="199" spans="1:9" s="146" customFormat="1" ht="12.75">
      <c r="A199" s="141" t="s">
        <v>180</v>
      </c>
      <c r="B199" s="142">
        <v>9</v>
      </c>
      <c r="C199" s="143"/>
      <c r="D199" s="143"/>
      <c r="E199" s="144"/>
      <c r="F199" s="143"/>
      <c r="G199" s="143"/>
      <c r="H199" s="426" t="s">
        <v>187</v>
      </c>
      <c r="I199" s="145"/>
    </row>
    <row r="200" spans="1:9" s="1" customFormat="1" ht="13.5" thickBot="1">
      <c r="A200" s="5"/>
      <c r="B200" s="4"/>
      <c r="C200" s="2"/>
      <c r="D200" s="2"/>
      <c r="E200" s="10"/>
      <c r="F200" s="2"/>
      <c r="G200" s="2"/>
      <c r="H200" s="427" t="s">
        <v>187</v>
      </c>
      <c r="I200" s="40"/>
    </row>
    <row r="201" spans="1:10" s="3" customFormat="1" ht="11.25" customHeight="1" thickBot="1">
      <c r="A201" s="266" t="s">
        <v>147</v>
      </c>
      <c r="B201" s="267" t="s">
        <v>177</v>
      </c>
      <c r="C201" s="595" t="s">
        <v>159</v>
      </c>
      <c r="D201" s="596"/>
      <c r="E201" s="269" t="s">
        <v>146</v>
      </c>
      <c r="F201" s="268" t="s">
        <v>184</v>
      </c>
      <c r="G201" s="304" t="s">
        <v>185</v>
      </c>
      <c r="H201" s="305" t="s">
        <v>186</v>
      </c>
      <c r="I201" s="306" t="s">
        <v>192</v>
      </c>
      <c r="J201" s="6"/>
    </row>
    <row r="202" spans="1:10" s="58" customFormat="1" ht="12.75">
      <c r="A202" s="60"/>
      <c r="B202" s="59"/>
      <c r="C202" s="190"/>
      <c r="D202" s="176">
        <v>440</v>
      </c>
      <c r="E202" s="177" t="s">
        <v>153</v>
      </c>
      <c r="F202" s="178">
        <v>1600</v>
      </c>
      <c r="G202" s="178">
        <v>1034.16</v>
      </c>
      <c r="H202" s="255">
        <f t="shared" si="1"/>
        <v>64.635</v>
      </c>
      <c r="I202" s="120">
        <v>0</v>
      </c>
      <c r="J202" s="57"/>
    </row>
    <row r="203" spans="1:10" s="58" customFormat="1" ht="12.75">
      <c r="A203" s="60"/>
      <c r="B203" s="59"/>
      <c r="C203" s="190"/>
      <c r="D203" s="176">
        <v>500</v>
      </c>
      <c r="E203" s="177" t="s">
        <v>170</v>
      </c>
      <c r="F203" s="180">
        <v>500000</v>
      </c>
      <c r="G203" s="180">
        <v>678986.41</v>
      </c>
      <c r="H203" s="435">
        <f t="shared" si="1"/>
        <v>135.797282</v>
      </c>
      <c r="I203" s="120">
        <v>2729</v>
      </c>
      <c r="J203" s="57"/>
    </row>
    <row r="204" spans="1:10" s="58" customFormat="1" ht="25.5">
      <c r="A204" s="59"/>
      <c r="B204" s="118"/>
      <c r="C204" s="190"/>
      <c r="D204" s="176">
        <v>690</v>
      </c>
      <c r="E204" s="177" t="s">
        <v>199</v>
      </c>
      <c r="F204" s="178">
        <v>12977</v>
      </c>
      <c r="G204" s="178">
        <v>15786.48</v>
      </c>
      <c r="H204" s="435">
        <f t="shared" si="1"/>
        <v>121.64968790937813</v>
      </c>
      <c r="I204" s="120">
        <v>0</v>
      </c>
      <c r="J204" s="57"/>
    </row>
    <row r="205" spans="1:10" s="14" customFormat="1" ht="38.25">
      <c r="A205" s="25"/>
      <c r="B205" s="279">
        <v>75618</v>
      </c>
      <c r="C205" s="12"/>
      <c r="D205" s="29"/>
      <c r="E205" s="48" t="s">
        <v>18</v>
      </c>
      <c r="F205" s="49">
        <f>SUM(F211:F214,F208:F210)</f>
        <v>1924832</v>
      </c>
      <c r="G205" s="49">
        <f>SUM(G211:G214,G208:G210)</f>
        <v>1750454.1600000001</v>
      </c>
      <c r="H205" s="433">
        <f>SUM(G205*100/F205)</f>
        <v>90.94062027231467</v>
      </c>
      <c r="I205" s="440">
        <f>SUM(I208:I213)</f>
        <v>0</v>
      </c>
      <c r="J205" s="13"/>
    </row>
    <row r="206" spans="1:10" s="14" customFormat="1" ht="12.75">
      <c r="A206" s="11"/>
      <c r="B206" s="356"/>
      <c r="C206" s="293"/>
      <c r="D206" s="43"/>
      <c r="E206" s="354" t="s">
        <v>59</v>
      </c>
      <c r="F206" s="355">
        <f>SUM(F211:F214,F208:F210)</f>
        <v>1924832</v>
      </c>
      <c r="G206" s="355">
        <f>SUM(G211:G214,G208:G210)</f>
        <v>1750454.1600000001</v>
      </c>
      <c r="H206" s="255">
        <f>SUM(G206*100/F206)</f>
        <v>90.94062027231467</v>
      </c>
      <c r="I206" s="275">
        <f>SUM(I208:I210)</f>
        <v>0</v>
      </c>
      <c r="J206" s="13"/>
    </row>
    <row r="207" spans="1:10" s="14" customFormat="1" ht="12.75">
      <c r="A207" s="11"/>
      <c r="B207" s="356"/>
      <c r="C207" s="15"/>
      <c r="D207" s="27"/>
      <c r="E207" s="365" t="s">
        <v>60</v>
      </c>
      <c r="F207" s="355"/>
      <c r="G207" s="366"/>
      <c r="H207" s="255" t="s">
        <v>187</v>
      </c>
      <c r="I207" s="158"/>
      <c r="J207" s="13"/>
    </row>
    <row r="208" spans="1:10" s="58" customFormat="1" ht="12.75">
      <c r="A208" s="64"/>
      <c r="B208" s="50"/>
      <c r="C208" s="364"/>
      <c r="D208" s="176">
        <v>410</v>
      </c>
      <c r="E208" s="177" t="s">
        <v>140</v>
      </c>
      <c r="F208" s="180">
        <v>500000</v>
      </c>
      <c r="G208" s="193">
        <v>514520.76</v>
      </c>
      <c r="H208" s="255">
        <f>SUM(G208*100/F208)</f>
        <v>102.904152</v>
      </c>
      <c r="I208" s="120">
        <v>0</v>
      </c>
      <c r="J208" s="57"/>
    </row>
    <row r="209" spans="1:10" s="58" customFormat="1" ht="12.75">
      <c r="A209" s="60"/>
      <c r="B209" s="59"/>
      <c r="C209" s="190"/>
      <c r="D209" s="176">
        <v>460</v>
      </c>
      <c r="E209" s="177" t="s">
        <v>154</v>
      </c>
      <c r="F209" s="180">
        <v>13544</v>
      </c>
      <c r="G209" s="193">
        <v>13543.8</v>
      </c>
      <c r="H209" s="255">
        <f>SUM(G209*100/F209)</f>
        <v>99.99852333136444</v>
      </c>
      <c r="I209" s="126">
        <v>0</v>
      </c>
      <c r="J209" s="57"/>
    </row>
    <row r="210" spans="1:10" s="58" customFormat="1" ht="12.75">
      <c r="A210" s="60"/>
      <c r="B210" s="59"/>
      <c r="C210" s="159"/>
      <c r="D210" s="160">
        <v>480</v>
      </c>
      <c r="E210" s="161" t="s">
        <v>162</v>
      </c>
      <c r="F210" s="205">
        <v>554982</v>
      </c>
      <c r="G210" s="205">
        <v>558175.51</v>
      </c>
      <c r="H210" s="435">
        <f>SUM(G210*100/F210)</f>
        <v>100.57542586966784</v>
      </c>
      <c r="I210" s="120">
        <v>0</v>
      </c>
      <c r="J210" s="57"/>
    </row>
    <row r="211" spans="1:10" s="58" customFormat="1" ht="25.5">
      <c r="A211" s="60"/>
      <c r="B211" s="59"/>
      <c r="C211" s="369"/>
      <c r="D211" s="135">
        <v>490</v>
      </c>
      <c r="E211" s="136" t="s">
        <v>21</v>
      </c>
      <c r="F211" s="183">
        <v>852500</v>
      </c>
      <c r="G211" s="194">
        <v>660149.93</v>
      </c>
      <c r="H211" s="255">
        <f>SUM(G211*100/F211)</f>
        <v>77.43694193548387</v>
      </c>
      <c r="I211" s="56">
        <v>0</v>
      </c>
      <c r="J211" s="57"/>
    </row>
    <row r="212" spans="1:10" s="58" customFormat="1" ht="76.5" customHeight="1">
      <c r="A212" s="60"/>
      <c r="B212" s="59"/>
      <c r="C212" s="154"/>
      <c r="D212" s="154"/>
      <c r="E212" s="338" t="s">
        <v>237</v>
      </c>
      <c r="F212" s="168"/>
      <c r="G212" s="168"/>
      <c r="H212" s="256" t="s">
        <v>187</v>
      </c>
      <c r="I212" s="88"/>
      <c r="J212" s="57"/>
    </row>
    <row r="213" spans="1:10" s="58" customFormat="1" ht="25.5">
      <c r="A213" s="60"/>
      <c r="B213" s="59"/>
      <c r="C213" s="190"/>
      <c r="D213" s="176">
        <v>690</v>
      </c>
      <c r="E213" s="177" t="s">
        <v>200</v>
      </c>
      <c r="F213" s="178">
        <v>3419</v>
      </c>
      <c r="G213" s="178">
        <v>3586.16</v>
      </c>
      <c r="H213" s="435">
        <f>SUM(G213*100/F213)</f>
        <v>104.88914887393975</v>
      </c>
      <c r="I213" s="120">
        <v>0</v>
      </c>
      <c r="J213" s="57"/>
    </row>
    <row r="214" spans="1:10" s="58" customFormat="1" ht="26.25" customHeight="1">
      <c r="A214" s="59"/>
      <c r="B214" s="118"/>
      <c r="C214" s="84"/>
      <c r="D214" s="75">
        <v>920</v>
      </c>
      <c r="E214" s="553" t="s">
        <v>224</v>
      </c>
      <c r="F214" s="554">
        <v>387</v>
      </c>
      <c r="G214" s="554">
        <v>478</v>
      </c>
      <c r="H214" s="256">
        <f>SUM(G214*100/F214)</f>
        <v>123.5142118863049</v>
      </c>
      <c r="I214" s="158">
        <v>0</v>
      </c>
      <c r="J214" s="57"/>
    </row>
    <row r="215" spans="1:10" s="14" customFormat="1" ht="25.5">
      <c r="A215" s="25"/>
      <c r="B215" s="340">
        <v>75621</v>
      </c>
      <c r="C215" s="12"/>
      <c r="D215" s="29"/>
      <c r="E215" s="48" t="s">
        <v>20</v>
      </c>
      <c r="F215" s="49">
        <f>SUM(F218:F219)</f>
        <v>13155577</v>
      </c>
      <c r="G215" s="49">
        <f>SUM(G218:G219)</f>
        <v>12944005.06</v>
      </c>
      <c r="H215" s="433">
        <f>SUM(G215*100/F215)</f>
        <v>98.3917699694966</v>
      </c>
      <c r="I215" s="439">
        <f>SUM(I218:I219)</f>
        <v>0</v>
      </c>
      <c r="J215" s="13"/>
    </row>
    <row r="216" spans="1:10" s="14" customFormat="1" ht="12.75">
      <c r="A216" s="11"/>
      <c r="B216" s="356"/>
      <c r="C216" s="293"/>
      <c r="D216" s="43"/>
      <c r="E216" s="354" t="s">
        <v>59</v>
      </c>
      <c r="F216" s="355">
        <f>SUM(F218:F219)</f>
        <v>13155577</v>
      </c>
      <c r="G216" s="355">
        <f>SUM(G218:G223)</f>
        <v>13173929.33</v>
      </c>
      <c r="H216" s="255">
        <f>SUM(G216*100/F216)</f>
        <v>100.1395022810478</v>
      </c>
      <c r="I216" s="120">
        <f>SUM(I218:I219)</f>
        <v>0</v>
      </c>
      <c r="J216" s="13"/>
    </row>
    <row r="217" spans="1:10" s="14" customFormat="1" ht="12.75">
      <c r="A217" s="11"/>
      <c r="B217" s="356"/>
      <c r="C217" s="15"/>
      <c r="D217" s="27"/>
      <c r="E217" s="365" t="s">
        <v>60</v>
      </c>
      <c r="F217" s="355"/>
      <c r="G217" s="366"/>
      <c r="H217" s="255" t="s">
        <v>187</v>
      </c>
      <c r="I217" s="158"/>
      <c r="J217" s="13"/>
    </row>
    <row r="218" spans="1:10" s="58" customFormat="1" ht="12.75">
      <c r="A218" s="191"/>
      <c r="B218" s="46"/>
      <c r="C218" s="192"/>
      <c r="D218" s="176">
        <v>10</v>
      </c>
      <c r="E218" s="177" t="s">
        <v>137</v>
      </c>
      <c r="F218" s="197">
        <v>12655577</v>
      </c>
      <c r="G218" s="197">
        <v>12381989</v>
      </c>
      <c r="H218" s="255">
        <f>SUM(G218*100/F218)</f>
        <v>97.83820208276556</v>
      </c>
      <c r="I218" s="158">
        <v>0</v>
      </c>
      <c r="J218" s="57"/>
    </row>
    <row r="219" spans="1:10" s="58" customFormat="1" ht="12.75">
      <c r="A219" s="569"/>
      <c r="B219" s="184"/>
      <c r="C219" s="570"/>
      <c r="D219" s="160">
        <v>20</v>
      </c>
      <c r="E219" s="161" t="s">
        <v>136</v>
      </c>
      <c r="F219" s="205">
        <v>500000</v>
      </c>
      <c r="G219" s="205">
        <v>562016.06</v>
      </c>
      <c r="H219" s="435">
        <f>SUM(G219*100/F219)</f>
        <v>112.40321200000001</v>
      </c>
      <c r="I219" s="120">
        <v>0</v>
      </c>
      <c r="J219" s="57"/>
    </row>
    <row r="220" spans="1:9" s="146" customFormat="1" ht="12.75">
      <c r="A220" s="141" t="s">
        <v>180</v>
      </c>
      <c r="B220" s="142">
        <v>10</v>
      </c>
      <c r="C220" s="143"/>
      <c r="D220" s="143"/>
      <c r="E220" s="144"/>
      <c r="F220" s="143"/>
      <c r="G220" s="143"/>
      <c r="H220" s="426" t="s">
        <v>187</v>
      </c>
      <c r="I220" s="145"/>
    </row>
    <row r="221" spans="1:9" s="1" customFormat="1" ht="13.5" thickBot="1">
      <c r="A221" s="5"/>
      <c r="B221" s="4"/>
      <c r="C221" s="2"/>
      <c r="D221" s="2"/>
      <c r="E221" s="10"/>
      <c r="F221" s="2"/>
      <c r="G221" s="2"/>
      <c r="H221" s="427" t="s">
        <v>187</v>
      </c>
      <c r="I221" s="40"/>
    </row>
    <row r="222" spans="1:10" s="3" customFormat="1" ht="11.25" customHeight="1" thickBot="1">
      <c r="A222" s="266" t="s">
        <v>147</v>
      </c>
      <c r="B222" s="267" t="s">
        <v>177</v>
      </c>
      <c r="C222" s="595" t="s">
        <v>159</v>
      </c>
      <c r="D222" s="596"/>
      <c r="E222" s="269" t="s">
        <v>146</v>
      </c>
      <c r="F222" s="268" t="s">
        <v>184</v>
      </c>
      <c r="G222" s="304" t="s">
        <v>185</v>
      </c>
      <c r="H222" s="305" t="s">
        <v>186</v>
      </c>
      <c r="I222" s="306" t="s">
        <v>192</v>
      </c>
      <c r="J222" s="6"/>
    </row>
    <row r="223" spans="1:10" s="14" customFormat="1" ht="25.5">
      <c r="A223" s="32"/>
      <c r="B223" s="196">
        <v>75647</v>
      </c>
      <c r="C223" s="12"/>
      <c r="D223" s="29"/>
      <c r="E223" s="48" t="s">
        <v>22</v>
      </c>
      <c r="F223" s="108">
        <f>SUM(F226)</f>
        <v>201560</v>
      </c>
      <c r="G223" s="108">
        <f>SUM(G226)</f>
        <v>229924.27</v>
      </c>
      <c r="H223" s="255">
        <f>SUM(G223*100/F223)</f>
        <v>114.07237051002183</v>
      </c>
      <c r="I223" s="430">
        <f>SUM(I226)</f>
        <v>52738</v>
      </c>
      <c r="J223" s="13"/>
    </row>
    <row r="224" spans="1:10" s="14" customFormat="1" ht="12.75">
      <c r="A224" s="11"/>
      <c r="B224" s="356"/>
      <c r="C224" s="293"/>
      <c r="D224" s="43"/>
      <c r="E224" s="354" t="s">
        <v>59</v>
      </c>
      <c r="F224" s="355">
        <f>SUM(F226)</f>
        <v>201560</v>
      </c>
      <c r="G224" s="355">
        <f>SUM(G226)</f>
        <v>229924.27</v>
      </c>
      <c r="H224" s="255">
        <f>SUM(G224*100/F224)</f>
        <v>114.07237051002183</v>
      </c>
      <c r="I224" s="275">
        <f>SUM(I226:I228)</f>
        <v>52738</v>
      </c>
      <c r="J224" s="13"/>
    </row>
    <row r="225" spans="1:10" s="14" customFormat="1" ht="12.75">
      <c r="A225" s="11"/>
      <c r="B225" s="356"/>
      <c r="C225" s="15"/>
      <c r="D225" s="27"/>
      <c r="E225" s="365" t="s">
        <v>60</v>
      </c>
      <c r="F225" s="355"/>
      <c r="G225" s="366"/>
      <c r="H225" s="255" t="s">
        <v>187</v>
      </c>
      <c r="I225" s="158"/>
      <c r="J225" s="13"/>
    </row>
    <row r="226" spans="1:10" s="58" customFormat="1" ht="26.25" thickBot="1">
      <c r="A226" s="578"/>
      <c r="B226" s="579"/>
      <c r="C226" s="575"/>
      <c r="D226" s="580">
        <v>910</v>
      </c>
      <c r="E226" s="581" t="s">
        <v>145</v>
      </c>
      <c r="F226" s="577">
        <v>201560</v>
      </c>
      <c r="G226" s="577">
        <v>229924.27</v>
      </c>
      <c r="H226" s="544">
        <f>SUM(G226*100/F226)</f>
        <v>114.07237051002183</v>
      </c>
      <c r="I226" s="565">
        <v>52738</v>
      </c>
      <c r="J226" s="57"/>
    </row>
    <row r="227" spans="1:10" s="47" customFormat="1" ht="12.75">
      <c r="A227" s="318">
        <v>758</v>
      </c>
      <c r="B227" s="327"/>
      <c r="C227" s="327"/>
      <c r="D227" s="328"/>
      <c r="E227" s="329" t="s">
        <v>152</v>
      </c>
      <c r="F227" s="330">
        <f>SUM(F243,F236,F232,F228)</f>
        <v>15069282</v>
      </c>
      <c r="G227" s="330">
        <f>SUM(G243,G236,G232,G228)</f>
        <v>15067776.33</v>
      </c>
      <c r="H227" s="431">
        <f>SUM(G227*100/F227)</f>
        <v>99.99000834943563</v>
      </c>
      <c r="I227" s="447">
        <f>SUM(I236,I232,I228)</f>
        <v>0</v>
      </c>
      <c r="J227" s="45"/>
    </row>
    <row r="228" spans="1:10" s="14" customFormat="1" ht="25.5">
      <c r="A228" s="35"/>
      <c r="B228" s="107">
        <v>75801</v>
      </c>
      <c r="C228" s="12"/>
      <c r="D228" s="29"/>
      <c r="E228" s="48" t="s">
        <v>19</v>
      </c>
      <c r="F228" s="198">
        <f>SUM(F231)</f>
        <v>14635799</v>
      </c>
      <c r="G228" s="198">
        <f>SUM(G231)</f>
        <v>14635799</v>
      </c>
      <c r="H228" s="433">
        <f>SUM(G228*100/F228)</f>
        <v>100</v>
      </c>
      <c r="I228" s="446">
        <f>SUM(I231)</f>
        <v>0</v>
      </c>
      <c r="J228" s="13"/>
    </row>
    <row r="229" spans="1:10" s="14" customFormat="1" ht="12.75">
      <c r="A229" s="25"/>
      <c r="B229" s="353"/>
      <c r="C229" s="293"/>
      <c r="D229" s="43"/>
      <c r="E229" s="354" t="s">
        <v>59</v>
      </c>
      <c r="F229" s="355">
        <f>SUM(F231)</f>
        <v>14635799</v>
      </c>
      <c r="G229" s="355">
        <f>SUM(G231)</f>
        <v>14635799</v>
      </c>
      <c r="H229" s="255">
        <f>SUM(G229*100/F229)</f>
        <v>100</v>
      </c>
      <c r="I229" s="275">
        <f>SUM(I231:I233)</f>
        <v>0</v>
      </c>
      <c r="J229" s="13"/>
    </row>
    <row r="230" spans="1:10" s="14" customFormat="1" ht="12.75">
      <c r="A230" s="25"/>
      <c r="B230" s="353"/>
      <c r="C230" s="15"/>
      <c r="D230" s="27"/>
      <c r="E230" s="365" t="s">
        <v>60</v>
      </c>
      <c r="F230" s="355"/>
      <c r="G230" s="366"/>
      <c r="H230" s="255" t="s">
        <v>187</v>
      </c>
      <c r="I230" s="158"/>
      <c r="J230" s="13"/>
    </row>
    <row r="231" spans="1:10" s="58" customFormat="1" ht="12.75">
      <c r="A231" s="50"/>
      <c r="B231" s="468"/>
      <c r="C231" s="192"/>
      <c r="D231" s="199">
        <v>2920</v>
      </c>
      <c r="E231" s="177" t="s">
        <v>179</v>
      </c>
      <c r="F231" s="200">
        <v>14635799</v>
      </c>
      <c r="G231" s="200">
        <v>14635799</v>
      </c>
      <c r="H231" s="255">
        <f>SUM(G231*100/F231)</f>
        <v>100</v>
      </c>
      <c r="I231" s="158">
        <v>0</v>
      </c>
      <c r="J231" s="57"/>
    </row>
    <row r="232" spans="1:10" s="14" customFormat="1" ht="12.75">
      <c r="A232" s="25"/>
      <c r="B232" s="220">
        <v>75814</v>
      </c>
      <c r="C232" s="30"/>
      <c r="D232" s="31"/>
      <c r="E232" s="201" t="s">
        <v>41</v>
      </c>
      <c r="F232" s="202">
        <f>SUM(F235)</f>
        <v>575</v>
      </c>
      <c r="G232" s="202">
        <f>SUM(G235)</f>
        <v>575.19</v>
      </c>
      <c r="H232" s="255">
        <f>SUM(G232*100/F232)</f>
        <v>100.03304347826088</v>
      </c>
      <c r="I232" s="232">
        <f>SUM(I235)</f>
        <v>0</v>
      </c>
      <c r="J232" s="13"/>
    </row>
    <row r="233" spans="1:10" s="14" customFormat="1" ht="12.75">
      <c r="A233" s="25"/>
      <c r="B233" s="353"/>
      <c r="C233" s="293"/>
      <c r="D233" s="43"/>
      <c r="E233" s="354" t="s">
        <v>59</v>
      </c>
      <c r="F233" s="355">
        <f>SUM(F235)</f>
        <v>575</v>
      </c>
      <c r="G233" s="355">
        <f>SUM(G235)</f>
        <v>575.19</v>
      </c>
      <c r="H233" s="255">
        <f>SUM(G233*100/F233)</f>
        <v>100.03304347826088</v>
      </c>
      <c r="I233" s="275">
        <f>SUM(I235:I237)</f>
        <v>0</v>
      </c>
      <c r="J233" s="13"/>
    </row>
    <row r="234" spans="1:10" s="14" customFormat="1" ht="12.75">
      <c r="A234" s="25"/>
      <c r="B234" s="353"/>
      <c r="C234" s="15"/>
      <c r="D234" s="27"/>
      <c r="E234" s="365" t="s">
        <v>60</v>
      </c>
      <c r="F234" s="355"/>
      <c r="G234" s="366"/>
      <c r="H234" s="255" t="s">
        <v>187</v>
      </c>
      <c r="I234" s="158"/>
      <c r="J234" s="13"/>
    </row>
    <row r="235" spans="1:10" s="281" customFormat="1" ht="38.25">
      <c r="A235" s="284"/>
      <c r="B235" s="286"/>
      <c r="C235" s="290"/>
      <c r="D235" s="204">
        <v>8120</v>
      </c>
      <c r="E235" s="161" t="s">
        <v>46</v>
      </c>
      <c r="F235" s="205">
        <v>575</v>
      </c>
      <c r="G235" s="205">
        <v>575.19</v>
      </c>
      <c r="H235" s="435">
        <f>SUM(G235*100/F235)</f>
        <v>100.03304347826088</v>
      </c>
      <c r="I235" s="120">
        <v>0</v>
      </c>
      <c r="J235" s="280"/>
    </row>
    <row r="236" spans="1:10" s="14" customFormat="1" ht="12.75">
      <c r="A236" s="25"/>
      <c r="B236" s="220">
        <v>75831</v>
      </c>
      <c r="C236" s="30"/>
      <c r="D236" s="31"/>
      <c r="E236" s="201" t="s">
        <v>161</v>
      </c>
      <c r="F236" s="202">
        <f>SUM(F239)</f>
        <v>145540</v>
      </c>
      <c r="G236" s="202">
        <f>SUM(G237)</f>
        <v>145540</v>
      </c>
      <c r="H236" s="255">
        <f>SUM(G236*100/F236)</f>
        <v>100</v>
      </c>
      <c r="I236" s="232">
        <f>SUM(I239)</f>
        <v>0</v>
      </c>
      <c r="J236" s="13"/>
    </row>
    <row r="237" spans="1:10" s="14" customFormat="1" ht="12.75">
      <c r="A237" s="25"/>
      <c r="B237" s="353"/>
      <c r="C237" s="293"/>
      <c r="D237" s="43"/>
      <c r="E237" s="354" t="s">
        <v>59</v>
      </c>
      <c r="F237" s="355">
        <f>SUM(F239)</f>
        <v>145540</v>
      </c>
      <c r="G237" s="355">
        <v>145540</v>
      </c>
      <c r="H237" s="255">
        <f>SUM(G237*100/F237)</f>
        <v>100</v>
      </c>
      <c r="I237" s="275">
        <f>SUM(I239:I239)</f>
        <v>0</v>
      </c>
      <c r="J237" s="13"/>
    </row>
    <row r="238" spans="1:10" s="14" customFormat="1" ht="12.75">
      <c r="A238" s="25"/>
      <c r="B238" s="353"/>
      <c r="C238" s="293"/>
      <c r="D238" s="43"/>
      <c r="E238" s="365" t="s">
        <v>60</v>
      </c>
      <c r="F238" s="355"/>
      <c r="G238" s="366"/>
      <c r="H238" s="255" t="s">
        <v>187</v>
      </c>
      <c r="I238" s="120"/>
      <c r="J238" s="13"/>
    </row>
    <row r="239" spans="1:10" s="58" customFormat="1" ht="12.75">
      <c r="A239" s="166"/>
      <c r="B239" s="66"/>
      <c r="C239" s="203"/>
      <c r="D239" s="204">
        <v>2920</v>
      </c>
      <c r="E239" s="161" t="s">
        <v>179</v>
      </c>
      <c r="F239" s="205">
        <v>145540</v>
      </c>
      <c r="G239" s="205">
        <v>145540</v>
      </c>
      <c r="H239" s="435">
        <f>SUM(G239*100/F239)</f>
        <v>100</v>
      </c>
      <c r="I239" s="120">
        <v>0</v>
      </c>
      <c r="J239" s="57"/>
    </row>
    <row r="240" spans="1:9" s="146" customFormat="1" ht="12.75">
      <c r="A240" s="141" t="s">
        <v>180</v>
      </c>
      <c r="B240" s="142">
        <v>11</v>
      </c>
      <c r="C240" s="143"/>
      <c r="D240" s="143"/>
      <c r="E240" s="144"/>
      <c r="F240" s="143"/>
      <c r="G240" s="143"/>
      <c r="H240" s="426" t="s">
        <v>187</v>
      </c>
      <c r="I240" s="145"/>
    </row>
    <row r="241" spans="1:9" s="1" customFormat="1" ht="13.5" thickBot="1">
      <c r="A241" s="5"/>
      <c r="B241" s="4"/>
      <c r="C241" s="2"/>
      <c r="D241" s="2"/>
      <c r="E241" s="10"/>
      <c r="F241" s="2"/>
      <c r="G241" s="2"/>
      <c r="H241" s="427" t="s">
        <v>187</v>
      </c>
      <c r="I241" s="40"/>
    </row>
    <row r="242" spans="1:10" s="3" customFormat="1" ht="11.25" customHeight="1" thickBot="1">
      <c r="A242" s="266" t="s">
        <v>147</v>
      </c>
      <c r="B242" s="267" t="s">
        <v>177</v>
      </c>
      <c r="C242" s="595" t="s">
        <v>159</v>
      </c>
      <c r="D242" s="596"/>
      <c r="E242" s="269" t="s">
        <v>146</v>
      </c>
      <c r="F242" s="268" t="s">
        <v>184</v>
      </c>
      <c r="G242" s="304" t="s">
        <v>185</v>
      </c>
      <c r="H242" s="305" t="s">
        <v>186</v>
      </c>
      <c r="I242" s="306" t="s">
        <v>192</v>
      </c>
      <c r="J242" s="6"/>
    </row>
    <row r="243" spans="1:10" s="14" customFormat="1" ht="12.75">
      <c r="A243" s="25"/>
      <c r="B243" s="131">
        <v>75862</v>
      </c>
      <c r="C243" s="33"/>
      <c r="D243" s="34"/>
      <c r="E243" s="132" t="s">
        <v>99</v>
      </c>
      <c r="F243" s="150">
        <f>SUM(F246)</f>
        <v>287368</v>
      </c>
      <c r="G243" s="150">
        <f>SUM(G246)</f>
        <v>285862.14</v>
      </c>
      <c r="H243" s="257">
        <f>SUM(G243*100/F243)</f>
        <v>99.47598201609087</v>
      </c>
      <c r="I243" s="359">
        <f>SUM(I246)</f>
        <v>0</v>
      </c>
      <c r="J243" s="13"/>
    </row>
    <row r="244" spans="1:10" s="14" customFormat="1" ht="12.75">
      <c r="A244" s="25"/>
      <c r="B244" s="353"/>
      <c r="C244" s="293"/>
      <c r="D244" s="43"/>
      <c r="E244" s="354" t="s">
        <v>59</v>
      </c>
      <c r="F244" s="355">
        <f>SUM(F246)</f>
        <v>287368</v>
      </c>
      <c r="G244" s="355">
        <f>SUM(G246)</f>
        <v>285862.14</v>
      </c>
      <c r="H244" s="255">
        <f>SUM(G244*100/F244)</f>
        <v>99.47598201609087</v>
      </c>
      <c r="I244" s="275">
        <f>SUM(I246:I246)</f>
        <v>0</v>
      </c>
      <c r="J244" s="13"/>
    </row>
    <row r="245" spans="1:10" s="14" customFormat="1" ht="12.75">
      <c r="A245" s="25"/>
      <c r="B245" s="353"/>
      <c r="C245" s="15"/>
      <c r="D245" s="27"/>
      <c r="E245" s="365" t="s">
        <v>60</v>
      </c>
      <c r="F245" s="355"/>
      <c r="G245" s="366"/>
      <c r="H245" s="255" t="s">
        <v>187</v>
      </c>
      <c r="I245" s="158"/>
      <c r="J245" s="13"/>
    </row>
    <row r="246" spans="1:10" s="58" customFormat="1" ht="166.5" thickBot="1">
      <c r="A246" s="466"/>
      <c r="B246" s="104"/>
      <c r="C246" s="575"/>
      <c r="D246" s="576">
        <v>2007</v>
      </c>
      <c r="E246" s="417" t="s">
        <v>225</v>
      </c>
      <c r="F246" s="577">
        <v>287368</v>
      </c>
      <c r="G246" s="577">
        <v>285862.14</v>
      </c>
      <c r="H246" s="544">
        <f>SUM(G246*100/F246)</f>
        <v>99.47598201609087</v>
      </c>
      <c r="I246" s="420">
        <v>0</v>
      </c>
      <c r="J246" s="57"/>
    </row>
    <row r="247" spans="1:10" s="47" customFormat="1" ht="12.75">
      <c r="A247" s="331">
        <v>801</v>
      </c>
      <c r="B247" s="315"/>
      <c r="C247" s="315"/>
      <c r="D247" s="309"/>
      <c r="E247" s="312" t="s">
        <v>130</v>
      </c>
      <c r="F247" s="316">
        <f>SUM(F304,F300,F290,F277,F263,F248)</f>
        <v>1512362</v>
      </c>
      <c r="G247" s="316">
        <f>SUM(G304,G300,G290,G277,G263,G248)</f>
        <v>1508076.02</v>
      </c>
      <c r="H247" s="487">
        <f>SUM(G247*100/F247)</f>
        <v>99.71660356449051</v>
      </c>
      <c r="I247" s="360">
        <f>SUM(I248,I263,I277,I290,I300,I304)</f>
        <v>1249.76</v>
      </c>
      <c r="J247" s="45"/>
    </row>
    <row r="248" spans="1:10" s="14" customFormat="1" ht="12.75">
      <c r="A248" s="35"/>
      <c r="B248" s="107">
        <v>80101</v>
      </c>
      <c r="C248" s="12"/>
      <c r="D248" s="29"/>
      <c r="E248" s="48" t="s">
        <v>157</v>
      </c>
      <c r="F248" s="108">
        <f>SUM(F249)</f>
        <v>76743</v>
      </c>
      <c r="G248" s="108">
        <f>SUM(G249)</f>
        <v>79687.83</v>
      </c>
      <c r="H248" s="433">
        <f>SUM(G248*100/F248)</f>
        <v>103.8372620304132</v>
      </c>
      <c r="I248" s="232">
        <f>SUM(I251:I260)</f>
        <v>0</v>
      </c>
      <c r="J248" s="13"/>
    </row>
    <row r="249" spans="1:10" s="14" customFormat="1" ht="12.75">
      <c r="A249" s="11"/>
      <c r="B249" s="356"/>
      <c r="C249" s="293"/>
      <c r="D249" s="43"/>
      <c r="E249" s="354" t="s">
        <v>59</v>
      </c>
      <c r="F249" s="355">
        <f>SUM(F251:F262)</f>
        <v>76743</v>
      </c>
      <c r="G249" s="355">
        <f>SUM(G251:G262)</f>
        <v>79687.83</v>
      </c>
      <c r="H249" s="255">
        <f>SUM(G249*100/F249)</f>
        <v>103.8372620304132</v>
      </c>
      <c r="I249" s="275">
        <f>SUM(I251:I253)</f>
        <v>0</v>
      </c>
      <c r="J249" s="13"/>
    </row>
    <row r="250" spans="1:10" s="14" customFormat="1" ht="12.75">
      <c r="A250" s="11"/>
      <c r="B250" s="356"/>
      <c r="C250" s="15"/>
      <c r="D250" s="27"/>
      <c r="E250" s="365" t="s">
        <v>60</v>
      </c>
      <c r="F250" s="355"/>
      <c r="G250" s="366"/>
      <c r="H250" s="255" t="s">
        <v>187</v>
      </c>
      <c r="I250" s="158"/>
      <c r="J250" s="13"/>
    </row>
    <row r="251" spans="1:10" s="58" customFormat="1" ht="13.5" customHeight="1">
      <c r="A251" s="64"/>
      <c r="B251" s="50"/>
      <c r="C251" s="79"/>
      <c r="D251" s="71">
        <v>750</v>
      </c>
      <c r="E251" s="53" t="s">
        <v>151</v>
      </c>
      <c r="F251" s="98">
        <v>27496</v>
      </c>
      <c r="G251" s="99">
        <v>29827.85</v>
      </c>
      <c r="H251" s="255">
        <f>SUM(G251*100/F251)</f>
        <v>108.48068810008729</v>
      </c>
      <c r="I251" s="56">
        <v>0</v>
      </c>
      <c r="J251" s="57"/>
    </row>
    <row r="252" spans="1:10" s="58" customFormat="1" ht="12.75">
      <c r="A252" s="60"/>
      <c r="B252" s="59"/>
      <c r="C252" s="57"/>
      <c r="D252" s="57"/>
      <c r="E252" s="62" t="s">
        <v>23</v>
      </c>
      <c r="F252" s="57"/>
      <c r="G252" s="60"/>
      <c r="H252" s="257" t="s">
        <v>187</v>
      </c>
      <c r="I252" s="83"/>
      <c r="J252" s="57"/>
    </row>
    <row r="253" spans="1:10" s="58" customFormat="1" ht="12.75">
      <c r="A253" s="60"/>
      <c r="B253" s="59"/>
      <c r="C253" s="57"/>
      <c r="D253" s="57"/>
      <c r="E253" s="62" t="s">
        <v>129</v>
      </c>
      <c r="F253" s="57"/>
      <c r="G253" s="60"/>
      <c r="H253" s="257" t="s">
        <v>187</v>
      </c>
      <c r="I253" s="83"/>
      <c r="J253" s="57"/>
    </row>
    <row r="254" spans="1:10" s="58" customFormat="1" ht="38.25" customHeight="1">
      <c r="A254" s="60"/>
      <c r="B254" s="59"/>
      <c r="C254" s="84"/>
      <c r="D254" s="84"/>
      <c r="E254" s="165" t="s">
        <v>201</v>
      </c>
      <c r="F254" s="84"/>
      <c r="G254" s="74"/>
      <c r="H254" s="256" t="s">
        <v>187</v>
      </c>
      <c r="I254" s="88"/>
      <c r="J254" s="57"/>
    </row>
    <row r="255" spans="1:10" s="58" customFormat="1" ht="25.5" customHeight="1">
      <c r="A255" s="74"/>
      <c r="B255" s="138"/>
      <c r="C255" s="159"/>
      <c r="D255" s="160">
        <v>920</v>
      </c>
      <c r="E255" s="161" t="s">
        <v>202</v>
      </c>
      <c r="F255" s="506">
        <v>5600</v>
      </c>
      <c r="G255" s="507">
        <v>6063.07</v>
      </c>
      <c r="H255" s="435">
        <f>SUM(G255*100/F255)</f>
        <v>108.26910714285714</v>
      </c>
      <c r="I255" s="120">
        <v>0</v>
      </c>
      <c r="J255" s="57"/>
    </row>
    <row r="256" spans="1:9" s="146" customFormat="1" ht="12.75">
      <c r="A256" s="141" t="s">
        <v>180</v>
      </c>
      <c r="B256" s="142">
        <v>12</v>
      </c>
      <c r="C256" s="143"/>
      <c r="D256" s="143"/>
      <c r="E256" s="144"/>
      <c r="F256" s="143"/>
      <c r="G256" s="143"/>
      <c r="H256" s="426" t="s">
        <v>187</v>
      </c>
      <c r="I256" s="145"/>
    </row>
    <row r="257" spans="1:9" s="1" customFormat="1" ht="13.5" thickBot="1">
      <c r="A257" s="5"/>
      <c r="B257" s="4"/>
      <c r="C257" s="2"/>
      <c r="D257" s="2"/>
      <c r="E257" s="10"/>
      <c r="F257" s="2"/>
      <c r="G257" s="2"/>
      <c r="H257" s="427" t="s">
        <v>187</v>
      </c>
      <c r="I257" s="40"/>
    </row>
    <row r="258" spans="1:10" s="3" customFormat="1" ht="11.25" customHeight="1" thickBot="1">
      <c r="A258" s="266" t="s">
        <v>147</v>
      </c>
      <c r="B258" s="267" t="s">
        <v>177</v>
      </c>
      <c r="C258" s="595" t="s">
        <v>159</v>
      </c>
      <c r="D258" s="596"/>
      <c r="E258" s="269" t="s">
        <v>146</v>
      </c>
      <c r="F258" s="268" t="s">
        <v>184</v>
      </c>
      <c r="G258" s="304" t="s">
        <v>185</v>
      </c>
      <c r="H258" s="305" t="s">
        <v>186</v>
      </c>
      <c r="I258" s="306" t="s">
        <v>192</v>
      </c>
      <c r="J258" s="6"/>
    </row>
    <row r="259" spans="1:10" s="58" customFormat="1" ht="65.25" customHeight="1">
      <c r="A259" s="60"/>
      <c r="B259" s="59"/>
      <c r="C259" s="190"/>
      <c r="D259" s="176">
        <v>960</v>
      </c>
      <c r="E259" s="177" t="s">
        <v>116</v>
      </c>
      <c r="F259" s="179">
        <v>3000</v>
      </c>
      <c r="G259" s="207">
        <v>3000</v>
      </c>
      <c r="H259" s="255">
        <f>SUM(G259*100/F259)</f>
        <v>100</v>
      </c>
      <c r="I259" s="120">
        <v>0</v>
      </c>
      <c r="J259" s="57"/>
    </row>
    <row r="260" spans="1:10" s="58" customFormat="1" ht="51">
      <c r="A260" s="60"/>
      <c r="B260" s="59"/>
      <c r="C260" s="159"/>
      <c r="D260" s="160">
        <v>970</v>
      </c>
      <c r="E260" s="161" t="s">
        <v>117</v>
      </c>
      <c r="F260" s="472">
        <v>10651</v>
      </c>
      <c r="G260" s="555">
        <v>10800.91</v>
      </c>
      <c r="H260" s="435">
        <f>SUM(G260*100/F260)</f>
        <v>101.40747347666886</v>
      </c>
      <c r="I260" s="120">
        <v>0</v>
      </c>
      <c r="J260" s="57"/>
    </row>
    <row r="261" spans="1:10" s="58" customFormat="1" ht="25.5">
      <c r="A261" s="60"/>
      <c r="B261" s="59"/>
      <c r="C261" s="369"/>
      <c r="D261" s="215">
        <v>2030</v>
      </c>
      <c r="E261" s="297" t="s">
        <v>24</v>
      </c>
      <c r="F261" s="119">
        <v>29996</v>
      </c>
      <c r="G261" s="217">
        <v>29996</v>
      </c>
      <c r="H261" s="255">
        <f>SUM(G261*100/F261)</f>
        <v>100</v>
      </c>
      <c r="I261" s="56">
        <v>0</v>
      </c>
      <c r="J261" s="57"/>
    </row>
    <row r="262" spans="1:10" s="47" customFormat="1" ht="91.5" customHeight="1">
      <c r="A262" s="60"/>
      <c r="B262" s="138"/>
      <c r="C262" s="84"/>
      <c r="D262" s="118"/>
      <c r="E262" s="243" t="s">
        <v>100</v>
      </c>
      <c r="F262" s="138"/>
      <c r="G262" s="84"/>
      <c r="H262" s="256" t="s">
        <v>187</v>
      </c>
      <c r="I262" s="68"/>
      <c r="J262" s="45"/>
    </row>
    <row r="263" spans="1:10" s="14" customFormat="1" ht="12.75">
      <c r="A263" s="25"/>
      <c r="B263" s="149">
        <v>80104</v>
      </c>
      <c r="C263" s="12"/>
      <c r="D263" s="29"/>
      <c r="E263" s="48" t="s">
        <v>178</v>
      </c>
      <c r="F263" s="108">
        <f>SUM(F266:F276)</f>
        <v>1001833</v>
      </c>
      <c r="G263" s="108">
        <f>SUM(G266:G276)</f>
        <v>1006637.96</v>
      </c>
      <c r="H263" s="433">
        <f>SUM(G263*100/F263)</f>
        <v>100.47961686229142</v>
      </c>
      <c r="I263" s="232">
        <f>SUM(I266:I276)</f>
        <v>1149.76</v>
      </c>
      <c r="J263" s="13"/>
    </row>
    <row r="264" spans="1:10" s="14" customFormat="1" ht="12.75">
      <c r="A264" s="11"/>
      <c r="B264" s="356"/>
      <c r="C264" s="293"/>
      <c r="D264" s="43"/>
      <c r="E264" s="354" t="s">
        <v>59</v>
      </c>
      <c r="F264" s="355">
        <f>SUM(F274:F276,F266:F270)</f>
        <v>1001833</v>
      </c>
      <c r="G264" s="355">
        <f>SUM(G266:G276)</f>
        <v>1006637.96</v>
      </c>
      <c r="H264" s="255">
        <f>SUM(G264*100/F264)</f>
        <v>100.47961686229142</v>
      </c>
      <c r="I264" s="275">
        <f>SUM(I266:I268)</f>
        <v>0</v>
      </c>
      <c r="J264" s="13"/>
    </row>
    <row r="265" spans="1:10" s="14" customFormat="1" ht="12.75">
      <c r="A265" s="11"/>
      <c r="B265" s="356"/>
      <c r="C265" s="15"/>
      <c r="D265" s="27"/>
      <c r="E265" s="365" t="s">
        <v>60</v>
      </c>
      <c r="F265" s="355"/>
      <c r="G265" s="366"/>
      <c r="H265" s="255" t="s">
        <v>187</v>
      </c>
      <c r="I265" s="158"/>
      <c r="J265" s="13"/>
    </row>
    <row r="266" spans="1:10" s="58" customFormat="1" ht="14.25" customHeight="1">
      <c r="A266" s="64"/>
      <c r="B266" s="50"/>
      <c r="C266" s="79"/>
      <c r="D266" s="71">
        <v>750</v>
      </c>
      <c r="E266" s="53" t="s">
        <v>151</v>
      </c>
      <c r="F266" s="164">
        <v>1353</v>
      </c>
      <c r="G266" s="92">
        <v>1353.48</v>
      </c>
      <c r="H266" s="255">
        <f>SUM(G266*100/F266)</f>
        <v>100.03547671840354</v>
      </c>
      <c r="I266" s="56">
        <v>0</v>
      </c>
      <c r="J266" s="57"/>
    </row>
    <row r="267" spans="1:10" s="58" customFormat="1" ht="12.75">
      <c r="A267" s="60"/>
      <c r="B267" s="59"/>
      <c r="C267" s="57"/>
      <c r="D267" s="57"/>
      <c r="E267" s="62" t="s">
        <v>2</v>
      </c>
      <c r="F267" s="57"/>
      <c r="G267" s="60"/>
      <c r="H267" s="257" t="s">
        <v>187</v>
      </c>
      <c r="I267" s="83"/>
      <c r="J267" s="57"/>
    </row>
    <row r="268" spans="1:10" s="58" customFormat="1" ht="12.75">
      <c r="A268" s="60"/>
      <c r="B268" s="59"/>
      <c r="C268" s="57"/>
      <c r="D268" s="57"/>
      <c r="E268" s="62" t="s">
        <v>129</v>
      </c>
      <c r="F268" s="57"/>
      <c r="G268" s="60"/>
      <c r="H268" s="257" t="s">
        <v>187</v>
      </c>
      <c r="I268" s="83"/>
      <c r="J268" s="57"/>
    </row>
    <row r="269" spans="1:10" s="58" customFormat="1" ht="39" customHeight="1">
      <c r="A269" s="60"/>
      <c r="B269" s="59"/>
      <c r="C269" s="84"/>
      <c r="D269" s="84"/>
      <c r="E269" s="165" t="s">
        <v>203</v>
      </c>
      <c r="F269" s="84"/>
      <c r="G269" s="74"/>
      <c r="H269" s="256" t="s">
        <v>187</v>
      </c>
      <c r="I269" s="88"/>
      <c r="J269" s="57"/>
    </row>
    <row r="270" spans="1:10" s="58" customFormat="1" ht="25.5">
      <c r="A270" s="138"/>
      <c r="B270" s="118"/>
      <c r="C270" s="84"/>
      <c r="D270" s="75">
        <v>830</v>
      </c>
      <c r="E270" s="185" t="s">
        <v>204</v>
      </c>
      <c r="F270" s="571">
        <v>838147</v>
      </c>
      <c r="G270" s="358">
        <v>843918.81</v>
      </c>
      <c r="H270" s="256">
        <f>SUM(G270*100/F270)</f>
        <v>100.68863934369509</v>
      </c>
      <c r="I270" s="158">
        <v>1107.44</v>
      </c>
      <c r="J270" s="57"/>
    </row>
    <row r="271" spans="1:9" s="146" customFormat="1" ht="12.75">
      <c r="A271" s="141" t="s">
        <v>180</v>
      </c>
      <c r="B271" s="142">
        <v>13</v>
      </c>
      <c r="C271" s="143"/>
      <c r="D271" s="143"/>
      <c r="E271" s="144"/>
      <c r="F271" s="143"/>
      <c r="G271" s="143"/>
      <c r="H271" s="426" t="s">
        <v>187</v>
      </c>
      <c r="I271" s="145"/>
    </row>
    <row r="272" spans="1:9" s="1" customFormat="1" ht="13.5" thickBot="1">
      <c r="A272" s="5"/>
      <c r="B272" s="4"/>
      <c r="C272" s="2"/>
      <c r="D272" s="2"/>
      <c r="E272" s="10"/>
      <c r="F272" s="2"/>
      <c r="G272" s="2"/>
      <c r="H272" s="427" t="s">
        <v>187</v>
      </c>
      <c r="I272" s="40"/>
    </row>
    <row r="273" spans="1:10" s="3" customFormat="1" ht="11.25" customHeight="1" thickBot="1">
      <c r="A273" s="266" t="s">
        <v>147</v>
      </c>
      <c r="B273" s="267" t="s">
        <v>177</v>
      </c>
      <c r="C273" s="595" t="s">
        <v>159</v>
      </c>
      <c r="D273" s="596"/>
      <c r="E273" s="269" t="s">
        <v>146</v>
      </c>
      <c r="F273" s="268" t="s">
        <v>184</v>
      </c>
      <c r="G273" s="304" t="s">
        <v>185</v>
      </c>
      <c r="H273" s="305" t="s">
        <v>186</v>
      </c>
      <c r="I273" s="306" t="s">
        <v>192</v>
      </c>
      <c r="J273" s="6"/>
    </row>
    <row r="274" spans="1:10" s="58" customFormat="1" ht="38.25">
      <c r="A274" s="59"/>
      <c r="B274" s="61"/>
      <c r="C274" s="190"/>
      <c r="D274" s="176">
        <v>920</v>
      </c>
      <c r="E274" s="177" t="s">
        <v>26</v>
      </c>
      <c r="F274" s="181">
        <v>2333</v>
      </c>
      <c r="G274" s="208">
        <v>2886.62</v>
      </c>
      <c r="H274" s="255">
        <f>SUM(G274*100/F274)</f>
        <v>123.72996142306043</v>
      </c>
      <c r="I274" s="120">
        <v>0</v>
      </c>
      <c r="J274" s="57"/>
    </row>
    <row r="275" spans="1:10" s="58" customFormat="1" ht="25.5">
      <c r="A275" s="60"/>
      <c r="B275" s="59"/>
      <c r="C275" s="190"/>
      <c r="D275" s="176">
        <v>970</v>
      </c>
      <c r="E275" s="177" t="s">
        <v>236</v>
      </c>
      <c r="F275" s="179">
        <v>0</v>
      </c>
      <c r="G275" s="207">
        <v>0</v>
      </c>
      <c r="H275" s="255">
        <v>0</v>
      </c>
      <c r="I275" s="120">
        <v>42.32</v>
      </c>
      <c r="J275" s="57"/>
    </row>
    <row r="276" spans="1:10" s="58" customFormat="1" ht="75.75" customHeight="1">
      <c r="A276" s="284"/>
      <c r="B276" s="287"/>
      <c r="C276" s="477"/>
      <c r="D276" s="377">
        <v>2310</v>
      </c>
      <c r="E276" s="478" t="s">
        <v>66</v>
      </c>
      <c r="F276" s="379">
        <v>160000</v>
      </c>
      <c r="G276" s="479">
        <v>158479.05</v>
      </c>
      <c r="H276" s="435">
        <f>SUM(G276*100/F276)</f>
        <v>99.04940624999999</v>
      </c>
      <c r="I276" s="120">
        <v>0</v>
      </c>
      <c r="J276" s="57"/>
    </row>
    <row r="277" spans="1:10" s="14" customFormat="1" ht="12.75">
      <c r="A277" s="25"/>
      <c r="B277" s="149">
        <v>80110</v>
      </c>
      <c r="C277" s="12"/>
      <c r="D277" s="29"/>
      <c r="E277" s="48" t="s">
        <v>166</v>
      </c>
      <c r="F277" s="209">
        <f>SUM(F278)</f>
        <v>98023</v>
      </c>
      <c r="G277" s="209">
        <f>SUM(G278)</f>
        <v>84156.98999999999</v>
      </c>
      <c r="H277" s="433">
        <f>SUM(G277*100/F277)</f>
        <v>85.85433010619957</v>
      </c>
      <c r="I277" s="337">
        <f>SUM(I280:I285)</f>
        <v>100</v>
      </c>
      <c r="J277" s="13"/>
    </row>
    <row r="278" spans="1:10" s="14" customFormat="1" ht="12.75">
      <c r="A278" s="11"/>
      <c r="B278" s="356"/>
      <c r="C278" s="293"/>
      <c r="D278" s="43"/>
      <c r="E278" s="354" t="s">
        <v>59</v>
      </c>
      <c r="F278" s="355">
        <f>SUM(F280:F286)</f>
        <v>98023</v>
      </c>
      <c r="G278" s="355">
        <f>SUM(G280:G286)</f>
        <v>84156.98999999999</v>
      </c>
      <c r="H278" s="255">
        <f>SUM(G278*100/F278)</f>
        <v>85.85433010619957</v>
      </c>
      <c r="I278" s="275">
        <f>SUM(I280:I282)</f>
        <v>100</v>
      </c>
      <c r="J278" s="13"/>
    </row>
    <row r="279" spans="1:10" s="14" customFormat="1" ht="12.75">
      <c r="A279" s="11"/>
      <c r="B279" s="356"/>
      <c r="C279" s="15"/>
      <c r="D279" s="27"/>
      <c r="E279" s="365" t="s">
        <v>60</v>
      </c>
      <c r="F279" s="355"/>
      <c r="G279" s="366"/>
      <c r="H279" s="255" t="s">
        <v>187</v>
      </c>
      <c r="I279" s="158"/>
      <c r="J279" s="13"/>
    </row>
    <row r="280" spans="1:10" s="58" customFormat="1" ht="12.75" customHeight="1">
      <c r="A280" s="64"/>
      <c r="B280" s="50"/>
      <c r="C280" s="79"/>
      <c r="D280" s="71">
        <v>750</v>
      </c>
      <c r="E280" s="53" t="s">
        <v>151</v>
      </c>
      <c r="F280" s="164">
        <v>16109</v>
      </c>
      <c r="G280" s="92">
        <v>16553.2</v>
      </c>
      <c r="H280" s="255">
        <f>SUM(G280*100/F280)</f>
        <v>102.75746477124589</v>
      </c>
      <c r="I280" s="56">
        <v>100</v>
      </c>
      <c r="J280" s="57"/>
    </row>
    <row r="281" spans="1:10" s="58" customFormat="1" ht="12.75">
      <c r="A281" s="60"/>
      <c r="B281" s="59"/>
      <c r="C281" s="57"/>
      <c r="D281" s="57"/>
      <c r="E281" s="62" t="s">
        <v>2</v>
      </c>
      <c r="F281" s="57"/>
      <c r="G281" s="60"/>
      <c r="H281" s="257" t="s">
        <v>187</v>
      </c>
      <c r="I281" s="83"/>
      <c r="J281" s="57"/>
    </row>
    <row r="282" spans="1:10" s="58" customFormat="1" ht="12.75">
      <c r="A282" s="60"/>
      <c r="B282" s="59"/>
      <c r="C282" s="57"/>
      <c r="D282" s="57"/>
      <c r="E282" s="62" t="s">
        <v>129</v>
      </c>
      <c r="F282" s="57"/>
      <c r="G282" s="60"/>
      <c r="H282" s="257" t="s">
        <v>187</v>
      </c>
      <c r="I282" s="83"/>
      <c r="J282" s="57"/>
    </row>
    <row r="283" spans="1:10" s="58" customFormat="1" ht="39" customHeight="1">
      <c r="A283" s="60"/>
      <c r="B283" s="59"/>
      <c r="C283" s="84"/>
      <c r="D283" s="84"/>
      <c r="E283" s="165" t="s">
        <v>205</v>
      </c>
      <c r="F283" s="84"/>
      <c r="G283" s="74"/>
      <c r="H283" s="256" t="s">
        <v>187</v>
      </c>
      <c r="I283" s="88"/>
      <c r="J283" s="57"/>
    </row>
    <row r="284" spans="1:10" s="58" customFormat="1" ht="38.25">
      <c r="A284" s="60"/>
      <c r="B284" s="59"/>
      <c r="C284" s="190"/>
      <c r="D284" s="176">
        <v>920</v>
      </c>
      <c r="E284" s="177" t="s">
        <v>25</v>
      </c>
      <c r="F284" s="178">
        <v>4600</v>
      </c>
      <c r="G284" s="178">
        <v>3132.9</v>
      </c>
      <c r="H284" s="256">
        <f>SUM(G284*100/F284)</f>
        <v>68.10652173913043</v>
      </c>
      <c r="I284" s="120">
        <v>0</v>
      </c>
      <c r="J284" s="57"/>
    </row>
    <row r="285" spans="1:10" s="58" customFormat="1" ht="27.75" customHeight="1">
      <c r="A285" s="282"/>
      <c r="B285" s="284"/>
      <c r="C285" s="372"/>
      <c r="D285" s="373">
        <v>970</v>
      </c>
      <c r="E285" s="374" t="s">
        <v>101</v>
      </c>
      <c r="F285" s="375">
        <v>13098</v>
      </c>
      <c r="G285" s="376">
        <v>13097.83</v>
      </c>
      <c r="H285" s="256">
        <f>SUM(G285*100/F285)</f>
        <v>99.99870209192242</v>
      </c>
      <c r="I285" s="120">
        <v>0</v>
      </c>
      <c r="J285" s="57"/>
    </row>
    <row r="286" spans="1:10" s="281" customFormat="1" ht="102.75" customHeight="1">
      <c r="A286" s="291"/>
      <c r="B286" s="291"/>
      <c r="C286" s="556"/>
      <c r="D286" s="122">
        <v>2707</v>
      </c>
      <c r="E286" s="549" t="s">
        <v>226</v>
      </c>
      <c r="F286" s="124">
        <v>64216</v>
      </c>
      <c r="G286" s="124">
        <v>51373.06</v>
      </c>
      <c r="H286" s="256">
        <f>SUM(G286*100/F286)</f>
        <v>80.00040488351813</v>
      </c>
      <c r="I286" s="120">
        <v>0</v>
      </c>
      <c r="J286" s="280"/>
    </row>
    <row r="287" spans="1:9" s="146" customFormat="1" ht="12.75">
      <c r="A287" s="141" t="s">
        <v>180</v>
      </c>
      <c r="B287" s="142">
        <v>14</v>
      </c>
      <c r="C287" s="143"/>
      <c r="D287" s="143"/>
      <c r="E287" s="144"/>
      <c r="F287" s="143"/>
      <c r="G287" s="143"/>
      <c r="H287" s="426" t="s">
        <v>187</v>
      </c>
      <c r="I287" s="145"/>
    </row>
    <row r="288" spans="1:9" s="1" customFormat="1" ht="13.5" thickBot="1">
      <c r="A288" s="5"/>
      <c r="B288" s="4"/>
      <c r="C288" s="2"/>
      <c r="D288" s="2"/>
      <c r="E288" s="10"/>
      <c r="F288" s="2"/>
      <c r="G288" s="2"/>
      <c r="H288" s="427" t="s">
        <v>187</v>
      </c>
      <c r="I288" s="40"/>
    </row>
    <row r="289" spans="1:10" s="3" customFormat="1" ht="11.25" customHeight="1" thickBot="1">
      <c r="A289" s="408" t="s">
        <v>147</v>
      </c>
      <c r="B289" s="409" t="s">
        <v>177</v>
      </c>
      <c r="C289" s="599" t="s">
        <v>159</v>
      </c>
      <c r="D289" s="596"/>
      <c r="E289" s="411" t="s">
        <v>146</v>
      </c>
      <c r="F289" s="410" t="s">
        <v>184</v>
      </c>
      <c r="G289" s="304" t="s">
        <v>185</v>
      </c>
      <c r="H289" s="305" t="s">
        <v>186</v>
      </c>
      <c r="I289" s="306" t="s">
        <v>192</v>
      </c>
      <c r="J289" s="6"/>
    </row>
    <row r="290" spans="1:10" s="14" customFormat="1" ht="12.75">
      <c r="A290" s="25"/>
      <c r="B290" s="149">
        <v>80113</v>
      </c>
      <c r="C290" s="12"/>
      <c r="D290" s="29"/>
      <c r="E290" s="48" t="s">
        <v>67</v>
      </c>
      <c r="F290" s="209">
        <f>SUM(F294,F291)</f>
        <v>72998</v>
      </c>
      <c r="G290" s="209">
        <f>SUM(G294,G291)</f>
        <v>74227.84</v>
      </c>
      <c r="H290" s="433">
        <f>SUM(G290*100/F290)</f>
        <v>101.68475848653388</v>
      </c>
      <c r="I290" s="441">
        <f>SUM(I293:I293)</f>
        <v>0</v>
      </c>
      <c r="J290" s="13"/>
    </row>
    <row r="291" spans="1:10" s="14" customFormat="1" ht="12.75">
      <c r="A291" s="11"/>
      <c r="B291" s="356"/>
      <c r="C291" s="293"/>
      <c r="D291" s="43"/>
      <c r="E291" s="354" t="s">
        <v>59</v>
      </c>
      <c r="F291" s="355">
        <f>SUM(F293)</f>
        <v>11693</v>
      </c>
      <c r="G291" s="355">
        <f>SUM(G293)</f>
        <v>12922.84</v>
      </c>
      <c r="H291" s="255">
        <f>SUM(G291*100/F291)</f>
        <v>110.51774565979646</v>
      </c>
      <c r="I291" s="355">
        <f>SUM(I293)</f>
        <v>0</v>
      </c>
      <c r="J291" s="13"/>
    </row>
    <row r="292" spans="1:10" s="14" customFormat="1" ht="12.75">
      <c r="A292" s="11"/>
      <c r="B292" s="356"/>
      <c r="C292" s="15"/>
      <c r="D292" s="27"/>
      <c r="E292" s="365" t="s">
        <v>60</v>
      </c>
      <c r="F292" s="355"/>
      <c r="G292" s="366"/>
      <c r="H292" s="433" t="s">
        <v>187</v>
      </c>
      <c r="I292" s="158"/>
      <c r="J292" s="13"/>
    </row>
    <row r="293" spans="1:10" s="344" customFormat="1" ht="51">
      <c r="A293" s="345"/>
      <c r="B293" s="346"/>
      <c r="C293" s="347"/>
      <c r="D293" s="377">
        <v>970</v>
      </c>
      <c r="E293" s="378" t="s">
        <v>84</v>
      </c>
      <c r="F293" s="379">
        <v>11693</v>
      </c>
      <c r="G293" s="379">
        <v>12922.84</v>
      </c>
      <c r="H293" s="435">
        <f>SUM(G293*100/F293)</f>
        <v>110.51774565979646</v>
      </c>
      <c r="I293" s="120">
        <v>0</v>
      </c>
      <c r="J293" s="343"/>
    </row>
    <row r="294" spans="1:10" s="14" customFormat="1" ht="12.75">
      <c r="A294" s="25"/>
      <c r="B294" s="353"/>
      <c r="C294" s="293"/>
      <c r="D294" s="43"/>
      <c r="E294" s="354" t="s">
        <v>61</v>
      </c>
      <c r="F294" s="355">
        <f>SUM(F296)</f>
        <v>61305</v>
      </c>
      <c r="G294" s="355">
        <f>SUM(G296)</f>
        <v>61305</v>
      </c>
      <c r="H294" s="542">
        <f>SUM(G294*100/F294)</f>
        <v>100</v>
      </c>
      <c r="I294" s="516">
        <v>0</v>
      </c>
      <c r="J294" s="13"/>
    </row>
    <row r="295" spans="1:10" s="14" customFormat="1" ht="12.75">
      <c r="A295" s="25"/>
      <c r="B295" s="353"/>
      <c r="C295" s="15"/>
      <c r="D295" s="27"/>
      <c r="E295" s="365" t="s">
        <v>60</v>
      </c>
      <c r="F295" s="355"/>
      <c r="G295" s="366"/>
      <c r="H295" s="541" t="s">
        <v>187</v>
      </c>
      <c r="I295" s="514" t="s">
        <v>187</v>
      </c>
      <c r="J295" s="13"/>
    </row>
    <row r="296" spans="1:10" s="281" customFormat="1" ht="25.5">
      <c r="A296" s="282"/>
      <c r="B296" s="284"/>
      <c r="C296" s="289"/>
      <c r="D296" s="52">
        <v>6260</v>
      </c>
      <c r="E296" s="53" t="s">
        <v>123</v>
      </c>
      <c r="F296" s="54">
        <v>61305</v>
      </c>
      <c r="G296" s="55">
        <v>61305</v>
      </c>
      <c r="H296" s="257">
        <f>SUM(G296*100/F296)</f>
        <v>100</v>
      </c>
      <c r="I296" s="56">
        <v>0</v>
      </c>
      <c r="J296" s="280"/>
    </row>
    <row r="297" spans="1:10" s="281" customFormat="1" ht="13.5" customHeight="1">
      <c r="A297" s="282"/>
      <c r="B297" s="284"/>
      <c r="C297" s="280"/>
      <c r="D297" s="283"/>
      <c r="E297" s="62" t="s">
        <v>125</v>
      </c>
      <c r="F297" s="284"/>
      <c r="G297" s="282"/>
      <c r="H297" s="257" t="s">
        <v>187</v>
      </c>
      <c r="I297" s="63"/>
      <c r="J297" s="280"/>
    </row>
    <row r="298" spans="1:10" s="281" customFormat="1" ht="12.75">
      <c r="A298" s="282"/>
      <c r="B298" s="284"/>
      <c r="C298" s="280"/>
      <c r="D298" s="283"/>
      <c r="E298" s="62" t="s">
        <v>124</v>
      </c>
      <c r="F298" s="284"/>
      <c r="G298" s="282"/>
      <c r="H298" s="257" t="s">
        <v>187</v>
      </c>
      <c r="I298" s="63"/>
      <c r="J298" s="280"/>
    </row>
    <row r="299" spans="1:10" s="281" customFormat="1" ht="38.25">
      <c r="A299" s="284"/>
      <c r="B299" s="287"/>
      <c r="C299" s="286"/>
      <c r="D299" s="286"/>
      <c r="E299" s="67" t="s">
        <v>219</v>
      </c>
      <c r="F299" s="287"/>
      <c r="G299" s="285"/>
      <c r="H299" s="256" t="s">
        <v>187</v>
      </c>
      <c r="I299" s="68"/>
      <c r="J299" s="280"/>
    </row>
    <row r="300" spans="1:10" s="14" customFormat="1" ht="12.75">
      <c r="A300" s="25"/>
      <c r="B300" s="299">
        <v>80148</v>
      </c>
      <c r="C300" s="292"/>
      <c r="D300" s="293"/>
      <c r="E300" s="294" t="s">
        <v>47</v>
      </c>
      <c r="F300" s="295">
        <f>SUM(F303)</f>
        <v>230476</v>
      </c>
      <c r="G300" s="295">
        <f>SUM(G303)</f>
        <v>232275.5</v>
      </c>
      <c r="H300" s="433">
        <f>SUM(G300*100/F300)</f>
        <v>100.78077543865739</v>
      </c>
      <c r="I300" s="337">
        <f>SUM(I303)</f>
        <v>0</v>
      </c>
      <c r="J300" s="13"/>
    </row>
    <row r="301" spans="1:10" s="14" customFormat="1" ht="12.75">
      <c r="A301" s="11"/>
      <c r="B301" s="356"/>
      <c r="C301" s="293"/>
      <c r="D301" s="43"/>
      <c r="E301" s="354" t="s">
        <v>59</v>
      </c>
      <c r="F301" s="355">
        <f>SUM(F303)</f>
        <v>230476</v>
      </c>
      <c r="G301" s="355">
        <f>SUM(G303)</f>
        <v>232275.5</v>
      </c>
      <c r="H301" s="255">
        <f>SUM(G301*100/F301)</f>
        <v>100.78077543865739</v>
      </c>
      <c r="I301" s="275">
        <f>SUM(I303:I305)</f>
        <v>0</v>
      </c>
      <c r="J301" s="13"/>
    </row>
    <row r="302" spans="1:10" s="14" customFormat="1" ht="12.75">
      <c r="A302" s="11"/>
      <c r="B302" s="356"/>
      <c r="C302" s="15"/>
      <c r="D302" s="27"/>
      <c r="E302" s="365" t="s">
        <v>60</v>
      </c>
      <c r="F302" s="355"/>
      <c r="G302" s="366"/>
      <c r="H302" s="255" t="s">
        <v>187</v>
      </c>
      <c r="I302" s="158"/>
      <c r="J302" s="13"/>
    </row>
    <row r="303" spans="1:10" s="58" customFormat="1" ht="38.25">
      <c r="A303" s="59"/>
      <c r="B303" s="118"/>
      <c r="C303" s="84"/>
      <c r="D303" s="75">
        <v>830</v>
      </c>
      <c r="E303" s="185" t="s">
        <v>206</v>
      </c>
      <c r="F303" s="486">
        <v>230476</v>
      </c>
      <c r="G303" s="486">
        <v>232275.5</v>
      </c>
      <c r="H303" s="435">
        <f>SUM(G303*100/F303)</f>
        <v>100.78077543865739</v>
      </c>
      <c r="I303" s="158">
        <v>0</v>
      </c>
      <c r="J303" s="57"/>
    </row>
    <row r="304" spans="1:10" s="14" customFormat="1" ht="12.75">
      <c r="A304" s="25"/>
      <c r="B304" s="210">
        <v>80195</v>
      </c>
      <c r="C304" s="41"/>
      <c r="D304" s="15"/>
      <c r="E304" s="211" t="s">
        <v>165</v>
      </c>
      <c r="F304" s="212">
        <f>SUM(F307:F320)</f>
        <v>32289</v>
      </c>
      <c r="G304" s="212">
        <f>SUM(G307:G320)</f>
        <v>31089.9</v>
      </c>
      <c r="H304" s="433">
        <f>SUM(G304*100/F304)</f>
        <v>96.28635138901794</v>
      </c>
      <c r="I304" s="337">
        <f>SUM(I307:I320)</f>
        <v>0</v>
      </c>
      <c r="J304" s="13"/>
    </row>
    <row r="305" spans="1:10" s="14" customFormat="1" ht="12.75">
      <c r="A305" s="11"/>
      <c r="B305" s="356"/>
      <c r="C305" s="293"/>
      <c r="D305" s="43"/>
      <c r="E305" s="354" t="s">
        <v>59</v>
      </c>
      <c r="F305" s="355">
        <f>SUM(F307:F320)</f>
        <v>32289</v>
      </c>
      <c r="G305" s="355">
        <f>SUM(G307:G320)</f>
        <v>31089.9</v>
      </c>
      <c r="H305" s="255">
        <f>SUM(G305*100/F305)</f>
        <v>96.28635138901794</v>
      </c>
      <c r="I305" s="275">
        <f>SUM(I307:I309)</f>
        <v>0</v>
      </c>
      <c r="J305" s="13"/>
    </row>
    <row r="306" spans="1:10" s="14" customFormat="1" ht="12.75">
      <c r="A306" s="11"/>
      <c r="B306" s="356"/>
      <c r="C306" s="15"/>
      <c r="D306" s="27"/>
      <c r="E306" s="365" t="s">
        <v>60</v>
      </c>
      <c r="F306" s="355"/>
      <c r="G306" s="366"/>
      <c r="H306" s="255" t="s">
        <v>187</v>
      </c>
      <c r="I306" s="158"/>
      <c r="J306" s="13"/>
    </row>
    <row r="307" spans="1:10" s="58" customFormat="1" ht="14.25" customHeight="1">
      <c r="A307" s="64"/>
      <c r="B307" s="50"/>
      <c r="C307" s="45"/>
      <c r="D307" s="213">
        <v>750</v>
      </c>
      <c r="E307" s="62" t="s">
        <v>151</v>
      </c>
      <c r="F307" s="101">
        <v>8000</v>
      </c>
      <c r="G307" s="102">
        <v>6686.36</v>
      </c>
      <c r="H307" s="255">
        <f>SUM(G307*100/F307)</f>
        <v>83.5795</v>
      </c>
      <c r="I307" s="56">
        <v>0</v>
      </c>
      <c r="J307" s="57"/>
    </row>
    <row r="308" spans="1:10" s="58" customFormat="1" ht="12.75" customHeight="1">
      <c r="A308" s="60"/>
      <c r="B308" s="59"/>
      <c r="C308" s="57"/>
      <c r="D308" s="57"/>
      <c r="E308" s="62" t="s">
        <v>27</v>
      </c>
      <c r="F308" s="57"/>
      <c r="G308" s="60"/>
      <c r="H308" s="257" t="s">
        <v>187</v>
      </c>
      <c r="I308" s="83"/>
      <c r="J308" s="57"/>
    </row>
    <row r="309" spans="1:10" s="58" customFormat="1" ht="12.75">
      <c r="A309" s="60"/>
      <c r="B309" s="59"/>
      <c r="C309" s="57"/>
      <c r="D309" s="57"/>
      <c r="E309" s="62" t="s">
        <v>129</v>
      </c>
      <c r="F309" s="57"/>
      <c r="G309" s="60"/>
      <c r="H309" s="257" t="s">
        <v>187</v>
      </c>
      <c r="I309" s="83"/>
      <c r="J309" s="57"/>
    </row>
    <row r="310" spans="1:10" s="58" customFormat="1" ht="38.25" customHeight="1">
      <c r="A310" s="74"/>
      <c r="B310" s="138"/>
      <c r="C310" s="84"/>
      <c r="D310" s="84"/>
      <c r="E310" s="165" t="s">
        <v>119</v>
      </c>
      <c r="F310" s="84"/>
      <c r="G310" s="74"/>
      <c r="H310" s="256" t="s">
        <v>187</v>
      </c>
      <c r="I310" s="88"/>
      <c r="J310" s="57"/>
    </row>
    <row r="311" spans="1:9" s="146" customFormat="1" ht="12.75">
      <c r="A311" s="141" t="s">
        <v>180</v>
      </c>
      <c r="B311" s="142">
        <v>15</v>
      </c>
      <c r="C311" s="143"/>
      <c r="D311" s="143"/>
      <c r="E311" s="144"/>
      <c r="F311" s="143"/>
      <c r="G311" s="143"/>
      <c r="H311" s="426" t="s">
        <v>187</v>
      </c>
      <c r="I311" s="145"/>
    </row>
    <row r="312" spans="1:9" s="1" customFormat="1" ht="13.5" thickBot="1">
      <c r="A312" s="5"/>
      <c r="B312" s="4"/>
      <c r="C312" s="2"/>
      <c r="D312" s="2"/>
      <c r="E312" s="10"/>
      <c r="F312" s="2"/>
      <c r="G312" s="2"/>
      <c r="H312" s="427" t="s">
        <v>187</v>
      </c>
      <c r="I312" s="40"/>
    </row>
    <row r="313" spans="1:10" s="3" customFormat="1" ht="11.25" customHeight="1" thickBot="1">
      <c r="A313" s="408" t="s">
        <v>147</v>
      </c>
      <c r="B313" s="409" t="s">
        <v>177</v>
      </c>
      <c r="C313" s="599" t="s">
        <v>159</v>
      </c>
      <c r="D313" s="596"/>
      <c r="E313" s="411" t="s">
        <v>146</v>
      </c>
      <c r="F313" s="410" t="s">
        <v>184</v>
      </c>
      <c r="G313" s="304" t="s">
        <v>185</v>
      </c>
      <c r="H313" s="305" t="s">
        <v>186</v>
      </c>
      <c r="I313" s="306" t="s">
        <v>192</v>
      </c>
      <c r="J313" s="6"/>
    </row>
    <row r="314" spans="1:10" s="58" customFormat="1" ht="25.5">
      <c r="A314" s="60"/>
      <c r="B314" s="59"/>
      <c r="C314" s="190"/>
      <c r="D314" s="176">
        <v>920</v>
      </c>
      <c r="E314" s="177" t="s">
        <v>112</v>
      </c>
      <c r="F314" s="178">
        <v>51</v>
      </c>
      <c r="G314" s="459">
        <v>166.59</v>
      </c>
      <c r="H314" s="256">
        <f>SUM(G314*100/F314)</f>
        <v>326.6470588235294</v>
      </c>
      <c r="I314" s="120">
        <v>0</v>
      </c>
      <c r="J314" s="57"/>
    </row>
    <row r="315" spans="1:10" s="58" customFormat="1" ht="25.5">
      <c r="A315" s="282"/>
      <c r="B315" s="284"/>
      <c r="C315" s="477"/>
      <c r="D315" s="377">
        <v>970</v>
      </c>
      <c r="E315" s="478" t="s">
        <v>227</v>
      </c>
      <c r="F315" s="379">
        <v>0</v>
      </c>
      <c r="G315" s="479">
        <v>0.02</v>
      </c>
      <c r="H315" s="256" t="s">
        <v>187</v>
      </c>
      <c r="I315" s="120">
        <v>0</v>
      </c>
      <c r="J315" s="57"/>
    </row>
    <row r="316" spans="1:10" s="58" customFormat="1" ht="38.25">
      <c r="A316" s="64"/>
      <c r="B316" s="50"/>
      <c r="C316" s="79"/>
      <c r="D316" s="147">
        <v>2020</v>
      </c>
      <c r="E316" s="53" t="s">
        <v>79</v>
      </c>
      <c r="F316" s="164">
        <v>21982</v>
      </c>
      <c r="G316" s="92">
        <v>21982</v>
      </c>
      <c r="H316" s="255">
        <f>SUM(G316*100/F316)</f>
        <v>100</v>
      </c>
      <c r="I316" s="83">
        <v>0</v>
      </c>
      <c r="J316" s="57"/>
    </row>
    <row r="317" spans="1:10" s="47" customFormat="1" ht="66" customHeight="1">
      <c r="A317" s="64"/>
      <c r="B317" s="50"/>
      <c r="C317" s="66"/>
      <c r="D317" s="66"/>
      <c r="E317" s="550" t="s">
        <v>228</v>
      </c>
      <c r="F317" s="84"/>
      <c r="G317" s="74"/>
      <c r="H317" s="256" t="s">
        <v>187</v>
      </c>
      <c r="I317" s="68"/>
      <c r="J317" s="45"/>
    </row>
    <row r="318" spans="1:10" s="58" customFormat="1" ht="25.5">
      <c r="A318" s="60"/>
      <c r="B318" s="59"/>
      <c r="C318" s="57"/>
      <c r="D318" s="276">
        <v>2030</v>
      </c>
      <c r="E318" s="93" t="s">
        <v>24</v>
      </c>
      <c r="F318" s="116">
        <v>351</v>
      </c>
      <c r="G318" s="117">
        <v>351</v>
      </c>
      <c r="H318" s="257">
        <f>SUM(G318*100/F318)</f>
        <v>100</v>
      </c>
      <c r="I318" s="83">
        <v>0</v>
      </c>
      <c r="J318" s="57"/>
    </row>
    <row r="319" spans="1:10" s="47" customFormat="1" ht="77.25" customHeight="1">
      <c r="A319" s="60"/>
      <c r="B319" s="59"/>
      <c r="C319" s="84"/>
      <c r="D319" s="118"/>
      <c r="E319" s="243" t="s">
        <v>229</v>
      </c>
      <c r="F319" s="138"/>
      <c r="G319" s="84"/>
      <c r="H319" s="256" t="s">
        <v>187</v>
      </c>
      <c r="I319" s="68"/>
      <c r="J319" s="45"/>
    </row>
    <row r="320" spans="1:10" s="281" customFormat="1" ht="77.25" thickBot="1">
      <c r="A320" s="288"/>
      <c r="B320" s="296"/>
      <c r="C320" s="573"/>
      <c r="D320" s="546">
        <v>2700</v>
      </c>
      <c r="E320" s="574" t="s">
        <v>118</v>
      </c>
      <c r="F320" s="548">
        <v>1905</v>
      </c>
      <c r="G320" s="548">
        <v>1903.93</v>
      </c>
      <c r="H320" s="425">
        <f>SUM(G320*100/F320)</f>
        <v>99.94383202099738</v>
      </c>
      <c r="I320" s="420">
        <v>0</v>
      </c>
      <c r="J320" s="280"/>
    </row>
    <row r="321" spans="1:10" s="385" customFormat="1" ht="12.75">
      <c r="A321" s="390">
        <v>851</v>
      </c>
      <c r="B321" s="380"/>
      <c r="C321" s="380"/>
      <c r="D321" s="381"/>
      <c r="E321" s="382" t="s">
        <v>135</v>
      </c>
      <c r="F321" s="383">
        <f>SUM(F329,F322)</f>
        <v>4</v>
      </c>
      <c r="G321" s="383">
        <f>SUM(G329,G322)</f>
        <v>4.61</v>
      </c>
      <c r="H321" s="572">
        <f>SUM(G321*100/F321)</f>
        <v>115.25000000000001</v>
      </c>
      <c r="I321" s="450">
        <f>SUM(I322)</f>
        <v>0</v>
      </c>
      <c r="J321" s="384"/>
    </row>
    <row r="322" spans="1:10" s="14" customFormat="1" ht="12.75">
      <c r="A322" s="35"/>
      <c r="B322" s="391">
        <v>85154</v>
      </c>
      <c r="C322" s="386"/>
      <c r="D322" s="387"/>
      <c r="E322" s="388" t="s">
        <v>160</v>
      </c>
      <c r="F322" s="389">
        <f>SUM(F323)</f>
        <v>0</v>
      </c>
      <c r="G322" s="389">
        <f>SUM(G323)</f>
        <v>0.11</v>
      </c>
      <c r="H322" s="433" t="s">
        <v>187</v>
      </c>
      <c r="I322" s="449">
        <f>SUM(I323)</f>
        <v>0</v>
      </c>
      <c r="J322" s="13"/>
    </row>
    <row r="323" spans="1:10" s="14" customFormat="1" ht="12.75">
      <c r="A323" s="25"/>
      <c r="B323" s="353"/>
      <c r="C323" s="293"/>
      <c r="D323" s="43"/>
      <c r="E323" s="354" t="s">
        <v>59</v>
      </c>
      <c r="F323" s="355">
        <f>SUM(F325)</f>
        <v>0</v>
      </c>
      <c r="G323" s="355">
        <f>SUM(G325:G325)</f>
        <v>0.11</v>
      </c>
      <c r="H323" s="433" t="s">
        <v>187</v>
      </c>
      <c r="I323" s="275">
        <f>SUM(I325:I325)</f>
        <v>0</v>
      </c>
      <c r="J323" s="13"/>
    </row>
    <row r="324" spans="1:10" s="14" customFormat="1" ht="12.75">
      <c r="A324" s="25"/>
      <c r="B324" s="356"/>
      <c r="C324" s="293"/>
      <c r="D324" s="43"/>
      <c r="E324" s="365" t="s">
        <v>60</v>
      </c>
      <c r="F324" s="355"/>
      <c r="G324" s="366"/>
      <c r="H324" s="433" t="s">
        <v>187</v>
      </c>
      <c r="I324" s="120"/>
      <c r="J324" s="13"/>
    </row>
    <row r="325" spans="1:10" s="58" customFormat="1" ht="38.25">
      <c r="A325" s="291"/>
      <c r="B325" s="291"/>
      <c r="C325" s="477"/>
      <c r="D325" s="377">
        <v>970</v>
      </c>
      <c r="E325" s="478" t="s">
        <v>85</v>
      </c>
      <c r="F325" s="379">
        <v>0</v>
      </c>
      <c r="G325" s="479">
        <v>0.11</v>
      </c>
      <c r="H325" s="471" t="s">
        <v>187</v>
      </c>
      <c r="I325" s="120">
        <v>0</v>
      </c>
      <c r="J325" s="57"/>
    </row>
    <row r="326" spans="1:9" s="146" customFormat="1" ht="12.75">
      <c r="A326" s="141" t="s">
        <v>180</v>
      </c>
      <c r="B326" s="142">
        <v>16</v>
      </c>
      <c r="C326" s="143"/>
      <c r="D326" s="143"/>
      <c r="E326" s="144"/>
      <c r="F326" s="143"/>
      <c r="G326" s="143"/>
      <c r="H326" s="426" t="s">
        <v>187</v>
      </c>
      <c r="I326" s="145"/>
    </row>
    <row r="327" spans="1:9" s="1" customFormat="1" ht="13.5" thickBot="1">
      <c r="A327" s="5"/>
      <c r="B327" s="4"/>
      <c r="C327" s="2"/>
      <c r="D327" s="2"/>
      <c r="E327" s="10"/>
      <c r="F327" s="2"/>
      <c r="G327" s="2"/>
      <c r="H327" s="427" t="s">
        <v>187</v>
      </c>
      <c r="I327" s="40"/>
    </row>
    <row r="328" spans="1:10" s="3" customFormat="1" ht="11.25" customHeight="1" thickBot="1">
      <c r="A328" s="408" t="s">
        <v>147</v>
      </c>
      <c r="B328" s="409" t="s">
        <v>177</v>
      </c>
      <c r="C328" s="599" t="s">
        <v>159</v>
      </c>
      <c r="D328" s="596"/>
      <c r="E328" s="411" t="s">
        <v>146</v>
      </c>
      <c r="F328" s="410" t="s">
        <v>184</v>
      </c>
      <c r="G328" s="304" t="s">
        <v>185</v>
      </c>
      <c r="H328" s="457" t="s">
        <v>186</v>
      </c>
      <c r="I328" s="306" t="s">
        <v>192</v>
      </c>
      <c r="J328" s="6"/>
    </row>
    <row r="329" spans="1:10" s="14" customFormat="1" ht="12.75">
      <c r="A329" s="25"/>
      <c r="B329" s="473">
        <v>85195</v>
      </c>
      <c r="C329" s="41"/>
      <c r="D329" s="15"/>
      <c r="E329" s="474" t="s">
        <v>165</v>
      </c>
      <c r="F329" s="475">
        <f>SUM(F330)</f>
        <v>4</v>
      </c>
      <c r="G329" s="475">
        <f>SUM(G330)</f>
        <v>4.5</v>
      </c>
      <c r="H329" s="433">
        <f>SUM(G329*100/F329)</f>
        <v>112.5</v>
      </c>
      <c r="I329" s="476">
        <f>SUM(I330)</f>
        <v>0</v>
      </c>
      <c r="J329" s="13"/>
    </row>
    <row r="330" spans="1:10" s="14" customFormat="1" ht="12.75">
      <c r="A330" s="25"/>
      <c r="B330" s="353"/>
      <c r="C330" s="293"/>
      <c r="D330" s="43"/>
      <c r="E330" s="354" t="s">
        <v>59</v>
      </c>
      <c r="F330" s="355">
        <f>SUM(F332)</f>
        <v>4</v>
      </c>
      <c r="G330" s="355">
        <f>SUM(G332:G332)</f>
        <v>4.5</v>
      </c>
      <c r="H330" s="255">
        <f>SUM(G330*100/F330)</f>
        <v>112.5</v>
      </c>
      <c r="I330" s="275">
        <f>SUM(I332:I332)</f>
        <v>0</v>
      </c>
      <c r="J330" s="13"/>
    </row>
    <row r="331" spans="1:10" s="14" customFormat="1" ht="12.75">
      <c r="A331" s="25"/>
      <c r="B331" s="353"/>
      <c r="C331" s="15"/>
      <c r="D331" s="27"/>
      <c r="E331" s="365" t="s">
        <v>60</v>
      </c>
      <c r="F331" s="355"/>
      <c r="G331" s="366"/>
      <c r="H331" s="433" t="s">
        <v>187</v>
      </c>
      <c r="I331" s="158"/>
      <c r="J331" s="13"/>
    </row>
    <row r="332" spans="1:10" s="58" customFormat="1" ht="39" thickBot="1">
      <c r="A332" s="291"/>
      <c r="B332" s="296"/>
      <c r="C332" s="415"/>
      <c r="D332" s="416">
        <v>920</v>
      </c>
      <c r="E332" s="417" t="s">
        <v>86</v>
      </c>
      <c r="F332" s="418">
        <v>4</v>
      </c>
      <c r="G332" s="419">
        <v>4.5</v>
      </c>
      <c r="H332" s="544">
        <f>SUM(G332*100/F332)</f>
        <v>112.5</v>
      </c>
      <c r="I332" s="420">
        <v>0</v>
      </c>
      <c r="J332" s="57"/>
    </row>
    <row r="333" spans="1:13" s="47" customFormat="1" ht="12.75">
      <c r="A333" s="481">
        <v>852</v>
      </c>
      <c r="B333" s="315"/>
      <c r="C333" s="315"/>
      <c r="D333" s="309"/>
      <c r="E333" s="312" t="s">
        <v>139</v>
      </c>
      <c r="F333" s="313">
        <f>SUM(F334,F340,F352,F356,F367,F378,F383,F387,F392,F401,F406,F419)</f>
        <v>9653090</v>
      </c>
      <c r="G333" s="313">
        <f>SUM(G334,G340,G352,G356,G367,G378,G383,G387,G392,G401,G406,G419)</f>
        <v>9566775.32</v>
      </c>
      <c r="H333" s="487">
        <f aca="true" t="shared" si="2" ref="H333:H339">SUM(G333*100/F333)</f>
        <v>99.10583367605606</v>
      </c>
      <c r="I333" s="451">
        <f>SUM(I419,I406,I401,I392,I387,I378,I367,I356,I340,I334)</f>
        <v>787172.36</v>
      </c>
      <c r="J333" s="45"/>
      <c r="M333" s="543" t="s">
        <v>187</v>
      </c>
    </row>
    <row r="334" spans="1:10" s="14" customFormat="1" ht="12.75">
      <c r="A334" s="35"/>
      <c r="B334" s="480">
        <v>85202</v>
      </c>
      <c r="C334" s="20"/>
      <c r="D334" s="21"/>
      <c r="E334" s="392" t="s">
        <v>48</v>
      </c>
      <c r="F334" s="393">
        <f>SUM(F335)</f>
        <v>10767</v>
      </c>
      <c r="G334" s="449">
        <f>SUM(G335)</f>
        <v>11766.17</v>
      </c>
      <c r="H334" s="502">
        <f t="shared" si="2"/>
        <v>109.27992941395003</v>
      </c>
      <c r="I334" s="394">
        <f>SUM(I338)</f>
        <v>0</v>
      </c>
      <c r="J334" s="13"/>
    </row>
    <row r="335" spans="1:10" s="14" customFormat="1" ht="12.75">
      <c r="A335" s="25"/>
      <c r="B335" s="353"/>
      <c r="C335" s="293"/>
      <c r="D335" s="43"/>
      <c r="E335" s="354" t="s">
        <v>59</v>
      </c>
      <c r="F335" s="355">
        <f>SUM(F337:F339)</f>
        <v>10767</v>
      </c>
      <c r="G335" s="355">
        <f>SUM(G337:G339)</f>
        <v>11766.17</v>
      </c>
      <c r="H335" s="255">
        <f t="shared" si="2"/>
        <v>109.27992941395003</v>
      </c>
      <c r="I335" s="275">
        <f>SUM(I338:I341)</f>
        <v>0</v>
      </c>
      <c r="J335" s="13"/>
    </row>
    <row r="336" spans="1:10" s="14" customFormat="1" ht="12.75">
      <c r="A336" s="11"/>
      <c r="B336" s="356"/>
      <c r="C336" s="15"/>
      <c r="D336" s="27"/>
      <c r="E336" s="365" t="s">
        <v>60</v>
      </c>
      <c r="F336" s="355"/>
      <c r="G336" s="366"/>
      <c r="H336" s="433" t="s">
        <v>187</v>
      </c>
      <c r="I336" s="158"/>
      <c r="J336" s="13"/>
    </row>
    <row r="337" spans="1:10" s="58" customFormat="1" ht="25.5">
      <c r="A337" s="60"/>
      <c r="B337" s="59"/>
      <c r="C337" s="190"/>
      <c r="D337" s="176">
        <v>690</v>
      </c>
      <c r="E337" s="177" t="s">
        <v>200</v>
      </c>
      <c r="F337" s="178">
        <v>26</v>
      </c>
      <c r="G337" s="178">
        <v>26.4</v>
      </c>
      <c r="H337" s="255">
        <f t="shared" si="2"/>
        <v>101.53846153846153</v>
      </c>
      <c r="I337" s="126">
        <v>0</v>
      </c>
      <c r="J337" s="57"/>
    </row>
    <row r="338" spans="1:10" s="58" customFormat="1" ht="38.25">
      <c r="A338" s="64"/>
      <c r="B338" s="50"/>
      <c r="C338" s="244"/>
      <c r="D338" s="395">
        <v>830</v>
      </c>
      <c r="E338" s="396" t="s">
        <v>115</v>
      </c>
      <c r="F338" s="397">
        <v>9600</v>
      </c>
      <c r="G338" s="398">
        <v>10400</v>
      </c>
      <c r="H338" s="255">
        <f t="shared" si="2"/>
        <v>108.33333333333333</v>
      </c>
      <c r="I338" s="120">
        <v>0</v>
      </c>
      <c r="J338" s="57"/>
    </row>
    <row r="339" spans="1:10" s="58" customFormat="1" ht="38.25">
      <c r="A339" s="284"/>
      <c r="B339" s="287"/>
      <c r="C339" s="477"/>
      <c r="D339" s="377">
        <v>970</v>
      </c>
      <c r="E339" s="478" t="s">
        <v>87</v>
      </c>
      <c r="F339" s="379">
        <v>1141</v>
      </c>
      <c r="G339" s="479">
        <v>1339.77</v>
      </c>
      <c r="H339" s="435">
        <f t="shared" si="2"/>
        <v>117.42068361086766</v>
      </c>
      <c r="I339" s="120">
        <v>0</v>
      </c>
      <c r="J339" s="57"/>
    </row>
    <row r="340" spans="1:10" s="14" customFormat="1" ht="12.75">
      <c r="A340" s="25"/>
      <c r="B340" s="107">
        <v>85203</v>
      </c>
      <c r="C340" s="12"/>
      <c r="D340" s="29"/>
      <c r="E340" s="48" t="s">
        <v>138</v>
      </c>
      <c r="F340" s="108">
        <f>SUM(F343:F348)</f>
        <v>404751</v>
      </c>
      <c r="G340" s="108">
        <f>SUM(G343:G348)</f>
        <v>404755.14</v>
      </c>
      <c r="H340" s="433">
        <f>SUM(G340*100/F340)</f>
        <v>100.00102285108622</v>
      </c>
      <c r="I340" s="359">
        <f>SUM(I343:I348)</f>
        <v>0</v>
      </c>
      <c r="J340" s="13"/>
    </row>
    <row r="341" spans="1:10" s="14" customFormat="1" ht="12.75">
      <c r="A341" s="11"/>
      <c r="B341" s="356"/>
      <c r="C341" s="293"/>
      <c r="D341" s="43"/>
      <c r="E341" s="354" t="s">
        <v>59</v>
      </c>
      <c r="F341" s="355">
        <f>SUM(F343:F346)</f>
        <v>404751</v>
      </c>
      <c r="G341" s="355">
        <f>SUM(G343:G346)</f>
        <v>404755.14</v>
      </c>
      <c r="H341" s="255">
        <f>SUM(G341*100/F341)</f>
        <v>100.00102285108622</v>
      </c>
      <c r="I341" s="275">
        <f>SUM(I343:I345)</f>
        <v>0</v>
      </c>
      <c r="J341" s="13"/>
    </row>
    <row r="342" spans="1:10" s="14" customFormat="1" ht="12.75">
      <c r="A342" s="11"/>
      <c r="B342" s="356"/>
      <c r="C342" s="15"/>
      <c r="D342" s="27"/>
      <c r="E342" s="365" t="s">
        <v>60</v>
      </c>
      <c r="F342" s="355"/>
      <c r="G342" s="366"/>
      <c r="H342" s="255" t="s">
        <v>187</v>
      </c>
      <c r="I342" s="158"/>
      <c r="J342" s="13"/>
    </row>
    <row r="343" spans="1:10" s="58" customFormat="1" ht="25.5">
      <c r="A343" s="64"/>
      <c r="B343" s="50"/>
      <c r="C343" s="79"/>
      <c r="D343" s="147">
        <v>2010</v>
      </c>
      <c r="E343" s="53" t="s">
        <v>126</v>
      </c>
      <c r="F343" s="72">
        <v>404440</v>
      </c>
      <c r="G343" s="73">
        <v>404440</v>
      </c>
      <c r="H343" s="255">
        <f>SUM(G343*100/F343)</f>
        <v>100</v>
      </c>
      <c r="I343" s="56">
        <v>0</v>
      </c>
      <c r="J343" s="57"/>
    </row>
    <row r="344" spans="1:10" s="47" customFormat="1" ht="12.75">
      <c r="A344" s="60"/>
      <c r="B344" s="59"/>
      <c r="C344" s="57"/>
      <c r="D344" s="57"/>
      <c r="E344" s="62" t="s">
        <v>127</v>
      </c>
      <c r="F344" s="57"/>
      <c r="G344" s="60"/>
      <c r="H344" s="257" t="s">
        <v>187</v>
      </c>
      <c r="I344" s="63"/>
      <c r="J344" s="45"/>
    </row>
    <row r="345" spans="1:10" s="47" customFormat="1" ht="38.25">
      <c r="A345" s="64"/>
      <c r="B345" s="50"/>
      <c r="C345" s="66"/>
      <c r="D345" s="66"/>
      <c r="E345" s="165" t="s">
        <v>28</v>
      </c>
      <c r="F345" s="84"/>
      <c r="G345" s="74"/>
      <c r="H345" s="257" t="s">
        <v>187</v>
      </c>
      <c r="I345" s="68"/>
      <c r="J345" s="45"/>
    </row>
    <row r="346" spans="1:10" s="58" customFormat="1" ht="14.25" customHeight="1">
      <c r="A346" s="64"/>
      <c r="B346" s="50"/>
      <c r="C346" s="79"/>
      <c r="D346" s="147">
        <v>2360</v>
      </c>
      <c r="E346" s="53" t="s">
        <v>0</v>
      </c>
      <c r="F346" s="82">
        <v>311</v>
      </c>
      <c r="G346" s="453">
        <v>315.14</v>
      </c>
      <c r="H346" s="255">
        <f>SUM(G346*100/F346)</f>
        <v>101.33118971061093</v>
      </c>
      <c r="I346" s="83">
        <v>0</v>
      </c>
      <c r="J346" s="57"/>
    </row>
    <row r="347" spans="1:10" s="58" customFormat="1" ht="12.75">
      <c r="A347" s="60"/>
      <c r="B347" s="59"/>
      <c r="C347" s="57"/>
      <c r="D347" s="57"/>
      <c r="E347" s="62" t="s">
        <v>1</v>
      </c>
      <c r="F347" s="57"/>
      <c r="G347" s="60"/>
      <c r="H347" s="257" t="s">
        <v>187</v>
      </c>
      <c r="I347" s="83"/>
      <c r="J347" s="57"/>
    </row>
    <row r="348" spans="1:10" s="47" customFormat="1" ht="51">
      <c r="A348" s="138"/>
      <c r="B348" s="118"/>
      <c r="C348" s="84"/>
      <c r="D348" s="84"/>
      <c r="E348" s="165" t="s">
        <v>29</v>
      </c>
      <c r="F348" s="84"/>
      <c r="G348" s="74"/>
      <c r="H348" s="256" t="s">
        <v>187</v>
      </c>
      <c r="I348" s="68"/>
      <c r="J348" s="45"/>
    </row>
    <row r="349" spans="1:9" s="146" customFormat="1" ht="12.75">
      <c r="A349" s="141" t="s">
        <v>180</v>
      </c>
      <c r="B349" s="142">
        <v>17</v>
      </c>
      <c r="C349" s="143"/>
      <c r="D349" s="143"/>
      <c r="E349" s="144"/>
      <c r="F349" s="143"/>
      <c r="G349" s="143"/>
      <c r="H349" s="426" t="s">
        <v>187</v>
      </c>
      <c r="I349" s="145"/>
    </row>
    <row r="350" spans="1:9" s="1" customFormat="1" ht="13.5" thickBot="1">
      <c r="A350" s="5"/>
      <c r="B350" s="4"/>
      <c r="C350" s="2"/>
      <c r="D350" s="2"/>
      <c r="E350" s="10"/>
      <c r="F350" s="2"/>
      <c r="G350" s="2"/>
      <c r="H350" s="427" t="s">
        <v>187</v>
      </c>
      <c r="I350" s="40"/>
    </row>
    <row r="351" spans="1:10" s="3" customFormat="1" ht="11.25" customHeight="1" thickBot="1">
      <c r="A351" s="408" t="s">
        <v>147</v>
      </c>
      <c r="B351" s="409" t="s">
        <v>177</v>
      </c>
      <c r="C351" s="599" t="s">
        <v>159</v>
      </c>
      <c r="D351" s="596"/>
      <c r="E351" s="411" t="s">
        <v>146</v>
      </c>
      <c r="F351" s="410" t="s">
        <v>184</v>
      </c>
      <c r="G351" s="304" t="s">
        <v>185</v>
      </c>
      <c r="H351" s="457" t="s">
        <v>186</v>
      </c>
      <c r="I351" s="306" t="s">
        <v>192</v>
      </c>
      <c r="J351" s="6"/>
    </row>
    <row r="352" spans="1:10" s="14" customFormat="1" ht="25.5">
      <c r="A352" s="25"/>
      <c r="B352" s="480">
        <v>85205</v>
      </c>
      <c r="C352" s="20"/>
      <c r="D352" s="21"/>
      <c r="E352" s="392" t="s">
        <v>88</v>
      </c>
      <c r="F352" s="393">
        <f>SUM(F353)</f>
        <v>3943</v>
      </c>
      <c r="G352" s="449">
        <f>SUM(G353)</f>
        <v>3986.76</v>
      </c>
      <c r="H352" s="434">
        <f>SUM(G352*100/F352)</f>
        <v>101.10981486178036</v>
      </c>
      <c r="I352" s="394">
        <f>SUM(I355)</f>
        <v>0</v>
      </c>
      <c r="J352" s="13"/>
    </row>
    <row r="353" spans="1:10" s="14" customFormat="1" ht="12.75">
      <c r="A353" s="25"/>
      <c r="B353" s="353"/>
      <c r="C353" s="293"/>
      <c r="D353" s="43"/>
      <c r="E353" s="354" t="s">
        <v>59</v>
      </c>
      <c r="F353" s="355">
        <f>SUM(F355)</f>
        <v>3943</v>
      </c>
      <c r="G353" s="355">
        <f>SUM(G355)</f>
        <v>3986.76</v>
      </c>
      <c r="H353" s="255">
        <f>SUM(G353*100/F353)</f>
        <v>101.10981486178036</v>
      </c>
      <c r="I353" s="275">
        <v>0</v>
      </c>
      <c r="J353" s="13"/>
    </row>
    <row r="354" spans="1:10" s="14" customFormat="1" ht="12.75">
      <c r="A354" s="11"/>
      <c r="B354" s="356"/>
      <c r="C354" s="15"/>
      <c r="D354" s="27"/>
      <c r="E354" s="365" t="s">
        <v>60</v>
      </c>
      <c r="F354" s="355"/>
      <c r="G354" s="366"/>
      <c r="H354" s="255" t="s">
        <v>187</v>
      </c>
      <c r="I354" s="158"/>
      <c r="J354" s="13"/>
    </row>
    <row r="355" spans="1:10" s="58" customFormat="1" ht="38.25">
      <c r="A355" s="50"/>
      <c r="B355" s="111"/>
      <c r="C355" s="244"/>
      <c r="D355" s="395">
        <v>830</v>
      </c>
      <c r="E355" s="396" t="s">
        <v>221</v>
      </c>
      <c r="F355" s="397">
        <v>3943</v>
      </c>
      <c r="G355" s="398">
        <v>3986.76</v>
      </c>
      <c r="H355" s="255">
        <f>SUM(G355*100/F355)</f>
        <v>101.10981486178036</v>
      </c>
      <c r="I355" s="120">
        <v>0</v>
      </c>
      <c r="J355" s="57"/>
    </row>
    <row r="356" spans="1:10" s="14" customFormat="1" ht="25.5" customHeight="1">
      <c r="A356" s="25"/>
      <c r="B356" s="149">
        <v>85212</v>
      </c>
      <c r="C356" s="22"/>
      <c r="D356" s="23"/>
      <c r="E356" s="186" t="s">
        <v>104</v>
      </c>
      <c r="F356" s="274">
        <f>SUM(F358)</f>
        <v>7300355</v>
      </c>
      <c r="G356" s="171">
        <f>SUM(G358)</f>
        <v>7241403.24</v>
      </c>
      <c r="H356" s="433">
        <f>SUM(G356*100/F356)</f>
        <v>99.19248091359941</v>
      </c>
      <c r="I356" s="445">
        <f>SUM(I358)</f>
        <v>786665.36</v>
      </c>
      <c r="J356" s="13"/>
    </row>
    <row r="357" spans="1:10" s="14" customFormat="1" ht="15" customHeight="1">
      <c r="A357" s="11"/>
      <c r="B357" s="11"/>
      <c r="C357" s="26"/>
      <c r="D357" s="27"/>
      <c r="E357" s="188" t="s">
        <v>175</v>
      </c>
      <c r="F357" s="15"/>
      <c r="G357" s="28"/>
      <c r="H357" s="503" t="s">
        <v>187</v>
      </c>
      <c r="I357" s="163"/>
      <c r="J357" s="13"/>
    </row>
    <row r="358" spans="1:10" s="14" customFormat="1" ht="12.75">
      <c r="A358" s="11"/>
      <c r="B358" s="356"/>
      <c r="C358" s="293"/>
      <c r="D358" s="43"/>
      <c r="E358" s="354" t="s">
        <v>59</v>
      </c>
      <c r="F358" s="355">
        <f>SUM(F360:F366)</f>
        <v>7300355</v>
      </c>
      <c r="G358" s="355">
        <f>SUM(G360:G366)</f>
        <v>7241403.24</v>
      </c>
      <c r="H358" s="257">
        <f>SUM(G358*100/F358)</f>
        <v>99.19248091359941</v>
      </c>
      <c r="I358" s="275">
        <f>SUM(I360:I366)</f>
        <v>786665.36</v>
      </c>
      <c r="J358" s="13"/>
    </row>
    <row r="359" spans="1:10" s="14" customFormat="1" ht="12.75">
      <c r="A359" s="11"/>
      <c r="B359" s="356"/>
      <c r="C359" s="15"/>
      <c r="D359" s="27"/>
      <c r="E359" s="365" t="s">
        <v>60</v>
      </c>
      <c r="F359" s="355"/>
      <c r="G359" s="366"/>
      <c r="H359" s="255" t="s">
        <v>187</v>
      </c>
      <c r="I359" s="158"/>
      <c r="J359" s="13"/>
    </row>
    <row r="360" spans="1:10" s="58" customFormat="1" ht="25.5">
      <c r="A360" s="284"/>
      <c r="B360" s="283"/>
      <c r="C360" s="372"/>
      <c r="D360" s="373">
        <v>920</v>
      </c>
      <c r="E360" s="374" t="s">
        <v>113</v>
      </c>
      <c r="F360" s="375">
        <v>43</v>
      </c>
      <c r="G360" s="376">
        <v>58.55</v>
      </c>
      <c r="H360" s="255">
        <f>SUM(G360*100/F360)</f>
        <v>136.1627906976744</v>
      </c>
      <c r="I360" s="120">
        <v>0</v>
      </c>
      <c r="J360" s="57"/>
    </row>
    <row r="361" spans="1:10" s="58" customFormat="1" ht="25.5">
      <c r="A361" s="59"/>
      <c r="B361" s="61"/>
      <c r="C361" s="57"/>
      <c r="D361" s="276">
        <v>2010</v>
      </c>
      <c r="E361" s="62" t="s">
        <v>126</v>
      </c>
      <c r="F361" s="277">
        <v>7258500</v>
      </c>
      <c r="G361" s="278">
        <v>7195839.12</v>
      </c>
      <c r="H361" s="255">
        <f>SUM(G361*100/F361)</f>
        <v>99.13672411655301</v>
      </c>
      <c r="I361" s="83">
        <v>0</v>
      </c>
      <c r="J361" s="57"/>
    </row>
    <row r="362" spans="1:10" s="47" customFormat="1" ht="12.75">
      <c r="A362" s="60"/>
      <c r="B362" s="59"/>
      <c r="C362" s="57"/>
      <c r="D362" s="61"/>
      <c r="E362" s="62" t="s">
        <v>207</v>
      </c>
      <c r="F362" s="57"/>
      <c r="G362" s="60"/>
      <c r="H362" s="257" t="s">
        <v>187</v>
      </c>
      <c r="I362" s="63"/>
      <c r="J362" s="45"/>
    </row>
    <row r="363" spans="1:10" s="47" customFormat="1" ht="12.75">
      <c r="A363" s="64"/>
      <c r="B363" s="50"/>
      <c r="C363" s="66"/>
      <c r="D363" s="111"/>
      <c r="E363" s="165" t="s">
        <v>30</v>
      </c>
      <c r="F363" s="84"/>
      <c r="G363" s="74"/>
      <c r="H363" s="256" t="s">
        <v>187</v>
      </c>
      <c r="I363" s="68"/>
      <c r="J363" s="45"/>
    </row>
    <row r="364" spans="1:10" s="58" customFormat="1" ht="14.25" customHeight="1">
      <c r="A364" s="64"/>
      <c r="B364" s="50"/>
      <c r="C364" s="79"/>
      <c r="D364" s="147">
        <v>2360</v>
      </c>
      <c r="E364" s="53" t="s">
        <v>0</v>
      </c>
      <c r="F364" s="98">
        <v>41812</v>
      </c>
      <c r="G364" s="99">
        <v>45505.57</v>
      </c>
      <c r="H364" s="257">
        <f>SUM(G364*100/F364)</f>
        <v>108.83375585956185</v>
      </c>
      <c r="I364" s="83">
        <v>786665.36</v>
      </c>
      <c r="J364" s="57"/>
    </row>
    <row r="365" spans="1:10" s="58" customFormat="1" ht="12.75">
      <c r="A365" s="60"/>
      <c r="B365" s="59"/>
      <c r="C365" s="57"/>
      <c r="D365" s="57"/>
      <c r="E365" s="62" t="s">
        <v>1</v>
      </c>
      <c r="F365" s="57"/>
      <c r="G365" s="60"/>
      <c r="H365" s="257" t="s">
        <v>187</v>
      </c>
      <c r="I365" s="83"/>
      <c r="J365" s="57"/>
    </row>
    <row r="366" spans="1:10" s="47" customFormat="1" ht="50.25" customHeight="1">
      <c r="A366" s="59"/>
      <c r="B366" s="118"/>
      <c r="C366" s="84"/>
      <c r="D366" s="84"/>
      <c r="E366" s="165" t="s">
        <v>220</v>
      </c>
      <c r="F366" s="84"/>
      <c r="G366" s="74"/>
      <c r="H366" s="256" t="s">
        <v>187</v>
      </c>
      <c r="I366" s="68"/>
      <c r="J366" s="45"/>
    </row>
    <row r="367" spans="1:10" s="14" customFormat="1" ht="25.5">
      <c r="A367" s="25"/>
      <c r="B367" s="149">
        <v>85213</v>
      </c>
      <c r="C367" s="22"/>
      <c r="D367" s="23"/>
      <c r="E367" s="170" t="s">
        <v>31</v>
      </c>
      <c r="F367" s="219">
        <f>SUM(F369)</f>
        <v>23547</v>
      </c>
      <c r="G367" s="219">
        <f>SUM(G369)</f>
        <v>23378.120000000003</v>
      </c>
      <c r="H367" s="434">
        <f>SUM(G367*100/F367)</f>
        <v>99.28279610990786</v>
      </c>
      <c r="I367" s="452">
        <f>SUM(I374)</f>
        <v>0</v>
      </c>
      <c r="J367" s="13"/>
    </row>
    <row r="368" spans="1:10" s="14" customFormat="1" ht="38.25">
      <c r="A368" s="11"/>
      <c r="B368" s="28"/>
      <c r="C368" s="11"/>
      <c r="D368" s="24"/>
      <c r="E368" s="172" t="s">
        <v>105</v>
      </c>
      <c r="F368" s="11"/>
      <c r="G368" s="11"/>
      <c r="H368" s="256" t="s">
        <v>187</v>
      </c>
      <c r="I368" s="28"/>
      <c r="J368" s="13"/>
    </row>
    <row r="369" spans="1:10" s="14" customFormat="1" ht="12.75">
      <c r="A369" s="11"/>
      <c r="B369" s="356"/>
      <c r="C369" s="293"/>
      <c r="D369" s="43"/>
      <c r="E369" s="354" t="s">
        <v>59</v>
      </c>
      <c r="F369" s="355">
        <f>SUM(F374:F376)</f>
        <v>23547</v>
      </c>
      <c r="G369" s="355">
        <f>SUM(G374:G376)</f>
        <v>23378.120000000003</v>
      </c>
      <c r="H369" s="257">
        <f>SUM(G369*100/F369)</f>
        <v>99.28279610990786</v>
      </c>
      <c r="I369" s="275">
        <f>SUM(I374:I375)</f>
        <v>0</v>
      </c>
      <c r="J369" s="13"/>
    </row>
    <row r="370" spans="1:10" s="14" customFormat="1" ht="12.75">
      <c r="A370" s="26"/>
      <c r="B370" s="298"/>
      <c r="C370" s="15"/>
      <c r="D370" s="27"/>
      <c r="E370" s="365" t="s">
        <v>60</v>
      </c>
      <c r="F370" s="355"/>
      <c r="G370" s="366"/>
      <c r="H370" s="435" t="s">
        <v>187</v>
      </c>
      <c r="I370" s="158"/>
      <c r="J370" s="13"/>
    </row>
    <row r="371" spans="1:9" s="146" customFormat="1" ht="12.75">
      <c r="A371" s="141" t="s">
        <v>180</v>
      </c>
      <c r="B371" s="142">
        <v>18</v>
      </c>
      <c r="C371" s="143"/>
      <c r="D371" s="143"/>
      <c r="E371" s="144"/>
      <c r="F371" s="143"/>
      <c r="G371" s="143"/>
      <c r="H371" s="426" t="s">
        <v>187</v>
      </c>
      <c r="I371" s="145"/>
    </row>
    <row r="372" spans="1:9" s="1" customFormat="1" ht="13.5" thickBot="1">
      <c r="A372" s="5"/>
      <c r="B372" s="4"/>
      <c r="C372" s="2"/>
      <c r="D372" s="2"/>
      <c r="E372" s="10"/>
      <c r="F372" s="2"/>
      <c r="G372" s="2"/>
      <c r="H372" s="427" t="s">
        <v>187</v>
      </c>
      <c r="I372" s="40"/>
    </row>
    <row r="373" spans="1:10" s="3" customFormat="1" ht="11.25" customHeight="1" thickBot="1">
      <c r="A373" s="408" t="s">
        <v>147</v>
      </c>
      <c r="B373" s="409" t="s">
        <v>177</v>
      </c>
      <c r="C373" s="599" t="s">
        <v>159</v>
      </c>
      <c r="D373" s="596"/>
      <c r="E373" s="411" t="s">
        <v>146</v>
      </c>
      <c r="F373" s="410" t="s">
        <v>184</v>
      </c>
      <c r="G373" s="304" t="s">
        <v>185</v>
      </c>
      <c r="H373" s="457" t="s">
        <v>186</v>
      </c>
      <c r="I373" s="306" t="s">
        <v>192</v>
      </c>
      <c r="J373" s="6"/>
    </row>
    <row r="374" spans="1:10" s="58" customFormat="1" ht="25.5" customHeight="1">
      <c r="A374" s="64"/>
      <c r="B374" s="64"/>
      <c r="C374" s="51"/>
      <c r="D374" s="52">
        <v>2010</v>
      </c>
      <c r="E374" s="53" t="s">
        <v>126</v>
      </c>
      <c r="F374" s="98">
        <v>9220</v>
      </c>
      <c r="G374" s="99">
        <v>9051.12</v>
      </c>
      <c r="H374" s="255">
        <f>SUM(G374*100/F374)</f>
        <v>98.16832971800434</v>
      </c>
      <c r="I374" s="83">
        <v>0</v>
      </c>
      <c r="J374" s="57"/>
    </row>
    <row r="375" spans="1:10" s="47" customFormat="1" ht="25.5">
      <c r="A375" s="64"/>
      <c r="B375" s="50"/>
      <c r="C375" s="66"/>
      <c r="D375" s="111"/>
      <c r="E375" s="165" t="s">
        <v>32</v>
      </c>
      <c r="F375" s="84"/>
      <c r="G375" s="74"/>
      <c r="H375" s="256" t="s">
        <v>187</v>
      </c>
      <c r="I375" s="68"/>
      <c r="J375" s="45"/>
    </row>
    <row r="376" spans="1:10" s="58" customFormat="1" ht="25.5">
      <c r="A376" s="64"/>
      <c r="B376" s="50"/>
      <c r="C376" s="79"/>
      <c r="D376" s="52">
        <v>2030</v>
      </c>
      <c r="E376" s="53" t="s">
        <v>24</v>
      </c>
      <c r="F376" s="72">
        <v>14327</v>
      </c>
      <c r="G376" s="73">
        <v>14327</v>
      </c>
      <c r="H376" s="257">
        <f>SUM(G376*100/F376)</f>
        <v>100</v>
      </c>
      <c r="I376" s="83">
        <v>0</v>
      </c>
      <c r="J376" s="57"/>
    </row>
    <row r="377" spans="1:10" s="47" customFormat="1" ht="12.75">
      <c r="A377" s="60"/>
      <c r="B377" s="138"/>
      <c r="C377" s="74"/>
      <c r="D377" s="118"/>
      <c r="E377" s="165" t="s">
        <v>33</v>
      </c>
      <c r="F377" s="84"/>
      <c r="G377" s="74"/>
      <c r="H377" s="256" t="s">
        <v>187</v>
      </c>
      <c r="I377" s="68"/>
      <c r="J377" s="45"/>
    </row>
    <row r="378" spans="1:10" s="14" customFormat="1" ht="25.5">
      <c r="A378" s="25"/>
      <c r="B378" s="362">
        <v>85214</v>
      </c>
      <c r="C378" s="11"/>
      <c r="D378" s="24"/>
      <c r="E378" s="188" t="s">
        <v>102</v>
      </c>
      <c r="F378" s="352">
        <f>SUM(F381:F381)</f>
        <v>113855</v>
      </c>
      <c r="G378" s="359">
        <f>SUM(G381:G381)</f>
        <v>107978.07</v>
      </c>
      <c r="H378" s="434">
        <f>SUM(G378*100/F378)</f>
        <v>94.8382328400158</v>
      </c>
      <c r="I378" s="232">
        <f>SUM(I381:I381)</f>
        <v>0</v>
      </c>
      <c r="J378" s="13"/>
    </row>
    <row r="379" spans="1:10" s="14" customFormat="1" ht="12.75">
      <c r="A379" s="11"/>
      <c r="B379" s="356"/>
      <c r="C379" s="293"/>
      <c r="D379" s="43"/>
      <c r="E379" s="354" t="s">
        <v>59</v>
      </c>
      <c r="F379" s="355">
        <f>SUM(F381:F381)</f>
        <v>113855</v>
      </c>
      <c r="G379" s="355">
        <f>SUM(G381:G381)</f>
        <v>107978.07</v>
      </c>
      <c r="H379" s="255">
        <f>SUM(G379*100/F379)</f>
        <v>94.8382328400158</v>
      </c>
      <c r="I379" s="275">
        <f>SUM(I381)</f>
        <v>0</v>
      </c>
      <c r="J379" s="13"/>
    </row>
    <row r="380" spans="1:10" s="14" customFormat="1" ht="12.75">
      <c r="A380" s="11"/>
      <c r="B380" s="356"/>
      <c r="C380" s="15"/>
      <c r="D380" s="27"/>
      <c r="E380" s="365" t="s">
        <v>60</v>
      </c>
      <c r="F380" s="355"/>
      <c r="G380" s="366"/>
      <c r="H380" s="435" t="s">
        <v>187</v>
      </c>
      <c r="I380" s="158"/>
      <c r="J380" s="13"/>
    </row>
    <row r="381" spans="1:10" s="58" customFormat="1" ht="25.5">
      <c r="A381" s="64"/>
      <c r="B381" s="64"/>
      <c r="C381" s="51"/>
      <c r="D381" s="52">
        <v>2030</v>
      </c>
      <c r="E381" s="53" t="s">
        <v>24</v>
      </c>
      <c r="F381" s="72">
        <v>113855</v>
      </c>
      <c r="G381" s="73">
        <v>107978.07</v>
      </c>
      <c r="H381" s="257">
        <f>SUM(G381*100/F381)</f>
        <v>94.8382328400158</v>
      </c>
      <c r="I381" s="83">
        <v>0</v>
      </c>
      <c r="J381" s="57"/>
    </row>
    <row r="382" spans="1:10" s="47" customFormat="1" ht="12.75">
      <c r="A382" s="59"/>
      <c r="B382" s="118"/>
      <c r="C382" s="74"/>
      <c r="D382" s="118"/>
      <c r="E382" s="165" t="s">
        <v>33</v>
      </c>
      <c r="F382" s="84"/>
      <c r="G382" s="74"/>
      <c r="H382" s="256" t="s">
        <v>187</v>
      </c>
      <c r="I382" s="68"/>
      <c r="J382" s="45"/>
    </row>
    <row r="383" spans="1:10" s="14" customFormat="1" ht="12.75">
      <c r="A383" s="25"/>
      <c r="B383" s="362">
        <v>85215</v>
      </c>
      <c r="C383" s="11"/>
      <c r="D383" s="24"/>
      <c r="E383" s="188" t="s">
        <v>89</v>
      </c>
      <c r="F383" s="352">
        <f>SUM(F384)</f>
        <v>133</v>
      </c>
      <c r="G383" s="232">
        <f>SUM(G384)</f>
        <v>133.62</v>
      </c>
      <c r="H383" s="434">
        <f>SUM(G383*100/F383)</f>
        <v>100.46616541353383</v>
      </c>
      <c r="I383" s="232">
        <f>SUM(I387:I387)</f>
        <v>0</v>
      </c>
      <c r="J383" s="13"/>
    </row>
    <row r="384" spans="1:10" s="14" customFormat="1" ht="12.75">
      <c r="A384" s="11"/>
      <c r="B384" s="356"/>
      <c r="C384" s="293"/>
      <c r="D384" s="43"/>
      <c r="E384" s="354" t="s">
        <v>59</v>
      </c>
      <c r="F384" s="355">
        <f>SUM(F386)</f>
        <v>133</v>
      </c>
      <c r="G384" s="355">
        <f>SUM(G386)</f>
        <v>133.62</v>
      </c>
      <c r="H384" s="435">
        <f>SUM(G384*100/F384)</f>
        <v>100.46616541353383</v>
      </c>
      <c r="I384" s="275">
        <f>SUM(I387)</f>
        <v>0</v>
      </c>
      <c r="J384" s="13"/>
    </row>
    <row r="385" spans="1:10" s="14" customFormat="1" ht="12.75">
      <c r="A385" s="11"/>
      <c r="B385" s="356"/>
      <c r="C385" s="15"/>
      <c r="D385" s="27"/>
      <c r="E385" s="365" t="s">
        <v>60</v>
      </c>
      <c r="F385" s="355"/>
      <c r="G385" s="366"/>
      <c r="H385" s="434" t="s">
        <v>187</v>
      </c>
      <c r="I385" s="158"/>
      <c r="J385" s="13"/>
    </row>
    <row r="386" spans="1:10" s="58" customFormat="1" ht="12.75">
      <c r="A386" s="284"/>
      <c r="B386" s="287"/>
      <c r="C386" s="477"/>
      <c r="D386" s="377">
        <v>970</v>
      </c>
      <c r="E386" s="478" t="s">
        <v>90</v>
      </c>
      <c r="F386" s="379">
        <v>133</v>
      </c>
      <c r="G386" s="479">
        <v>133.62</v>
      </c>
      <c r="H386" s="435">
        <f>SUM(G386*100/F386)</f>
        <v>100.46616541353383</v>
      </c>
      <c r="I386" s="120">
        <v>0</v>
      </c>
      <c r="J386" s="57"/>
    </row>
    <row r="387" spans="1:10" s="14" customFormat="1" ht="12.75">
      <c r="A387" s="25"/>
      <c r="B387" s="362">
        <v>85216</v>
      </c>
      <c r="C387" s="11"/>
      <c r="D387" s="24"/>
      <c r="E387" s="188" t="s">
        <v>103</v>
      </c>
      <c r="F387" s="352">
        <f>SUM(F390:F390)</f>
        <v>197652</v>
      </c>
      <c r="G387" s="359">
        <f>SUM(G390:G390)</f>
        <v>197652</v>
      </c>
      <c r="H387" s="434">
        <f>SUM(G387*100/F387)</f>
        <v>100</v>
      </c>
      <c r="I387" s="232">
        <f>SUM(I390:I390)</f>
        <v>0</v>
      </c>
      <c r="J387" s="13"/>
    </row>
    <row r="388" spans="1:10" s="14" customFormat="1" ht="12.75">
      <c r="A388" s="11"/>
      <c r="B388" s="356"/>
      <c r="C388" s="293"/>
      <c r="D388" s="43"/>
      <c r="E388" s="354" t="s">
        <v>59</v>
      </c>
      <c r="F388" s="355">
        <f>SUM(F390:F390)</f>
        <v>197652</v>
      </c>
      <c r="G388" s="355">
        <f>SUM(G390:G390)</f>
        <v>197652</v>
      </c>
      <c r="H388" s="255">
        <f>SUM(G388*100/F388)</f>
        <v>100</v>
      </c>
      <c r="I388" s="275">
        <f>SUM(I390)</f>
        <v>0</v>
      </c>
      <c r="J388" s="13"/>
    </row>
    <row r="389" spans="1:10" s="14" customFormat="1" ht="12.75">
      <c r="A389" s="11"/>
      <c r="B389" s="356"/>
      <c r="C389" s="15"/>
      <c r="D389" s="27"/>
      <c r="E389" s="365" t="s">
        <v>60</v>
      </c>
      <c r="F389" s="355"/>
      <c r="G389" s="366"/>
      <c r="H389" s="435" t="s">
        <v>187</v>
      </c>
      <c r="I389" s="158"/>
      <c r="J389" s="13"/>
    </row>
    <row r="390" spans="1:10" s="58" customFormat="1" ht="25.5">
      <c r="A390" s="64"/>
      <c r="B390" s="64"/>
      <c r="C390" s="51"/>
      <c r="D390" s="52">
        <v>2030</v>
      </c>
      <c r="E390" s="53" t="s">
        <v>24</v>
      </c>
      <c r="F390" s="72">
        <v>197652</v>
      </c>
      <c r="G390" s="73">
        <v>197652</v>
      </c>
      <c r="H390" s="257">
        <f>SUM(G390*100/F390)</f>
        <v>100</v>
      </c>
      <c r="I390" s="83">
        <v>0</v>
      </c>
      <c r="J390" s="57"/>
    </row>
    <row r="391" spans="1:10" s="47" customFormat="1" ht="12.75">
      <c r="A391" s="59"/>
      <c r="B391" s="118"/>
      <c r="C391" s="74"/>
      <c r="D391" s="118"/>
      <c r="E391" s="165" t="s">
        <v>33</v>
      </c>
      <c r="F391" s="84"/>
      <c r="G391" s="74"/>
      <c r="H391" s="256" t="s">
        <v>187</v>
      </c>
      <c r="I391" s="68"/>
      <c r="J391" s="45"/>
    </row>
    <row r="392" spans="1:10" s="14" customFormat="1" ht="12.75">
      <c r="A392" s="25"/>
      <c r="B392" s="220">
        <v>85219</v>
      </c>
      <c r="C392" s="18"/>
      <c r="D392" s="19"/>
      <c r="E392" s="221" t="s">
        <v>143</v>
      </c>
      <c r="F392" s="222">
        <f>SUM(F395:F400)</f>
        <v>119408</v>
      </c>
      <c r="G392" s="232">
        <f>SUM(G395:G400)</f>
        <v>123174.28</v>
      </c>
      <c r="H392" s="434">
        <f aca="true" t="shared" si="3" ref="H392:H458">SUM(G392*100/F392)</f>
        <v>103.15412702666488</v>
      </c>
      <c r="I392" s="232">
        <f>SUM(I395:I400)</f>
        <v>0</v>
      </c>
      <c r="J392" s="13"/>
    </row>
    <row r="393" spans="1:10" s="14" customFormat="1" ht="12.75">
      <c r="A393" s="11"/>
      <c r="B393" s="356"/>
      <c r="C393" s="293"/>
      <c r="D393" s="43"/>
      <c r="E393" s="354" t="s">
        <v>59</v>
      </c>
      <c r="F393" s="355">
        <f>SUM(F395:F400)</f>
        <v>119408</v>
      </c>
      <c r="G393" s="355">
        <f>SUM(G395:G400)</f>
        <v>123174.28</v>
      </c>
      <c r="H393" s="255">
        <f t="shared" si="3"/>
        <v>103.15412702666488</v>
      </c>
      <c r="I393" s="275">
        <f>SUM(I395:I400)</f>
        <v>0</v>
      </c>
      <c r="J393" s="13"/>
    </row>
    <row r="394" spans="1:10" s="14" customFormat="1" ht="12.75">
      <c r="A394" s="11"/>
      <c r="B394" s="356"/>
      <c r="C394" s="15"/>
      <c r="D394" s="27"/>
      <c r="E394" s="365" t="s">
        <v>60</v>
      </c>
      <c r="F394" s="355"/>
      <c r="G394" s="366"/>
      <c r="H394" s="255" t="s">
        <v>187</v>
      </c>
      <c r="I394" s="158"/>
      <c r="J394" s="13"/>
    </row>
    <row r="395" spans="1:10" s="58" customFormat="1" ht="38.25">
      <c r="A395" s="65"/>
      <c r="B395" s="65"/>
      <c r="C395" s="509"/>
      <c r="D395" s="363">
        <v>920</v>
      </c>
      <c r="E395" s="510" t="s">
        <v>120</v>
      </c>
      <c r="F395" s="588">
        <v>16000</v>
      </c>
      <c r="G395" s="139">
        <v>19766.28</v>
      </c>
      <c r="H395" s="435">
        <f t="shared" si="3"/>
        <v>123.53925</v>
      </c>
      <c r="I395" s="120">
        <v>0</v>
      </c>
      <c r="J395" s="57"/>
    </row>
    <row r="396" spans="1:9" s="146" customFormat="1" ht="12.75">
      <c r="A396" s="141" t="s">
        <v>180</v>
      </c>
      <c r="B396" s="142">
        <v>19</v>
      </c>
      <c r="C396" s="143"/>
      <c r="D396" s="143"/>
      <c r="E396" s="144"/>
      <c r="F396" s="143"/>
      <c r="G396" s="143"/>
      <c r="H396" s="426" t="s">
        <v>187</v>
      </c>
      <c r="I396" s="145"/>
    </row>
    <row r="397" spans="1:9" s="1" customFormat="1" ht="13.5" thickBot="1">
      <c r="A397" s="5"/>
      <c r="B397" s="4"/>
      <c r="C397" s="2"/>
      <c r="D397" s="2"/>
      <c r="E397" s="10"/>
      <c r="F397" s="2"/>
      <c r="G397" s="2"/>
      <c r="H397" s="427" t="s">
        <v>187</v>
      </c>
      <c r="I397" s="40"/>
    </row>
    <row r="398" spans="1:10" s="3" customFormat="1" ht="11.25" customHeight="1" thickBot="1">
      <c r="A398" s="408" t="s">
        <v>147</v>
      </c>
      <c r="B398" s="409" t="s">
        <v>177</v>
      </c>
      <c r="C398" s="599" t="s">
        <v>159</v>
      </c>
      <c r="D398" s="596"/>
      <c r="E398" s="411" t="s">
        <v>146</v>
      </c>
      <c r="F398" s="410" t="s">
        <v>184</v>
      </c>
      <c r="G398" s="304" t="s">
        <v>185</v>
      </c>
      <c r="H398" s="457" t="s">
        <v>186</v>
      </c>
      <c r="I398" s="306" t="s">
        <v>192</v>
      </c>
      <c r="J398" s="6"/>
    </row>
    <row r="399" spans="1:10" s="58" customFormat="1" ht="25.5">
      <c r="A399" s="60"/>
      <c r="B399" s="60"/>
      <c r="C399" s="214"/>
      <c r="D399" s="215">
        <v>2030</v>
      </c>
      <c r="E399" s="53" t="s">
        <v>24</v>
      </c>
      <c r="F399" s="217">
        <v>103408</v>
      </c>
      <c r="G399" s="218">
        <v>103408</v>
      </c>
      <c r="H399" s="255">
        <f t="shared" si="3"/>
        <v>100</v>
      </c>
      <c r="I399" s="56">
        <v>0</v>
      </c>
      <c r="J399" s="57"/>
    </row>
    <row r="400" spans="1:10" s="47" customFormat="1" ht="38.25">
      <c r="A400" s="59"/>
      <c r="B400" s="118"/>
      <c r="C400" s="74"/>
      <c r="D400" s="118"/>
      <c r="E400" s="165" t="s">
        <v>34</v>
      </c>
      <c r="F400" s="154"/>
      <c r="G400" s="74"/>
      <c r="H400" s="256" t="s">
        <v>187</v>
      </c>
      <c r="I400" s="68"/>
      <c r="J400" s="45"/>
    </row>
    <row r="401" spans="1:10" s="14" customFormat="1" ht="27" customHeight="1">
      <c r="A401" s="25"/>
      <c r="B401" s="220">
        <v>85220</v>
      </c>
      <c r="C401" s="18"/>
      <c r="D401" s="19"/>
      <c r="E401" s="221" t="s">
        <v>56</v>
      </c>
      <c r="F401" s="222">
        <f>SUM(F404:F405)</f>
        <v>33800</v>
      </c>
      <c r="G401" s="232">
        <f>SUM(G404:G405)</f>
        <v>33800</v>
      </c>
      <c r="H401" s="434">
        <f t="shared" si="3"/>
        <v>100</v>
      </c>
      <c r="I401" s="232">
        <f>SUM(I404:I405)</f>
        <v>0</v>
      </c>
      <c r="J401" s="13"/>
    </row>
    <row r="402" spans="1:10" s="14" customFormat="1" ht="12.75">
      <c r="A402" s="11"/>
      <c r="B402" s="356"/>
      <c r="C402" s="293"/>
      <c r="D402" s="43"/>
      <c r="E402" s="354" t="s">
        <v>59</v>
      </c>
      <c r="F402" s="355">
        <f>SUM(F404)</f>
        <v>33800</v>
      </c>
      <c r="G402" s="355">
        <f>SUM(G404)</f>
        <v>33800</v>
      </c>
      <c r="H402" s="255">
        <f t="shared" si="3"/>
        <v>100</v>
      </c>
      <c r="I402" s="275">
        <f>SUM(I404)</f>
        <v>0</v>
      </c>
      <c r="J402" s="13"/>
    </row>
    <row r="403" spans="1:10" s="14" customFormat="1" ht="12.75">
      <c r="A403" s="11"/>
      <c r="B403" s="356"/>
      <c r="C403" s="15"/>
      <c r="D403" s="27"/>
      <c r="E403" s="365" t="s">
        <v>60</v>
      </c>
      <c r="F403" s="355"/>
      <c r="G403" s="366"/>
      <c r="H403" s="255" t="s">
        <v>187</v>
      </c>
      <c r="I403" s="158"/>
      <c r="J403" s="13"/>
    </row>
    <row r="404" spans="1:10" s="58" customFormat="1" ht="25.5">
      <c r="A404" s="60"/>
      <c r="B404" s="60"/>
      <c r="C404" s="214"/>
      <c r="D404" s="215">
        <v>2030</v>
      </c>
      <c r="E404" s="53" t="s">
        <v>24</v>
      </c>
      <c r="F404" s="217">
        <v>33800</v>
      </c>
      <c r="G404" s="218">
        <v>33800</v>
      </c>
      <c r="H404" s="255">
        <f t="shared" si="3"/>
        <v>100</v>
      </c>
      <c r="I404" s="56">
        <v>0</v>
      </c>
      <c r="J404" s="57"/>
    </row>
    <row r="405" spans="1:10" s="47" customFormat="1" ht="51">
      <c r="A405" s="59"/>
      <c r="B405" s="118"/>
      <c r="C405" s="226"/>
      <c r="D405" s="227"/>
      <c r="E405" s="228" t="s">
        <v>57</v>
      </c>
      <c r="F405" s="154"/>
      <c r="G405" s="74"/>
      <c r="H405" s="256" t="s">
        <v>187</v>
      </c>
      <c r="I405" s="68"/>
      <c r="J405" s="45"/>
    </row>
    <row r="406" spans="1:10" s="14" customFormat="1" ht="25.5">
      <c r="A406" s="25"/>
      <c r="B406" s="220">
        <v>85228</v>
      </c>
      <c r="C406" s="20"/>
      <c r="D406" s="21"/>
      <c r="E406" s="230" t="s">
        <v>134</v>
      </c>
      <c r="F406" s="231">
        <f>SUM(F409:F415)</f>
        <v>457302</v>
      </c>
      <c r="G406" s="232">
        <f>SUM(G409:G415)</f>
        <v>455267.41000000003</v>
      </c>
      <c r="H406" s="433">
        <f t="shared" si="3"/>
        <v>99.55508832237777</v>
      </c>
      <c r="I406" s="232">
        <f>SUM(I409:I415)</f>
        <v>507</v>
      </c>
      <c r="J406" s="13"/>
    </row>
    <row r="407" spans="1:10" s="14" customFormat="1" ht="12.75">
      <c r="A407" s="11"/>
      <c r="B407" s="356"/>
      <c r="C407" s="293"/>
      <c r="D407" s="43"/>
      <c r="E407" s="354" t="s">
        <v>59</v>
      </c>
      <c r="F407" s="355">
        <f>SUM(F409:F415)</f>
        <v>457302</v>
      </c>
      <c r="G407" s="355">
        <f>SUM(G409:G415)</f>
        <v>455267.41000000003</v>
      </c>
      <c r="H407" s="255">
        <f t="shared" si="3"/>
        <v>99.55508832237777</v>
      </c>
      <c r="I407" s="275">
        <f>SUM(I409:I411)</f>
        <v>507</v>
      </c>
      <c r="J407" s="13"/>
    </row>
    <row r="408" spans="1:10" s="14" customFormat="1" ht="12.75">
      <c r="A408" s="11"/>
      <c r="B408" s="356"/>
      <c r="C408" s="15"/>
      <c r="D408" s="27"/>
      <c r="E408" s="365" t="s">
        <v>60</v>
      </c>
      <c r="F408" s="355"/>
      <c r="G408" s="366"/>
      <c r="H408" s="255" t="s">
        <v>187</v>
      </c>
      <c r="I408" s="158"/>
      <c r="J408" s="13"/>
    </row>
    <row r="409" spans="1:10" s="58" customFormat="1" ht="25.5">
      <c r="A409" s="64"/>
      <c r="B409" s="64"/>
      <c r="C409" s="233"/>
      <c r="D409" s="122">
        <v>830</v>
      </c>
      <c r="E409" s="234" t="s">
        <v>121</v>
      </c>
      <c r="F409" s="125">
        <v>59800</v>
      </c>
      <c r="G409" s="124">
        <v>63992.28</v>
      </c>
      <c r="H409" s="255">
        <f t="shared" si="3"/>
        <v>107.0105016722408</v>
      </c>
      <c r="I409" s="120">
        <v>507</v>
      </c>
      <c r="J409" s="57"/>
    </row>
    <row r="410" spans="1:10" s="58" customFormat="1" ht="25.5">
      <c r="A410" s="60"/>
      <c r="B410" s="60"/>
      <c r="C410" s="97"/>
      <c r="D410" s="52">
        <v>2010</v>
      </c>
      <c r="E410" s="62" t="s">
        <v>126</v>
      </c>
      <c r="F410" s="72">
        <v>396100</v>
      </c>
      <c r="G410" s="73">
        <v>389850</v>
      </c>
      <c r="H410" s="255">
        <f t="shared" si="3"/>
        <v>98.42211562736682</v>
      </c>
      <c r="I410" s="56">
        <v>0</v>
      </c>
      <c r="J410" s="57"/>
    </row>
    <row r="411" spans="1:10" s="58" customFormat="1" ht="12.75">
      <c r="A411" s="60"/>
      <c r="B411" s="60"/>
      <c r="C411" s="60"/>
      <c r="D411" s="61"/>
      <c r="E411" s="62" t="s">
        <v>207</v>
      </c>
      <c r="F411" s="57"/>
      <c r="G411" s="60"/>
      <c r="H411" s="257" t="s">
        <v>187</v>
      </c>
      <c r="I411" s="83"/>
      <c r="J411" s="57"/>
    </row>
    <row r="412" spans="1:10" s="58" customFormat="1" ht="12.75">
      <c r="A412" s="60"/>
      <c r="B412" s="59"/>
      <c r="C412" s="84"/>
      <c r="D412" s="118"/>
      <c r="E412" s="165" t="s">
        <v>30</v>
      </c>
      <c r="F412" s="84"/>
      <c r="G412" s="74"/>
      <c r="H412" s="257" t="s">
        <v>187</v>
      </c>
      <c r="I412" s="88"/>
      <c r="J412" s="57"/>
    </row>
    <row r="413" spans="1:10" s="58" customFormat="1" ht="14.25" customHeight="1">
      <c r="A413" s="60"/>
      <c r="B413" s="59"/>
      <c r="C413" s="89"/>
      <c r="D413" s="147">
        <v>2360</v>
      </c>
      <c r="E413" s="53" t="s">
        <v>35</v>
      </c>
      <c r="F413" s="82">
        <v>1402</v>
      </c>
      <c r="G413" s="235">
        <v>1425.13</v>
      </c>
      <c r="H413" s="255">
        <f t="shared" si="3"/>
        <v>101.64978601997147</v>
      </c>
      <c r="I413" s="83">
        <v>0</v>
      </c>
      <c r="J413" s="57"/>
    </row>
    <row r="414" spans="1:10" s="58" customFormat="1" ht="12.75">
      <c r="A414" s="60"/>
      <c r="B414" s="60"/>
      <c r="C414" s="60"/>
      <c r="D414" s="57"/>
      <c r="E414" s="62" t="s">
        <v>1</v>
      </c>
      <c r="F414" s="57"/>
      <c r="G414" s="60"/>
      <c r="H414" s="257" t="s">
        <v>187</v>
      </c>
      <c r="I414" s="83"/>
      <c r="J414" s="57"/>
    </row>
    <row r="415" spans="1:10" s="47" customFormat="1" ht="38.25">
      <c r="A415" s="138"/>
      <c r="B415" s="118"/>
      <c r="C415" s="74"/>
      <c r="D415" s="84"/>
      <c r="E415" s="165" t="s">
        <v>36</v>
      </c>
      <c r="F415" s="84"/>
      <c r="G415" s="74"/>
      <c r="H415" s="256" t="s">
        <v>187</v>
      </c>
      <c r="I415" s="68"/>
      <c r="J415" s="45"/>
    </row>
    <row r="416" spans="1:9" s="146" customFormat="1" ht="12.75">
      <c r="A416" s="141" t="s">
        <v>180</v>
      </c>
      <c r="B416" s="142">
        <v>20</v>
      </c>
      <c r="C416" s="143"/>
      <c r="D416" s="143"/>
      <c r="E416" s="144"/>
      <c r="F416" s="143"/>
      <c r="G416" s="143"/>
      <c r="H416" s="426" t="s">
        <v>187</v>
      </c>
      <c r="I416" s="145"/>
    </row>
    <row r="417" spans="1:9" s="1" customFormat="1" ht="13.5" thickBot="1">
      <c r="A417" s="5"/>
      <c r="B417" s="4"/>
      <c r="C417" s="2"/>
      <c r="D417" s="2"/>
      <c r="E417" s="10"/>
      <c r="F417" s="2"/>
      <c r="G417" s="2"/>
      <c r="H417" s="427" t="s">
        <v>187</v>
      </c>
      <c r="I417" s="40"/>
    </row>
    <row r="418" spans="1:10" s="3" customFormat="1" ht="11.25" customHeight="1" thickBot="1">
      <c r="A418" s="408" t="s">
        <v>147</v>
      </c>
      <c r="B418" s="409" t="s">
        <v>177</v>
      </c>
      <c r="C418" s="599" t="s">
        <v>159</v>
      </c>
      <c r="D418" s="596"/>
      <c r="E418" s="411" t="s">
        <v>146</v>
      </c>
      <c r="F418" s="410" t="s">
        <v>184</v>
      </c>
      <c r="G418" s="304" t="s">
        <v>185</v>
      </c>
      <c r="H418" s="457" t="s">
        <v>186</v>
      </c>
      <c r="I418" s="306" t="s">
        <v>192</v>
      </c>
      <c r="J418" s="6"/>
    </row>
    <row r="419" spans="1:10" s="14" customFormat="1" ht="12.75">
      <c r="A419" s="25"/>
      <c r="B419" s="220">
        <v>85295</v>
      </c>
      <c r="C419" s="18"/>
      <c r="D419" s="19"/>
      <c r="E419" s="221" t="s">
        <v>165</v>
      </c>
      <c r="F419" s="222">
        <f>SUM(F422:F427)</f>
        <v>987577</v>
      </c>
      <c r="G419" s="421">
        <f>SUM(G422:G427)</f>
        <v>963480.51</v>
      </c>
      <c r="H419" s="434">
        <f t="shared" si="3"/>
        <v>97.5600393690821</v>
      </c>
      <c r="I419" s="232">
        <f>SUM(I422:I427)</f>
        <v>0</v>
      </c>
      <c r="J419" s="13"/>
    </row>
    <row r="420" spans="1:10" s="14" customFormat="1" ht="12.75">
      <c r="A420" s="11"/>
      <c r="B420" s="356"/>
      <c r="C420" s="293"/>
      <c r="D420" s="43"/>
      <c r="E420" s="354" t="s">
        <v>59</v>
      </c>
      <c r="F420" s="355">
        <f>SUM(F422:F427)</f>
        <v>987577</v>
      </c>
      <c r="G420" s="355">
        <f>SUM(G422:G427)</f>
        <v>963480.51</v>
      </c>
      <c r="H420" s="255">
        <f t="shared" si="3"/>
        <v>97.5600393690821</v>
      </c>
      <c r="I420" s="275">
        <f>SUM(I422:I427)</f>
        <v>0</v>
      </c>
      <c r="J420" s="13"/>
    </row>
    <row r="421" spans="1:10" s="14" customFormat="1" ht="12.75">
      <c r="A421" s="11"/>
      <c r="B421" s="356"/>
      <c r="C421" s="15"/>
      <c r="D421" s="27"/>
      <c r="E421" s="365" t="s">
        <v>60</v>
      </c>
      <c r="F421" s="355"/>
      <c r="G421" s="366"/>
      <c r="H421" s="255" t="s">
        <v>187</v>
      </c>
      <c r="I421" s="158"/>
      <c r="J421" s="13"/>
    </row>
    <row r="422" spans="1:10" s="58" customFormat="1" ht="38.25">
      <c r="A422" s="64"/>
      <c r="B422" s="64"/>
      <c r="C422" s="223"/>
      <c r="D422" s="224">
        <v>970</v>
      </c>
      <c r="E422" s="225" t="s">
        <v>114</v>
      </c>
      <c r="F422" s="236">
        <v>91505</v>
      </c>
      <c r="G422" s="206">
        <v>87413.37</v>
      </c>
      <c r="H422" s="255">
        <f t="shared" si="3"/>
        <v>95.52851756734604</v>
      </c>
      <c r="I422" s="153">
        <v>0</v>
      </c>
      <c r="J422" s="57"/>
    </row>
    <row r="423" spans="1:10" s="58" customFormat="1" ht="25.5">
      <c r="A423" s="60"/>
      <c r="B423" s="60"/>
      <c r="C423" s="97"/>
      <c r="D423" s="52">
        <v>2010</v>
      </c>
      <c r="E423" s="62" t="s">
        <v>126</v>
      </c>
      <c r="F423" s="72">
        <v>579551</v>
      </c>
      <c r="G423" s="73">
        <v>559550.52</v>
      </c>
      <c r="H423" s="255">
        <f>SUM(G423*100/F423)</f>
        <v>96.54896980593597</v>
      </c>
      <c r="I423" s="56">
        <v>0</v>
      </c>
      <c r="J423" s="57"/>
    </row>
    <row r="424" spans="1:10" s="58" customFormat="1" ht="12.75">
      <c r="A424" s="60"/>
      <c r="B424" s="60"/>
      <c r="C424" s="60"/>
      <c r="D424" s="61"/>
      <c r="E424" s="62" t="s">
        <v>207</v>
      </c>
      <c r="F424" s="57"/>
      <c r="G424" s="60"/>
      <c r="H424" s="257" t="s">
        <v>187</v>
      </c>
      <c r="I424" s="83"/>
      <c r="J424" s="57"/>
    </row>
    <row r="425" spans="1:10" s="58" customFormat="1" ht="64.5" customHeight="1">
      <c r="A425" s="60"/>
      <c r="B425" s="59"/>
      <c r="C425" s="84"/>
      <c r="D425" s="118"/>
      <c r="E425" s="165" t="s">
        <v>238</v>
      </c>
      <c r="F425" s="84"/>
      <c r="G425" s="74"/>
      <c r="H425" s="257" t="s">
        <v>187</v>
      </c>
      <c r="I425" s="88"/>
      <c r="J425" s="57"/>
    </row>
    <row r="426" spans="1:10" s="58" customFormat="1" ht="25.5">
      <c r="A426" s="60"/>
      <c r="B426" s="60"/>
      <c r="C426" s="214"/>
      <c r="D426" s="215">
        <v>2030</v>
      </c>
      <c r="E426" s="216" t="s">
        <v>37</v>
      </c>
      <c r="F426" s="217">
        <v>316521</v>
      </c>
      <c r="G426" s="218">
        <v>316516.62</v>
      </c>
      <c r="H426" s="255">
        <f t="shared" si="3"/>
        <v>99.99861620555983</v>
      </c>
      <c r="I426" s="56">
        <v>0</v>
      </c>
      <c r="J426" s="57"/>
    </row>
    <row r="427" spans="1:10" s="58" customFormat="1" ht="51.75" thickBot="1">
      <c r="A427" s="74"/>
      <c r="B427" s="74"/>
      <c r="C427" s="74"/>
      <c r="D427" s="118"/>
      <c r="E427" s="165" t="s">
        <v>38</v>
      </c>
      <c r="F427" s="84"/>
      <c r="G427" s="270"/>
      <c r="H427" s="425" t="s">
        <v>187</v>
      </c>
      <c r="I427" s="545"/>
      <c r="J427" s="57"/>
    </row>
    <row r="428" spans="1:10" s="281" customFormat="1" ht="12.75">
      <c r="A428" s="314">
        <v>853</v>
      </c>
      <c r="B428" s="348"/>
      <c r="C428" s="348"/>
      <c r="D428" s="349"/>
      <c r="E428" s="350" t="s">
        <v>58</v>
      </c>
      <c r="F428" s="351">
        <f>SUM(F429)</f>
        <v>28875</v>
      </c>
      <c r="G428" s="360">
        <f>SUM(G429)</f>
        <v>29056.079999999998</v>
      </c>
      <c r="H428" s="431">
        <f t="shared" si="3"/>
        <v>100.62711688311688</v>
      </c>
      <c r="I428" s="360">
        <f>SUM(I429)</f>
        <v>0</v>
      </c>
      <c r="J428" s="280"/>
    </row>
    <row r="429" spans="1:10" s="14" customFormat="1" ht="12.75">
      <c r="A429" s="35"/>
      <c r="B429" s="131">
        <v>85395</v>
      </c>
      <c r="C429" s="11"/>
      <c r="D429" s="24"/>
      <c r="E429" s="187" t="s">
        <v>165</v>
      </c>
      <c r="F429" s="232">
        <f>SUM(F430)</f>
        <v>28875</v>
      </c>
      <c r="G429" s="352">
        <f>SUM(G430)</f>
        <v>29056.079999999998</v>
      </c>
      <c r="H429" s="433">
        <f t="shared" si="3"/>
        <v>100.62711688311688</v>
      </c>
      <c r="I429" s="359">
        <f>SUM(I438,I430)</f>
        <v>0</v>
      </c>
      <c r="J429" s="13"/>
    </row>
    <row r="430" spans="1:10" s="14" customFormat="1" ht="12.75">
      <c r="A430" s="25"/>
      <c r="B430" s="353"/>
      <c r="C430" s="293"/>
      <c r="D430" s="43"/>
      <c r="E430" s="354" t="s">
        <v>59</v>
      </c>
      <c r="F430" s="355">
        <f>SUM(F432:F437)</f>
        <v>28875</v>
      </c>
      <c r="G430" s="355">
        <f>SUM(G432:G437)</f>
        <v>29056.079999999998</v>
      </c>
      <c r="H430" s="255">
        <f t="shared" si="3"/>
        <v>100.62711688311688</v>
      </c>
      <c r="I430" s="275">
        <f>SUM(I432:I437)</f>
        <v>0</v>
      </c>
      <c r="J430" s="13"/>
    </row>
    <row r="431" spans="1:10" s="14" customFormat="1" ht="12.75">
      <c r="A431" s="11"/>
      <c r="B431" s="356"/>
      <c r="C431" s="15"/>
      <c r="D431" s="27"/>
      <c r="E431" s="357" t="s">
        <v>60</v>
      </c>
      <c r="F431" s="358"/>
      <c r="G431" s="355"/>
      <c r="H431" s="255" t="s">
        <v>187</v>
      </c>
      <c r="I431" s="158"/>
      <c r="J431" s="13"/>
    </row>
    <row r="432" spans="1:10" s="14" customFormat="1" ht="90.75" customHeight="1">
      <c r="A432" s="26"/>
      <c r="B432" s="589"/>
      <c r="C432" s="293"/>
      <c r="D432" s="590">
        <v>920</v>
      </c>
      <c r="E432" s="505" t="s">
        <v>45</v>
      </c>
      <c r="F432" s="455">
        <v>340</v>
      </c>
      <c r="G432" s="456">
        <v>624.62</v>
      </c>
      <c r="H432" s="435">
        <f t="shared" si="3"/>
        <v>183.71176470588236</v>
      </c>
      <c r="I432" s="158">
        <v>0</v>
      </c>
      <c r="J432" s="13"/>
    </row>
    <row r="433" spans="1:9" s="146" customFormat="1" ht="12.75">
      <c r="A433" s="141" t="s">
        <v>180</v>
      </c>
      <c r="B433" s="142">
        <v>21</v>
      </c>
      <c r="C433" s="143"/>
      <c r="D433" s="143"/>
      <c r="E433" s="144"/>
      <c r="F433" s="143"/>
      <c r="G433" s="143"/>
      <c r="H433" s="426" t="s">
        <v>187</v>
      </c>
      <c r="I433" s="145"/>
    </row>
    <row r="434" spans="1:9" s="1" customFormat="1" ht="13.5" thickBot="1">
      <c r="A434" s="5"/>
      <c r="B434" s="4"/>
      <c r="C434" s="2"/>
      <c r="D434" s="2"/>
      <c r="E434" s="10"/>
      <c r="F434" s="2"/>
      <c r="G434" s="2"/>
      <c r="H434" s="427" t="s">
        <v>187</v>
      </c>
      <c r="I434" s="40"/>
    </row>
    <row r="435" spans="1:10" s="3" customFormat="1" ht="11.25" customHeight="1" thickBot="1">
      <c r="A435" s="408" t="s">
        <v>147</v>
      </c>
      <c r="B435" s="409" t="s">
        <v>177</v>
      </c>
      <c r="C435" s="599" t="s">
        <v>159</v>
      </c>
      <c r="D435" s="596"/>
      <c r="E435" s="411" t="s">
        <v>146</v>
      </c>
      <c r="F435" s="410" t="s">
        <v>184</v>
      </c>
      <c r="G435" s="304" t="s">
        <v>185</v>
      </c>
      <c r="H435" s="457" t="s">
        <v>186</v>
      </c>
      <c r="I435" s="306" t="s">
        <v>192</v>
      </c>
      <c r="J435" s="6"/>
    </row>
    <row r="436" spans="1:10" s="58" customFormat="1" ht="38.25">
      <c r="A436" s="64"/>
      <c r="B436" s="64"/>
      <c r="C436" s="223"/>
      <c r="D436" s="224">
        <v>970</v>
      </c>
      <c r="E436" s="225" t="s">
        <v>44</v>
      </c>
      <c r="F436" s="236">
        <v>2823</v>
      </c>
      <c r="G436" s="206">
        <v>2823.77</v>
      </c>
      <c r="H436" s="435">
        <f t="shared" si="3"/>
        <v>100.0272759475735</v>
      </c>
      <c r="I436" s="120">
        <v>0</v>
      </c>
      <c r="J436" s="57"/>
    </row>
    <row r="437" spans="1:10" s="14" customFormat="1" ht="166.5" thickBot="1">
      <c r="A437" s="558"/>
      <c r="B437" s="559"/>
      <c r="C437" s="560"/>
      <c r="D437" s="561">
        <v>2009</v>
      </c>
      <c r="E437" s="562" t="s">
        <v>239</v>
      </c>
      <c r="F437" s="563">
        <v>25712</v>
      </c>
      <c r="G437" s="564">
        <v>25607.69</v>
      </c>
      <c r="H437" s="544">
        <f t="shared" si="3"/>
        <v>99.5943139390168</v>
      </c>
      <c r="I437" s="565">
        <v>0</v>
      </c>
      <c r="J437" s="13"/>
    </row>
    <row r="438" spans="1:10" s="47" customFormat="1" ht="12.75">
      <c r="A438" s="557">
        <v>854</v>
      </c>
      <c r="B438" s="322"/>
      <c r="C438" s="322"/>
      <c r="D438" s="332"/>
      <c r="E438" s="320" t="s">
        <v>142</v>
      </c>
      <c r="F438" s="333">
        <f>SUM(F439)</f>
        <v>174332</v>
      </c>
      <c r="G438" s="360">
        <f>SUM(G439)</f>
        <v>150935.37</v>
      </c>
      <c r="H438" s="431">
        <f t="shared" si="3"/>
        <v>86.57926829268293</v>
      </c>
      <c r="I438" s="360">
        <f>SUM(I439)</f>
        <v>0</v>
      </c>
      <c r="J438" s="45"/>
    </row>
    <row r="439" spans="1:10" s="14" customFormat="1" ht="12.75">
      <c r="A439" s="11"/>
      <c r="B439" s="229">
        <v>85415</v>
      </c>
      <c r="C439" s="16"/>
      <c r="D439" s="17"/>
      <c r="E439" s="237" t="s">
        <v>169</v>
      </c>
      <c r="F439" s="238">
        <f>SUM(F440)</f>
        <v>174332</v>
      </c>
      <c r="G439" s="238">
        <f>SUM(G440)</f>
        <v>150935.37</v>
      </c>
      <c r="H439" s="433">
        <f t="shared" si="3"/>
        <v>86.57926829268293</v>
      </c>
      <c r="I439" s="337">
        <f>SUM(I446:I446)</f>
        <v>0</v>
      </c>
      <c r="J439" s="13"/>
    </row>
    <row r="440" spans="1:10" s="14" customFormat="1" ht="12.75">
      <c r="A440" s="11"/>
      <c r="B440" s="356"/>
      <c r="C440" s="293"/>
      <c r="D440" s="43"/>
      <c r="E440" s="354" t="s">
        <v>59</v>
      </c>
      <c r="F440" s="355">
        <f>SUM(F442:F446)</f>
        <v>174332</v>
      </c>
      <c r="G440" s="355">
        <f>SUM(G442:G446)</f>
        <v>150935.37</v>
      </c>
      <c r="H440" s="255">
        <f t="shared" si="3"/>
        <v>86.57926829268293</v>
      </c>
      <c r="I440" s="275">
        <f>SUM(I446:I447)</f>
        <v>0</v>
      </c>
      <c r="J440" s="13"/>
    </row>
    <row r="441" spans="1:10" s="14" customFormat="1" ht="12.75">
      <c r="A441" s="11"/>
      <c r="B441" s="356"/>
      <c r="C441" s="15"/>
      <c r="D441" s="27"/>
      <c r="E441" s="365" t="s">
        <v>60</v>
      </c>
      <c r="F441" s="355"/>
      <c r="G441" s="366"/>
      <c r="H441" s="255" t="s">
        <v>187</v>
      </c>
      <c r="I441" s="158"/>
      <c r="J441" s="13"/>
    </row>
    <row r="442" spans="1:10" s="58" customFormat="1" ht="143.25" customHeight="1">
      <c r="A442" s="74"/>
      <c r="B442" s="138"/>
      <c r="C442" s="159"/>
      <c r="D442" s="160">
        <v>960</v>
      </c>
      <c r="E442" s="478" t="s">
        <v>234</v>
      </c>
      <c r="F442" s="472">
        <v>2850</v>
      </c>
      <c r="G442" s="555">
        <v>2850</v>
      </c>
      <c r="H442" s="435">
        <f>SUM(G442*100/F442)</f>
        <v>100</v>
      </c>
      <c r="I442" s="120">
        <v>0</v>
      </c>
      <c r="J442" s="57"/>
    </row>
    <row r="443" spans="1:9" s="146" customFormat="1" ht="12.75">
      <c r="A443" s="141" t="s">
        <v>180</v>
      </c>
      <c r="B443" s="142">
        <v>22</v>
      </c>
      <c r="C443" s="143"/>
      <c r="D443" s="143"/>
      <c r="E443" s="144"/>
      <c r="F443" s="143"/>
      <c r="G443" s="143"/>
      <c r="H443" s="426" t="s">
        <v>187</v>
      </c>
      <c r="I443" s="145"/>
    </row>
    <row r="444" spans="1:9" s="1" customFormat="1" ht="13.5" thickBot="1">
      <c r="A444" s="5"/>
      <c r="B444" s="4"/>
      <c r="C444" s="2"/>
      <c r="D444" s="2"/>
      <c r="E444" s="10"/>
      <c r="F444" s="2"/>
      <c r="G444" s="2"/>
      <c r="H444" s="427" t="s">
        <v>187</v>
      </c>
      <c r="I444" s="40"/>
    </row>
    <row r="445" spans="1:10" s="3" customFormat="1" ht="11.25" customHeight="1" thickBot="1">
      <c r="A445" s="408" t="s">
        <v>147</v>
      </c>
      <c r="B445" s="409" t="s">
        <v>177</v>
      </c>
      <c r="C445" s="599" t="s">
        <v>159</v>
      </c>
      <c r="D445" s="596"/>
      <c r="E445" s="411" t="s">
        <v>146</v>
      </c>
      <c r="F445" s="410" t="s">
        <v>184</v>
      </c>
      <c r="G445" s="304" t="s">
        <v>185</v>
      </c>
      <c r="H445" s="457" t="s">
        <v>186</v>
      </c>
      <c r="I445" s="306" t="s">
        <v>192</v>
      </c>
      <c r="J445" s="6"/>
    </row>
    <row r="446" spans="1:10" s="58" customFormat="1" ht="25.5">
      <c r="A446" s="64"/>
      <c r="B446" s="64"/>
      <c r="C446" s="239"/>
      <c r="D446" s="215">
        <v>2030</v>
      </c>
      <c r="E446" s="216" t="s">
        <v>24</v>
      </c>
      <c r="F446" s="240">
        <v>171482</v>
      </c>
      <c r="G446" s="458">
        <v>148085.37</v>
      </c>
      <c r="H446" s="255">
        <f t="shared" si="3"/>
        <v>86.3562181453447</v>
      </c>
      <c r="I446" s="56">
        <v>0</v>
      </c>
      <c r="J446" s="57"/>
    </row>
    <row r="447" spans="1:10" s="47" customFormat="1" ht="64.5" thickBot="1">
      <c r="A447" s="270"/>
      <c r="B447" s="270"/>
      <c r="C447" s="270"/>
      <c r="D447" s="488"/>
      <c r="E447" s="489" t="s">
        <v>230</v>
      </c>
      <c r="F447" s="105"/>
      <c r="G447" s="270"/>
      <c r="H447" s="425" t="s">
        <v>187</v>
      </c>
      <c r="I447" s="106"/>
      <c r="J447" s="45"/>
    </row>
    <row r="448" spans="1:10" s="47" customFormat="1" ht="12.75">
      <c r="A448" s="460">
        <v>900</v>
      </c>
      <c r="B448" s="322"/>
      <c r="C448" s="322"/>
      <c r="D448" s="332"/>
      <c r="E448" s="320" t="s">
        <v>168</v>
      </c>
      <c r="F448" s="334">
        <f>SUM(F470,F465,F453,F449)</f>
        <v>497175</v>
      </c>
      <c r="G448" s="470">
        <f>SUM(G470,G465,G453,G449)</f>
        <v>456470.74</v>
      </c>
      <c r="H448" s="487">
        <f t="shared" si="3"/>
        <v>91.81289083320762</v>
      </c>
      <c r="I448" s="470">
        <f>SUM(I470,I465,I453,I449)</f>
        <v>0</v>
      </c>
      <c r="J448" s="45"/>
    </row>
    <row r="449" spans="1:10" s="14" customFormat="1" ht="12.75">
      <c r="A449" s="35"/>
      <c r="B449" s="566">
        <v>90002</v>
      </c>
      <c r="C449" s="42"/>
      <c r="D449" s="43"/>
      <c r="E449" s="241" t="s">
        <v>49</v>
      </c>
      <c r="F449" s="242">
        <f>SUM(F450)</f>
        <v>222722</v>
      </c>
      <c r="G449" s="242">
        <f>SUM(G450)</f>
        <v>212736</v>
      </c>
      <c r="H449" s="433">
        <f t="shared" si="3"/>
        <v>95.51638365316403</v>
      </c>
      <c r="I449" s="242">
        <f>SUM(I450)</f>
        <v>0</v>
      </c>
      <c r="J449" s="13"/>
    </row>
    <row r="450" spans="1:10" s="14" customFormat="1" ht="12.75">
      <c r="A450" s="25"/>
      <c r="B450" s="534"/>
      <c r="C450" s="42"/>
      <c r="D450" s="43"/>
      <c r="E450" s="354" t="s">
        <v>61</v>
      </c>
      <c r="F450" s="355">
        <f>SUM(F452)</f>
        <v>222722</v>
      </c>
      <c r="G450" s="355">
        <f>SUM(G452)</f>
        <v>212736</v>
      </c>
      <c r="H450" s="255">
        <f t="shared" si="3"/>
        <v>95.51638365316403</v>
      </c>
      <c r="I450" s="355">
        <f>SUM(I452)</f>
        <v>0</v>
      </c>
      <c r="J450" s="13"/>
    </row>
    <row r="451" spans="1:10" s="14" customFormat="1" ht="12.75">
      <c r="A451" s="25"/>
      <c r="B451" s="533"/>
      <c r="C451" s="26"/>
      <c r="D451" s="27"/>
      <c r="E451" s="357" t="s">
        <v>60</v>
      </c>
      <c r="F451" s="358"/>
      <c r="G451" s="361"/>
      <c r="H451" s="255" t="s">
        <v>187</v>
      </c>
      <c r="I451" s="158"/>
      <c r="J451" s="13"/>
    </row>
    <row r="452" spans="1:10" s="14" customFormat="1" ht="117.75" customHeight="1">
      <c r="A452" s="25"/>
      <c r="B452" s="362"/>
      <c r="C452" s="293"/>
      <c r="D452" s="363">
        <v>6610</v>
      </c>
      <c r="E452" s="505" t="s">
        <v>65</v>
      </c>
      <c r="F452" s="355">
        <v>222722</v>
      </c>
      <c r="G452" s="358">
        <v>212736</v>
      </c>
      <c r="H452" s="435">
        <f t="shared" si="3"/>
        <v>95.51638365316403</v>
      </c>
      <c r="I452" s="158">
        <v>0</v>
      </c>
      <c r="J452" s="13"/>
    </row>
    <row r="453" spans="1:10" s="14" customFormat="1" ht="12.75">
      <c r="A453" s="25"/>
      <c r="B453" s="299">
        <v>90003</v>
      </c>
      <c r="C453" s="42"/>
      <c r="D453" s="43"/>
      <c r="E453" s="241" t="s">
        <v>156</v>
      </c>
      <c r="F453" s="242">
        <f>SUM(F462,F454)</f>
        <v>35362</v>
      </c>
      <c r="G453" s="242">
        <f>SUM(G462,G454)</f>
        <v>4611.04</v>
      </c>
      <c r="H453" s="433">
        <f t="shared" si="3"/>
        <v>13.039533963011142</v>
      </c>
      <c r="I453" s="242">
        <f>SUM(I458)</f>
        <v>0</v>
      </c>
      <c r="J453" s="13"/>
    </row>
    <row r="454" spans="1:10" s="14" customFormat="1" ht="12.75">
      <c r="A454" s="25"/>
      <c r="B454" s="353"/>
      <c r="C454" s="293"/>
      <c r="D454" s="43"/>
      <c r="E454" s="354" t="s">
        <v>59</v>
      </c>
      <c r="F454" s="355">
        <f>SUM(F456:F458)</f>
        <v>35012</v>
      </c>
      <c r="G454" s="355">
        <f>SUM(G456:G458)</f>
        <v>4261.04</v>
      </c>
      <c r="H454" s="255">
        <f t="shared" si="3"/>
        <v>12.170227350622644</v>
      </c>
      <c r="I454" s="275">
        <f>SUM(I458:I458)</f>
        <v>0</v>
      </c>
      <c r="J454" s="13"/>
    </row>
    <row r="455" spans="1:10" s="14" customFormat="1" ht="12.75">
      <c r="A455" s="25"/>
      <c r="B455" s="353"/>
      <c r="C455" s="15"/>
      <c r="D455" s="27"/>
      <c r="E455" s="365" t="s">
        <v>60</v>
      </c>
      <c r="F455" s="355"/>
      <c r="G455" s="366"/>
      <c r="H455" s="255" t="s">
        <v>187</v>
      </c>
      <c r="I455" s="158"/>
      <c r="J455" s="13"/>
    </row>
    <row r="456" spans="1:10" s="58" customFormat="1" ht="12.75">
      <c r="A456" s="50"/>
      <c r="B456" s="531"/>
      <c r="C456" s="79"/>
      <c r="D456" s="80">
        <v>690</v>
      </c>
      <c r="E456" s="234" t="s">
        <v>158</v>
      </c>
      <c r="F456" s="335">
        <v>31000</v>
      </c>
      <c r="G456" s="336">
        <v>0</v>
      </c>
      <c r="H456" s="255">
        <f t="shared" si="3"/>
        <v>0</v>
      </c>
      <c r="I456" s="83">
        <v>0</v>
      </c>
      <c r="J456" s="57"/>
    </row>
    <row r="457" spans="1:10" s="58" customFormat="1" ht="52.5" customHeight="1">
      <c r="A457" s="59"/>
      <c r="B457" s="61"/>
      <c r="C457" s="84"/>
      <c r="D457" s="85"/>
      <c r="E457" s="112" t="s">
        <v>106</v>
      </c>
      <c r="F457" s="86"/>
      <c r="G457" s="87"/>
      <c r="H457" s="256" t="s">
        <v>187</v>
      </c>
      <c r="I457" s="88"/>
      <c r="J457" s="57"/>
    </row>
    <row r="458" spans="1:10" s="58" customFormat="1" ht="38.25">
      <c r="A458" s="166"/>
      <c r="B458" s="66"/>
      <c r="C458" s="65"/>
      <c r="D458" s="85">
        <v>830</v>
      </c>
      <c r="E458" s="508" t="s">
        <v>122</v>
      </c>
      <c r="F458" s="139">
        <v>4012</v>
      </c>
      <c r="G458" s="140">
        <v>4261.04</v>
      </c>
      <c r="H458" s="256">
        <f t="shared" si="3"/>
        <v>106.2073778664008</v>
      </c>
      <c r="I458" s="88">
        <v>0</v>
      </c>
      <c r="J458" s="57"/>
    </row>
    <row r="459" spans="1:9" s="146" customFormat="1" ht="12.75">
      <c r="A459" s="141" t="s">
        <v>180</v>
      </c>
      <c r="B459" s="142">
        <v>23</v>
      </c>
      <c r="C459" s="143"/>
      <c r="D459" s="143"/>
      <c r="E459" s="144"/>
      <c r="F459" s="143"/>
      <c r="G459" s="143"/>
      <c r="H459" s="426" t="s">
        <v>187</v>
      </c>
      <c r="I459" s="145"/>
    </row>
    <row r="460" spans="1:9" s="1" customFormat="1" ht="13.5" thickBot="1">
      <c r="A460" s="5"/>
      <c r="B460" s="4"/>
      <c r="C460" s="2"/>
      <c r="D460" s="2"/>
      <c r="E460" s="10"/>
      <c r="F460" s="2"/>
      <c r="G460" s="2"/>
      <c r="H460" s="427" t="s">
        <v>187</v>
      </c>
      <c r="I460" s="40"/>
    </row>
    <row r="461" spans="1:10" s="3" customFormat="1" ht="11.25" customHeight="1" thickBot="1">
      <c r="A461" s="408" t="s">
        <v>147</v>
      </c>
      <c r="B461" s="409" t="s">
        <v>177</v>
      </c>
      <c r="C461" s="599" t="s">
        <v>159</v>
      </c>
      <c r="D461" s="596"/>
      <c r="E461" s="411" t="s">
        <v>146</v>
      </c>
      <c r="F461" s="410" t="s">
        <v>184</v>
      </c>
      <c r="G461" s="304" t="s">
        <v>185</v>
      </c>
      <c r="H461" s="457" t="s">
        <v>186</v>
      </c>
      <c r="I461" s="306" t="s">
        <v>192</v>
      </c>
      <c r="J461" s="6"/>
    </row>
    <row r="462" spans="1:10" s="14" customFormat="1" ht="12.75">
      <c r="A462" s="25"/>
      <c r="B462" s="534"/>
      <c r="C462" s="42"/>
      <c r="D462" s="43"/>
      <c r="E462" s="354" t="s">
        <v>61</v>
      </c>
      <c r="F462" s="355">
        <f>SUM(F464)</f>
        <v>350</v>
      </c>
      <c r="G462" s="355">
        <f>SUM(G464)</f>
        <v>350</v>
      </c>
      <c r="H462" s="255">
        <f>SUM(G462*100/F462)</f>
        <v>100</v>
      </c>
      <c r="I462" s="355">
        <f>SUM(I464)</f>
        <v>0</v>
      </c>
      <c r="J462" s="13"/>
    </row>
    <row r="463" spans="1:10" s="14" customFormat="1" ht="12.75">
      <c r="A463" s="25"/>
      <c r="B463" s="533"/>
      <c r="C463" s="42"/>
      <c r="D463" s="43"/>
      <c r="E463" s="354" t="s">
        <v>60</v>
      </c>
      <c r="F463" s="355"/>
      <c r="G463" s="361"/>
      <c r="H463" s="435" t="s">
        <v>187</v>
      </c>
      <c r="I463" s="120"/>
      <c r="J463" s="13"/>
    </row>
    <row r="464" spans="1:10" s="58" customFormat="1" ht="38.25">
      <c r="A464" s="50"/>
      <c r="B464" s="66"/>
      <c r="C464" s="65"/>
      <c r="D464" s="85">
        <v>870</v>
      </c>
      <c r="E464" s="552" t="s">
        <v>233</v>
      </c>
      <c r="F464" s="139">
        <v>350</v>
      </c>
      <c r="G464" s="140">
        <v>350</v>
      </c>
      <c r="H464" s="256">
        <f>SUM(G464*100/F464)</f>
        <v>100</v>
      </c>
      <c r="I464" s="88">
        <v>0</v>
      </c>
      <c r="J464" s="57"/>
    </row>
    <row r="465" spans="1:10" s="14" customFormat="1" ht="25.5">
      <c r="A465" s="25"/>
      <c r="B465" s="210">
        <v>90019</v>
      </c>
      <c r="C465" s="26"/>
      <c r="D465" s="27"/>
      <c r="E465" s="174" t="s">
        <v>107</v>
      </c>
      <c r="F465" s="469">
        <f>SUM(F466)</f>
        <v>218134</v>
      </c>
      <c r="G465" s="469">
        <f>SUM(G466)</f>
        <v>218133.79</v>
      </c>
      <c r="H465" s="434">
        <f>SUM(G465*100/F465)</f>
        <v>99.99990372890058</v>
      </c>
      <c r="I465" s="469">
        <f>SUM(I489)</f>
        <v>0</v>
      </c>
      <c r="J465" s="13"/>
    </row>
    <row r="466" spans="1:10" s="14" customFormat="1" ht="12.75">
      <c r="A466" s="25"/>
      <c r="B466" s="353"/>
      <c r="C466" s="293"/>
      <c r="D466" s="43"/>
      <c r="E466" s="354" t="s">
        <v>59</v>
      </c>
      <c r="F466" s="355">
        <f>SUM(F468)</f>
        <v>218134</v>
      </c>
      <c r="G466" s="355">
        <f>SUM(G468)</f>
        <v>218133.79</v>
      </c>
      <c r="H466" s="255">
        <f>SUM(G466*100/F466)</f>
        <v>99.99990372890058</v>
      </c>
      <c r="I466" s="275">
        <f>SUM(I489:I489)</f>
        <v>0</v>
      </c>
      <c r="J466" s="13"/>
    </row>
    <row r="467" spans="1:10" s="14" customFormat="1" ht="12.75">
      <c r="A467" s="25"/>
      <c r="B467" s="353"/>
      <c r="C467" s="15"/>
      <c r="D467" s="27"/>
      <c r="E467" s="365" t="s">
        <v>60</v>
      </c>
      <c r="F467" s="355"/>
      <c r="G467" s="366"/>
      <c r="H467" s="255" t="s">
        <v>187</v>
      </c>
      <c r="I467" s="158"/>
      <c r="J467" s="13"/>
    </row>
    <row r="468" spans="1:10" s="58" customFormat="1" ht="12.75">
      <c r="A468" s="50"/>
      <c r="B468" s="531"/>
      <c r="C468" s="79"/>
      <c r="D468" s="80">
        <v>690</v>
      </c>
      <c r="E468" s="81" t="s">
        <v>158</v>
      </c>
      <c r="F468" s="335">
        <v>218134</v>
      </c>
      <c r="G468" s="336">
        <v>218133.79</v>
      </c>
      <c r="H468" s="255">
        <f>SUM(G468*100/F468)</f>
        <v>99.99990372890058</v>
      </c>
      <c r="I468" s="83">
        <v>0</v>
      </c>
      <c r="J468" s="57"/>
    </row>
    <row r="469" spans="1:10" s="58" customFormat="1" ht="17.25" customHeight="1">
      <c r="A469" s="59"/>
      <c r="B469" s="118"/>
      <c r="C469" s="84"/>
      <c r="D469" s="85"/>
      <c r="E469" s="112" t="s">
        <v>109</v>
      </c>
      <c r="F469" s="86"/>
      <c r="G469" s="87"/>
      <c r="H469" s="256" t="s">
        <v>187</v>
      </c>
      <c r="I469" s="88"/>
      <c r="J469" s="57"/>
    </row>
    <row r="470" spans="1:10" s="14" customFormat="1" ht="12.75">
      <c r="A470" s="25"/>
      <c r="B470" s="210">
        <v>90095</v>
      </c>
      <c r="C470" s="26"/>
      <c r="D470" s="27"/>
      <c r="E470" s="174" t="s">
        <v>165</v>
      </c>
      <c r="F470" s="469">
        <f>SUM(F471)</f>
        <v>20957</v>
      </c>
      <c r="G470" s="469">
        <f>SUM(G471)</f>
        <v>20989.91</v>
      </c>
      <c r="H470" s="471">
        <f>SUM(G470*100/F470)</f>
        <v>100.15703583528176</v>
      </c>
      <c r="I470" s="469">
        <f>SUM(I471)</f>
        <v>0</v>
      </c>
      <c r="J470" s="13"/>
    </row>
    <row r="471" spans="1:10" s="14" customFormat="1" ht="12.75">
      <c r="A471" s="25"/>
      <c r="B471" s="353"/>
      <c r="C471" s="293"/>
      <c r="D471" s="43"/>
      <c r="E471" s="354" t="s">
        <v>59</v>
      </c>
      <c r="F471" s="355">
        <f>SUM(F473:F476)</f>
        <v>20957</v>
      </c>
      <c r="G471" s="355">
        <f>SUM(G473:G476)</f>
        <v>20989.91</v>
      </c>
      <c r="H471" s="257">
        <f>SUM(G471*100/F471)</f>
        <v>100.15703583528176</v>
      </c>
      <c r="I471" s="355">
        <f>SUM(I473)</f>
        <v>0</v>
      </c>
      <c r="J471" s="13"/>
    </row>
    <row r="472" spans="1:10" s="14" customFormat="1" ht="12.75">
      <c r="A472" s="11"/>
      <c r="B472" s="356"/>
      <c r="C472" s="15"/>
      <c r="D472" s="27"/>
      <c r="E472" s="365" t="s">
        <v>60</v>
      </c>
      <c r="F472" s="355"/>
      <c r="G472" s="366"/>
      <c r="H472" s="435" t="s">
        <v>187</v>
      </c>
      <c r="I472" s="158"/>
      <c r="J472" s="13"/>
    </row>
    <row r="473" spans="1:10" s="58" customFormat="1" ht="25.5">
      <c r="A473" s="64"/>
      <c r="B473" s="50"/>
      <c r="C473" s="79"/>
      <c r="D473" s="80">
        <v>580</v>
      </c>
      <c r="E473" s="81" t="s">
        <v>108</v>
      </c>
      <c r="F473" s="335">
        <v>20400</v>
      </c>
      <c r="G473" s="336">
        <v>20432.6</v>
      </c>
      <c r="H473" s="257">
        <f>SUM(G473*100/F473)</f>
        <v>100.15980392156861</v>
      </c>
      <c r="I473" s="83">
        <v>0</v>
      </c>
      <c r="J473" s="57"/>
    </row>
    <row r="474" spans="1:10" s="58" customFormat="1" ht="15" customHeight="1">
      <c r="A474" s="60"/>
      <c r="B474" s="59"/>
      <c r="C474" s="84"/>
      <c r="D474" s="85"/>
      <c r="E474" s="112" t="s">
        <v>110</v>
      </c>
      <c r="F474" s="86"/>
      <c r="G474" s="87"/>
      <c r="H474" s="257" t="s">
        <v>187</v>
      </c>
      <c r="I474" s="88"/>
      <c r="J474" s="57"/>
    </row>
    <row r="475" spans="1:10" s="14" customFormat="1" ht="25.5">
      <c r="A475" s="11"/>
      <c r="B475" s="454"/>
      <c r="C475" s="15"/>
      <c r="D475" s="490">
        <v>920</v>
      </c>
      <c r="E475" s="491" t="s">
        <v>91</v>
      </c>
      <c r="F475" s="492">
        <v>7</v>
      </c>
      <c r="G475" s="492">
        <v>7.31</v>
      </c>
      <c r="H475" s="435">
        <f aca="true" t="shared" si="4" ref="H475:H485">SUM(G475*100/F475)</f>
        <v>104.42857142857143</v>
      </c>
      <c r="I475" s="158">
        <v>0</v>
      </c>
      <c r="J475" s="13"/>
    </row>
    <row r="476" spans="1:10" s="58" customFormat="1" ht="39" thickBot="1">
      <c r="A476" s="103"/>
      <c r="B476" s="466"/>
      <c r="C476" s="567"/>
      <c r="D476" s="546">
        <v>970</v>
      </c>
      <c r="E476" s="551" t="s">
        <v>232</v>
      </c>
      <c r="F476" s="547">
        <v>550</v>
      </c>
      <c r="G476" s="548">
        <v>550</v>
      </c>
      <c r="H476" s="544">
        <f t="shared" si="4"/>
        <v>100</v>
      </c>
      <c r="I476" s="420">
        <v>0</v>
      </c>
      <c r="J476" s="57"/>
    </row>
    <row r="477" spans="1:10" s="385" customFormat="1" ht="12.75">
      <c r="A477" s="399">
        <v>921</v>
      </c>
      <c r="B477" s="381"/>
      <c r="C477" s="380"/>
      <c r="D477" s="381"/>
      <c r="E477" s="382" t="s">
        <v>241</v>
      </c>
      <c r="F477" s="400">
        <f>SUM(F482,F478)</f>
        <v>5118</v>
      </c>
      <c r="G477" s="400">
        <f>SUM(G482,G478)</f>
        <v>5118.04</v>
      </c>
      <c r="H477" s="591">
        <f t="shared" si="4"/>
        <v>100.00078155529503</v>
      </c>
      <c r="I477" s="400">
        <f>SUM(I478)</f>
        <v>0</v>
      </c>
      <c r="J477" s="384"/>
    </row>
    <row r="478" spans="1:10" s="14" customFormat="1" ht="12.75">
      <c r="A478" s="22"/>
      <c r="B478" s="401">
        <v>92105</v>
      </c>
      <c r="C478" s="42"/>
      <c r="D478" s="293"/>
      <c r="E478" s="402" t="s">
        <v>93</v>
      </c>
      <c r="F478" s="403">
        <f>SUM(F481:F481)</f>
        <v>200</v>
      </c>
      <c r="G478" s="404">
        <f>SUM(G481:G481)</f>
        <v>200</v>
      </c>
      <c r="H478" s="471">
        <f t="shared" si="4"/>
        <v>100</v>
      </c>
      <c r="I478" s="404">
        <f>SUM(I481:I481)</f>
        <v>0</v>
      </c>
      <c r="J478" s="13"/>
    </row>
    <row r="479" spans="1:10" s="14" customFormat="1" ht="12.75">
      <c r="A479" s="11"/>
      <c r="B479" s="356"/>
      <c r="C479" s="293"/>
      <c r="D479" s="43"/>
      <c r="E479" s="354" t="s">
        <v>59</v>
      </c>
      <c r="F479" s="355">
        <f>SUM(F481)</f>
        <v>200</v>
      </c>
      <c r="G479" s="355">
        <f>SUM(G481)</f>
        <v>200</v>
      </c>
      <c r="H479" s="435">
        <f t="shared" si="4"/>
        <v>100</v>
      </c>
      <c r="I479" s="355">
        <f>SUM(I481)</f>
        <v>0</v>
      </c>
      <c r="J479" s="13"/>
    </row>
    <row r="480" spans="1:10" s="14" customFormat="1" ht="12.75">
      <c r="A480" s="11"/>
      <c r="B480" s="356"/>
      <c r="C480" s="15"/>
      <c r="D480" s="27"/>
      <c r="E480" s="365" t="s">
        <v>60</v>
      </c>
      <c r="F480" s="355"/>
      <c r="G480" s="366"/>
      <c r="H480" s="435" t="s">
        <v>187</v>
      </c>
      <c r="I480" s="158"/>
      <c r="J480" s="13"/>
    </row>
    <row r="481" spans="1:10" s="58" customFormat="1" ht="25.5">
      <c r="A481" s="64"/>
      <c r="B481" s="64"/>
      <c r="C481" s="223"/>
      <c r="D481" s="224">
        <v>970</v>
      </c>
      <c r="E481" s="225" t="s">
        <v>94</v>
      </c>
      <c r="F481" s="236">
        <v>200</v>
      </c>
      <c r="G481" s="206">
        <v>200</v>
      </c>
      <c r="H481" s="435">
        <f t="shared" si="4"/>
        <v>100</v>
      </c>
      <c r="I481" s="120">
        <v>0</v>
      </c>
      <c r="J481" s="57"/>
    </row>
    <row r="482" spans="1:10" s="14" customFormat="1" ht="12.75">
      <c r="A482" s="25"/>
      <c r="B482" s="482">
        <v>92195</v>
      </c>
      <c r="C482" s="42"/>
      <c r="D482" s="293"/>
      <c r="E482" s="402" t="s">
        <v>165</v>
      </c>
      <c r="F482" s="403">
        <f>SUM(F485:F485)</f>
        <v>4918</v>
      </c>
      <c r="G482" s="404">
        <f>SUM(G485:G485)</f>
        <v>4918.04</v>
      </c>
      <c r="H482" s="471">
        <f t="shared" si="4"/>
        <v>100.00081333875559</v>
      </c>
      <c r="I482" s="404">
        <f>SUM(I485:I485)</f>
        <v>0</v>
      </c>
      <c r="J482" s="13"/>
    </row>
    <row r="483" spans="1:10" s="14" customFormat="1" ht="12.75">
      <c r="A483" s="11"/>
      <c r="B483" s="356"/>
      <c r="C483" s="293"/>
      <c r="D483" s="43"/>
      <c r="E483" s="354" t="s">
        <v>59</v>
      </c>
      <c r="F483" s="355">
        <f>SUM(F485)</f>
        <v>4918</v>
      </c>
      <c r="G483" s="355">
        <f>SUM(G485)</f>
        <v>4918.04</v>
      </c>
      <c r="H483" s="435">
        <f t="shared" si="4"/>
        <v>100.00081333875559</v>
      </c>
      <c r="I483" s="355">
        <f>SUM(I485)</f>
        <v>0</v>
      </c>
      <c r="J483" s="13"/>
    </row>
    <row r="484" spans="1:10" s="14" customFormat="1" ht="12.75">
      <c r="A484" s="11"/>
      <c r="B484" s="356"/>
      <c r="C484" s="15"/>
      <c r="D484" s="27"/>
      <c r="E484" s="365" t="s">
        <v>60</v>
      </c>
      <c r="F484" s="355"/>
      <c r="G484" s="366"/>
      <c r="H484" s="435" t="s">
        <v>187</v>
      </c>
      <c r="I484" s="158"/>
      <c r="J484" s="13"/>
    </row>
    <row r="485" spans="1:10" s="58" customFormat="1" ht="25.5">
      <c r="A485" s="65"/>
      <c r="B485" s="65"/>
      <c r="C485" s="509"/>
      <c r="D485" s="363">
        <v>970</v>
      </c>
      <c r="E485" s="510" t="s">
        <v>95</v>
      </c>
      <c r="F485" s="511">
        <v>4918</v>
      </c>
      <c r="G485" s="129">
        <v>4918.04</v>
      </c>
      <c r="H485" s="435">
        <f t="shared" si="4"/>
        <v>100.00081333875559</v>
      </c>
      <c r="I485" s="120">
        <v>0</v>
      </c>
      <c r="J485" s="57"/>
    </row>
    <row r="486" spans="1:9" s="146" customFormat="1" ht="12.75">
      <c r="A486" s="141" t="s">
        <v>180</v>
      </c>
      <c r="B486" s="142">
        <v>24</v>
      </c>
      <c r="C486" s="143"/>
      <c r="D486" s="143"/>
      <c r="E486" s="144"/>
      <c r="F486" s="143"/>
      <c r="G486" s="143"/>
      <c r="H486" s="426" t="s">
        <v>187</v>
      </c>
      <c r="I486" s="145"/>
    </row>
    <row r="487" spans="1:9" s="1" customFormat="1" ht="13.5" thickBot="1">
      <c r="A487" s="5"/>
      <c r="B487" s="4"/>
      <c r="C487" s="2"/>
      <c r="D487" s="2"/>
      <c r="E487" s="10"/>
      <c r="F487" s="2"/>
      <c r="G487" s="2"/>
      <c r="H487" s="427" t="s">
        <v>187</v>
      </c>
      <c r="I487" s="40"/>
    </row>
    <row r="488" spans="1:10" s="3" customFormat="1" ht="11.25" customHeight="1" thickBot="1">
      <c r="A488" s="408" t="s">
        <v>147</v>
      </c>
      <c r="B488" s="409" t="s">
        <v>177</v>
      </c>
      <c r="C488" s="599" t="s">
        <v>159</v>
      </c>
      <c r="D488" s="596"/>
      <c r="E488" s="411" t="s">
        <v>146</v>
      </c>
      <c r="F488" s="410" t="s">
        <v>184</v>
      </c>
      <c r="G488" s="304" t="s">
        <v>185</v>
      </c>
      <c r="H488" s="457" t="s">
        <v>186</v>
      </c>
      <c r="I488" s="306" t="s">
        <v>192</v>
      </c>
      <c r="J488" s="6"/>
    </row>
    <row r="489" spans="1:10" s="385" customFormat="1" ht="12.75">
      <c r="A489" s="399">
        <v>926</v>
      </c>
      <c r="B489" s="381"/>
      <c r="C489" s="380"/>
      <c r="D489" s="381"/>
      <c r="E489" s="382" t="s">
        <v>111</v>
      </c>
      <c r="F489" s="400">
        <f>SUM(F490)</f>
        <v>43899</v>
      </c>
      <c r="G489" s="400">
        <f>SUM(G490)</f>
        <v>43899</v>
      </c>
      <c r="H489" s="484">
        <f>SUM(G489*100/F489)</f>
        <v>100</v>
      </c>
      <c r="I489" s="400">
        <f>SUM(I490)</f>
        <v>0</v>
      </c>
      <c r="J489" s="384"/>
    </row>
    <row r="490" spans="1:10" s="14" customFormat="1" ht="12.75">
      <c r="A490" s="22"/>
      <c r="B490" s="401">
        <v>92605</v>
      </c>
      <c r="C490" s="42"/>
      <c r="D490" s="293"/>
      <c r="E490" s="402" t="s">
        <v>92</v>
      </c>
      <c r="F490" s="403">
        <f>SUM(F491)</f>
        <v>43899</v>
      </c>
      <c r="G490" s="404">
        <f>SUM(G491)</f>
        <v>43899</v>
      </c>
      <c r="H490" s="256">
        <f>SUM(G490*100/F490)</f>
        <v>100</v>
      </c>
      <c r="I490" s="404">
        <f>SUM(I495:I495)</f>
        <v>0</v>
      </c>
      <c r="J490" s="13"/>
    </row>
    <row r="491" spans="1:10" s="14" customFormat="1" ht="12.75">
      <c r="A491" s="11"/>
      <c r="B491" s="356"/>
      <c r="C491" s="293"/>
      <c r="D491" s="43"/>
      <c r="E491" s="354" t="s">
        <v>59</v>
      </c>
      <c r="F491" s="355">
        <f>SUM(F493:F495)</f>
        <v>43899</v>
      </c>
      <c r="G491" s="355">
        <f>SUM(G493:G495)</f>
        <v>43899</v>
      </c>
      <c r="H491" s="435">
        <f>SUM(G491*100/F491)</f>
        <v>100</v>
      </c>
      <c r="I491" s="355">
        <f>SUM(I495)</f>
        <v>0</v>
      </c>
      <c r="J491" s="13"/>
    </row>
    <row r="492" spans="1:10" s="14" customFormat="1" ht="12.75">
      <c r="A492" s="11"/>
      <c r="B492" s="356"/>
      <c r="C492" s="15"/>
      <c r="D492" s="27"/>
      <c r="E492" s="365" t="s">
        <v>60</v>
      </c>
      <c r="F492" s="355"/>
      <c r="G492" s="366"/>
      <c r="H492" s="435" t="s">
        <v>187</v>
      </c>
      <c r="I492" s="158"/>
      <c r="J492" s="13"/>
    </row>
    <row r="493" spans="1:10" s="58" customFormat="1" ht="38.25">
      <c r="A493" s="64"/>
      <c r="B493" s="50"/>
      <c r="C493" s="364"/>
      <c r="D493" s="224">
        <v>920</v>
      </c>
      <c r="E493" s="225" t="s">
        <v>97</v>
      </c>
      <c r="F493" s="236">
        <v>399</v>
      </c>
      <c r="G493" s="206">
        <v>399</v>
      </c>
      <c r="H493" s="435">
        <f>SUM(G493*100/F493)</f>
        <v>100</v>
      </c>
      <c r="I493" s="120">
        <v>0</v>
      </c>
      <c r="J493" s="57"/>
    </row>
    <row r="494" spans="1:10" s="58" customFormat="1" ht="25.5">
      <c r="A494" s="64"/>
      <c r="B494" s="50"/>
      <c r="C494" s="364"/>
      <c r="D494" s="224">
        <v>970</v>
      </c>
      <c r="E494" s="225" t="s">
        <v>96</v>
      </c>
      <c r="F494" s="236">
        <v>3500</v>
      </c>
      <c r="G494" s="206">
        <v>3500</v>
      </c>
      <c r="H494" s="435">
        <f>SUM(G494*100/F494)</f>
        <v>100</v>
      </c>
      <c r="I494" s="120">
        <v>0</v>
      </c>
      <c r="J494" s="57"/>
    </row>
    <row r="495" spans="1:10" s="58" customFormat="1" ht="93.75" customHeight="1" thickBot="1">
      <c r="A495" s="65"/>
      <c r="B495" s="166"/>
      <c r="C495" s="244"/>
      <c r="D495" s="405">
        <v>2710</v>
      </c>
      <c r="E495" s="406" t="s">
        <v>80</v>
      </c>
      <c r="F495" s="407">
        <v>40000</v>
      </c>
      <c r="G495" s="407">
        <v>40000</v>
      </c>
      <c r="H495" s="257">
        <f>SUM(G495*100/F495)</f>
        <v>100</v>
      </c>
      <c r="I495" s="120">
        <v>0</v>
      </c>
      <c r="J495" s="57"/>
    </row>
    <row r="496" spans="1:10" s="47" customFormat="1" ht="13.5" thickBot="1">
      <c r="A496" s="57"/>
      <c r="B496" s="57"/>
      <c r="C496" s="57"/>
      <c r="D496" s="57"/>
      <c r="E496" s="245" t="s">
        <v>174</v>
      </c>
      <c r="F496" s="246">
        <f>SUM(F489,F477,F448,F438,F428,F333,F321,F247,F227,F164,F145,F123,F92,F77,F47,F31,F4)</f>
        <v>62319260</v>
      </c>
      <c r="G496" s="246">
        <f>SUM(G489,G477,G448,G438,G428,G333,G321,G247,G227,G164,G145,G123,G92,G77,G47,G31,G4)</f>
        <v>60725795.53</v>
      </c>
      <c r="H496" s="483">
        <f>SUM(G496*100/F496)</f>
        <v>97.44306259413221</v>
      </c>
      <c r="I496" s="485">
        <f>SUM(I489,I477,I448,I438,I428,I333,I321,I247,I227,I164,I145,I123,I92,I77,I47,I31,I4)</f>
        <v>1645617.3900000001</v>
      </c>
      <c r="J496" s="45"/>
    </row>
    <row r="497" spans="1:9" s="1" customFormat="1" ht="12.75">
      <c r="A497" s="247" t="s">
        <v>180</v>
      </c>
      <c r="B497" s="248">
        <v>25</v>
      </c>
      <c r="E497" s="9"/>
      <c r="H497" s="259"/>
      <c r="I497" s="38"/>
    </row>
    <row r="498" ht="12.75">
      <c r="H498" s="260"/>
    </row>
    <row r="515" spans="5:9" s="146" customFormat="1" ht="12.75" customHeight="1">
      <c r="E515" s="249"/>
      <c r="F515" s="143"/>
      <c r="G515" s="143"/>
      <c r="H515" s="258" t="s">
        <v>187</v>
      </c>
      <c r="I515" s="145"/>
    </row>
    <row r="535" spans="1:2" ht="12.75">
      <c r="A535" s="247" t="s">
        <v>187</v>
      </c>
      <c r="B535" s="248" t="s">
        <v>187</v>
      </c>
    </row>
  </sheetData>
  <sheetProtection/>
  <mergeCells count="26">
    <mergeCell ref="C435:D435"/>
    <mergeCell ref="C242:D242"/>
    <mergeCell ref="C445:D445"/>
    <mergeCell ref="C461:D461"/>
    <mergeCell ref="C488:D488"/>
    <mergeCell ref="C351:D351"/>
    <mergeCell ref="C289:D289"/>
    <mergeCell ref="C328:D328"/>
    <mergeCell ref="C373:D373"/>
    <mergeCell ref="C398:D398"/>
    <mergeCell ref="C418:D418"/>
    <mergeCell ref="C313:D313"/>
    <mergeCell ref="C273:D273"/>
    <mergeCell ref="C91:D91"/>
    <mergeCell ref="C114:D114"/>
    <mergeCell ref="C153:D153"/>
    <mergeCell ref="C173:D173"/>
    <mergeCell ref="C132:D132"/>
    <mergeCell ref="C258:D258"/>
    <mergeCell ref="C222:D222"/>
    <mergeCell ref="A1:F1"/>
    <mergeCell ref="C66:D66"/>
    <mergeCell ref="C26:D26"/>
    <mergeCell ref="C43:D43"/>
    <mergeCell ref="C3:D3"/>
    <mergeCell ref="C201:D201"/>
  </mergeCells>
  <printOptions/>
  <pageMargins left="0.75" right="0.87" top="1" bottom="1" header="0.5" footer="0.5"/>
  <pageSetup orientation="landscape" paperSize="9" scale="99" r:id="rId1"/>
  <rowBreaks count="20" manualBreakCount="20">
    <brk id="24" max="8" man="1"/>
    <brk id="41" max="8" man="1"/>
    <brk id="64" max="8" man="1"/>
    <brk id="89" max="8" man="1"/>
    <brk id="112" max="8" man="1"/>
    <brk id="130" max="8" man="1"/>
    <brk id="151" max="8" man="1"/>
    <brk id="171" max="8" man="1"/>
    <brk id="220" max="8" man="1"/>
    <brk id="240" max="8" man="1"/>
    <brk id="256" max="8" man="1"/>
    <brk id="271" max="8" man="1"/>
    <brk id="287" max="8" man="1"/>
    <brk id="311" max="8" man="1"/>
    <brk id="371" max="8" man="1"/>
    <brk id="396" max="8" man="1"/>
    <brk id="416" max="8" man="1"/>
    <brk id="433" max="8" man="1"/>
    <brk id="443" max="8" man="1"/>
    <brk id="45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Gmina Kępno</cp:lastModifiedBy>
  <cp:lastPrinted>2011-03-23T21:36:41Z</cp:lastPrinted>
  <dcterms:modified xsi:type="dcterms:W3CDTF">2011-03-29T14:33:20Z</dcterms:modified>
  <cp:category/>
  <cp:version/>
  <cp:contentType/>
  <cp:contentStatus/>
</cp:coreProperties>
</file>