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>
    <definedName name="_xlnm.Print_Area" localSheetId="0">'Sheet1'!$A$1:$I$660</definedName>
  </definedNames>
  <calcPr fullCalcOnLoad="1"/>
</workbook>
</file>

<file path=xl/sharedStrings.xml><?xml version="1.0" encoding="utf-8"?>
<sst xmlns="http://schemas.openxmlformats.org/spreadsheetml/2006/main" count="1021" uniqueCount="286">
  <si>
    <r>
      <t xml:space="preserve">Wydatki bieżące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 wydatki dotyczące monitoringu mogielnika w Przybyszowie</t>
    </r>
  </si>
  <si>
    <t>* budowa sali gimnastycznej przy Szkole Podstawowej w Krążkowach</t>
  </si>
  <si>
    <r>
      <t xml:space="preserve">* </t>
    </r>
    <r>
      <rPr>
        <i/>
        <sz val="10"/>
        <color indexed="8"/>
        <rFont val="Arial CE"/>
        <family val="0"/>
      </rPr>
      <t>zakup minibusu do dowozu osób niepełnosprawnych do szkół i przedszkoli</t>
    </r>
  </si>
  <si>
    <t>* budowa oświetlenia ulic: Powstańców Wielkopolskich i Ks. P. Wawrzyniaka</t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</si>
  <si>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wydatki związane z bieżącym funkcjonowaniem i remontami gimnazjów   </t>
    </r>
    <r>
      <rPr>
        <i/>
        <sz val="10"/>
        <color indexed="53"/>
        <rFont val="Arial CE"/>
        <family val="0"/>
      </rPr>
      <t xml:space="preserve"> </t>
    </r>
  </si>
  <si>
    <t>* adaptacja budynku byłego USC na biobliotekę</t>
  </si>
  <si>
    <t>Plany zagospodarowania przestrzennego</t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</si>
  <si>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zmiana studium uwarunkowań i kierunków zagospodarowania przestrzennego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</si>
  <si>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funkcjonowaniem Rady Miejskiej i jej Komisji,                                                                                                                                 </t>
    </r>
  </si>
  <si>
    <t xml:space="preserve">* budowa mieszkań socjalnych we wsi Zosin                               </t>
  </si>
  <si>
    <t>* zakup kserokopiarki do Urzędu</t>
  </si>
  <si>
    <t>prawnej oraz wydatki związane z ich poborem</t>
  </si>
  <si>
    <t>Dochody od osób prawnych, od osób fizycznych                                                                                                                                                        i od innych jednostek nieposiadających osobowości</t>
  </si>
  <si>
    <t>* rezerwa ogólna</t>
  </si>
  <si>
    <t xml:space="preserve">Rezerwy                                                                                                                                                                                                                 </t>
  </si>
  <si>
    <t>* budowa Przedszkola Samorządowego Nr 4 w Kępnie wraz z lokalami mieszkalnymi</t>
  </si>
  <si>
    <t>za osoby pobierające niektóre świadczenia z pomocy społecznej oraz niektóre świadczenia rodzinne (zadania zlecone i własne)</t>
  </si>
  <si>
    <t>* przebudowa i termomodernizacja domów ludowych i świetlic wiejskich</t>
  </si>
  <si>
    <t>* budowa zaplecza sanitarnego w Domu Ludowym w Klinach</t>
  </si>
  <si>
    <t>* budowa szamba przy Domu Ludowym w Ostrówcu</t>
  </si>
  <si>
    <t>* modernizacja Domu Ludowego w Ostrówcu-Myjomicach (wymiana okien)</t>
  </si>
  <si>
    <t>* adaptacja pomieszczenia na toalety w budynku świetlicy wiejskiej w Kierzenku</t>
  </si>
  <si>
    <t>* utwardzenie kostką brukową terenu wokół Domu Ludowego w Olszowie</t>
  </si>
  <si>
    <t>* zakup materiałów do montażu klimatyzacji w Domu Ludowym w Mechnicach</t>
  </si>
  <si>
    <t>* zakup materiałów do rozbudowy Domu Ludowego w Kierznie</t>
  </si>
  <si>
    <t>* zakup kostki brukowej do wykonania wejścia do Domu Ludowego w Ostrówcu</t>
  </si>
  <si>
    <t>* przebudowa Domu Ludowego oraz rewitalizacja ośrodka rekreacyjno-wypoczynkowego w Mikorzynie - etap I</t>
  </si>
  <si>
    <t>* realizacja trasy śródmiejskiej w Kępnie –  etap II przebudowa ulic: ks. P. Wawrzyniaka i Powstańców Wielkopolskich  oraz etap III przebudowa ulic: ks. P. Wawrzyniaka i Obr. Pokoju</t>
  </si>
  <si>
    <t>* modernizacja ul. 1000-lecia w Kępnie - dokumentacja techniczna</t>
  </si>
  <si>
    <t>* budowa ciągu pieszo-rowerowego Hanulin-Przybyszów - etap I do cmentarza w Hanulinie</t>
  </si>
  <si>
    <t>* budowa ulicy Walki Młodych w Kępnie - etap I utwardzenie tłuczniem</t>
  </si>
  <si>
    <t>* budowa ul. Lutosławskiego w Kępnie</t>
  </si>
  <si>
    <t>* budowa drogi w Olszowej</t>
  </si>
  <si>
    <t>* budowa drogi w Osinach</t>
  </si>
  <si>
    <t>* budowa drogi w Kierzenku - etap I utwardzenie tłuczniem</t>
  </si>
  <si>
    <t>* budowa drogi w Pustkowiu Kierzeńskim - etap I utwardzenie tłuczniem</t>
  </si>
  <si>
    <t>* przebudowa nawierzchni centrum Miasta Kępna – Rynek, ulica Ratuszowa, Rzeźnicka i Polna</t>
  </si>
  <si>
    <t>* przebudowa ulic przyległych do Rynku: ul. Kościuszki, Krótkiej i Mickiewicza</t>
  </si>
  <si>
    <t>* zakup materiałów do budowy drogi w Krążkowach</t>
  </si>
  <si>
    <t xml:space="preserve">* wykup gruntów i nieruchomości </t>
  </si>
  <si>
    <t>* budowa toalet w budynku socjalnym w Kierznie nr 21</t>
  </si>
  <si>
    <t>* przebudowa budynku centrum socjalnego w Mianowicach</t>
  </si>
  <si>
    <t>* zakup sprzętu komputerowego  i oprogramowania  w ramach projektu informatycznego "Wdrożenie nowoczesnych usług i systemów elektronicznych E-Kępno, E-obywatel"</t>
  </si>
  <si>
    <r>
      <t>Wydatki bieżące 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koszty funkcjonowania Urzędu, koszty bieżącego utrzymania i remontów budynków administracyjnych,                                                                                                                                                                                                  * koszty podróży służbowych i szkoleń pracowników Urzędu,                                                                                                                                                        * składki członkowskie na rzecz WOKISS i ZMP,                                                                                                                                                        * koszty ubezpieczenia mienia Gminy,                                                                                                                                                                    * odpis na ZFŚS, podatek VAT, składki na PFRON,                                                                                                                                           * wynagrodzenia i pochodne wynikające z umów o pracę oraz umów-zleceń,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</si>
  <si>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* zakup sprzętu komputerowego i oprogramowania do Urzędu                                                                                </t>
  </si>
  <si>
    <t>* wkład własny w realizacji projektu pt. "Internet zmieni Twój los. Przeciwdziałanie wykluczeniu cyfrowemu na terenie Województwa Wielkopolskiego."</t>
  </si>
  <si>
    <t xml:space="preserve">* wykonanie 2 szt. "witaczy" przy ulicach: Wrocławskiej i Poznańskiej, przy wjeździe do Kępna </t>
  </si>
  <si>
    <r>
      <t xml:space="preserve">Różne wydatki na rzecz osób fizycznych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diety dla członków OSP</t>
    </r>
  </si>
  <si>
    <r>
      <t>Dotacje celowe na pomoc finansową udzielaną między jednostkami samorządu terytorialnego na dofinansowanie własnych zadań bieżących                                                                    *</t>
    </r>
    <r>
      <rPr>
        <i/>
        <sz val="10"/>
        <color indexed="8"/>
        <rFont val="Arial CE"/>
        <family val="0"/>
      </rPr>
      <t xml:space="preserve"> pomoc finansowa dla Powiatu Kępińskiego na pokrycie kosztów obciążających Powiat z tytułu wydawania nowych dowodów rejestracyjnych i praw jazdy, które będą spowodowane wejściem w życie uchwały nr XLI/196/2009 Rady Powiatu Kępińskiego z dnia 21 grudnia 2009 r. w sprawie zwolnienia z opłat za wydanie nowego prawa jazdy i dowodu rejestracyjnego, w związku ze zmianami administracyjnymi dotyczącymi zmiany w Kępnie nazwy ulicy Gen. Świerczewskiego na ulicę Solidarności.</t>
    </r>
  </si>
  <si>
    <t>* zakup  pieca gazowego do Przedszkola Samorządowego nr 2  w Kępnie</t>
  </si>
  <si>
    <t>* modernizacje i doposażenie sal gimnastycznych szkół</t>
  </si>
  <si>
    <r>
      <t>Wydatki bieżące 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bieżącym utrzymaniem i remontami w Klubie Nauczyciela,                                                                                                          * dotacje dla stowarzyszeń na realizację zadań z zakresu oświaty i wychowania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</si>
  <si>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* dotacja dla KSWR JULIA</t>
  </si>
  <si>
    <r>
      <t>Wydatki osobowe niezaliczone do wynagrodzeń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pomoc zdrowotna dla nauczycieli</t>
    </r>
  </si>
  <si>
    <t xml:space="preserve">* dotacja dla Szpitala w Kępnie na zakup sprzętu lub aparatury medycznej </t>
  </si>
  <si>
    <r>
      <t xml:space="preserve">stowarzyszeniom                                                                                        * </t>
    </r>
    <r>
      <rPr>
        <i/>
        <sz val="10"/>
        <rFont val="Arial CE"/>
        <family val="0"/>
      </rPr>
      <t xml:space="preserve">dotacja dla KĘPIŃSKIEGO KLUBU AMAZONKI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</si>
  <si>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utrzymaniem pensjonariuszy z Gminy Kępno w domach pomocy społecznej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</si>
  <si>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utrzymaniem i funkcjonowaniem   Gminnego Ośrodka Wsparcia Rodzin w Kryzysie w Mianowicach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</si>
  <si>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</t>
    </r>
  </si>
  <si>
    <r>
      <t xml:space="preserve">Wydatki osobowe niezaliczone do wynagrodzeń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na dodatki mieszkaniowe i dodatki wiejskie dla nauczycieli</t>
    </r>
  </si>
  <si>
    <t>* wykonanie drogi dojazdowej do składowiska odpadów komunalnych w Mianowicach</t>
  </si>
  <si>
    <t>* przygotowanie punktu selektywnej zbiórki odpadów na składowisku odpadów komunalnych w Mianowicach</t>
  </si>
  <si>
    <t>* wykonanie robót związanych z przygotowaniem składowiska odpadów komunalnych w Mianowicach oraz terenu w sołectwie Olszowa ,przeznaczonego na budowę Zakładu Zagospodarowania Odpadów, do prowadzenia monitoringu wód podziemnych oraz rozpoznania warunków hydrologicznych i geologiczno-inżynierskich</t>
  </si>
  <si>
    <t xml:space="preserve">* budowa szaletów miejskich na placu przy ul. Rzeźnickiej w Kępnie                                                                                                                                                </t>
  </si>
  <si>
    <r>
      <t xml:space="preserve">Wydatki inwestycyjne jednostek budżetowych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
</t>
    </r>
  </si>
  <si>
    <t>* budowa oświetlenia dróg w Myjomicach</t>
  </si>
  <si>
    <t>* modernizacja oświetlenia dróg w Pustkowiu Kierzeńskim</t>
  </si>
  <si>
    <t xml:space="preserve">* dotacja dla Gminy Baranów na wkład własny w realizacji projektu inwestycyjnego pt. „Budowa zachodniego obejścia gminy Baranów poprzez rozbudowę drogi nr 859894 w gminie Baranów i przebudowę drogi nr G9894 w gminie Kępno” </t>
  </si>
  <si>
    <t>* budowa monitoringu miasta Kępna</t>
  </si>
  <si>
    <t>* wykonanie nawierzchni nieruchomości gminnej u zbiegu ulic Aleje Marcinkowskiego i Grobla</t>
  </si>
  <si>
    <t>* wykonanie placu zabaw w Myjomicach</t>
  </si>
  <si>
    <t>* dotacja dla Stowarzyszenia SOCJUM KĘPNO</t>
  </si>
  <si>
    <t>* dotacja dla KS Hanulin</t>
  </si>
  <si>
    <t>* budowa stadionu lekkoatletycznego w Kępnie</t>
  </si>
  <si>
    <t>* zwiększenie atrakcyjności turystycznej Gminy Kępno</t>
  </si>
  <si>
    <t>* budowa kortu tenisowego w Rzetni</t>
  </si>
  <si>
    <t>* wykonanie piłkochwytów na placu do gier zespołowych w Hanulinie</t>
  </si>
  <si>
    <t>* modernizacja bazy sportowej na terenie sołectwa Krążkowy</t>
  </si>
  <si>
    <r>
      <t xml:space="preserve">stowarzyszeniom  </t>
    </r>
    <r>
      <rPr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</t>
    </r>
    <r>
      <rPr>
        <i/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</si>
  <si>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>wydatki związane z procesem komunalizacji mienia oraz z przygotowaniem mienia komunalnego do sprzedaży, w tym: koszty wycen, ogłoszeń w prasie, usług geodezyjnych, aktów notarialnych                                                                                                                                                                                                                        * odszkodowania za przejęte grunty pod drogami</t>
    </r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</si>
  <si>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kosztami administrowania budynkami komunalnymi Gminy, remontami budynków komunalnych, kosztami zarządu, utrzymania i eksploatacji zasobów Gminy we wspólnotach mieszkaniowych oraz z wynagrodzeniem wynikającym z umowy-zlecenia z przedstawicielem Gminy we wspólnotach mieszkaniowych</t>
    </r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</si>
  <si>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utrzymanie grobów wojennych i miejsc pamięci narodowej</t>
    </r>
  </si>
  <si>
    <t>Oświata i wychowanie</t>
  </si>
  <si>
    <t>Gospodarka gruntami i nieruchomościami</t>
  </si>
  <si>
    <t>Wydatki majątkowe</t>
  </si>
  <si>
    <t>Kultura fizyczna i sport</t>
  </si>
  <si>
    <t>Kultura i ochrona dziedzictwa narodowego</t>
  </si>
  <si>
    <t>Rady gmin (miast i miast na prawach powiatu)</t>
  </si>
  <si>
    <t>Pozostałe zadania w zakresie kultury</t>
  </si>
  <si>
    <t>Wybory Prezydenta Rzeczypospolitej Polskiej</t>
  </si>
  <si>
    <r>
      <t xml:space="preserve">Wydatki bieżące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przeprowadzeniem wyborów Prezydenta Rzeczypospolitej Polskiej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</si>
  <si>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wydatki na realizację projektu „Nie wpadnij w sieć lecz surfuj bezpiecznie” w ramach rządowego programu ograniczania przestępczości i aspołecznych zachowań "Razem bezpieczniej”.</t>
    </r>
  </si>
  <si>
    <t>Ochrona zdrowia</t>
  </si>
  <si>
    <t>Rezerwy ogólne i celowe</t>
  </si>
  <si>
    <t>Wynagrodzenia osobowe pracowników</t>
  </si>
  <si>
    <t>Działalność usługowa</t>
  </si>
  <si>
    <t>Instytucje kultury fizycznej</t>
  </si>
  <si>
    <t>Pomoc społeczna</t>
  </si>
  <si>
    <t>Oddziały przedszkolne w szkołach podstawowych</t>
  </si>
  <si>
    <t>Urzędy gmin (miast i miast na prawach powiatu)</t>
  </si>
  <si>
    <t>Transport i łączność</t>
  </si>
  <si>
    <t>Edukacyjna opieka wychowawcza</t>
  </si>
  <si>
    <t>Ośrodki pomocy społecznej</t>
  </si>
  <si>
    <t>dofinansowanie zadań zleconych do realizacji</t>
  </si>
  <si>
    <t>Treść</t>
  </si>
  <si>
    <t>Dział</t>
  </si>
  <si>
    <t>Oświetlenie ulic, placów i dróg</t>
  </si>
  <si>
    <t>Utrzymanie zieleni w miastach i gminach</t>
  </si>
  <si>
    <t>Ochotnicze straże pożarne</t>
  </si>
  <si>
    <t>Składki na Fundusz Pracy</t>
  </si>
  <si>
    <t>Drogi publiczne gminne</t>
  </si>
  <si>
    <t>Różne rozliczenia</t>
  </si>
  <si>
    <t>Oczyszczanie miast i wsi</t>
  </si>
  <si>
    <t>Dotacja celowa z budżetu na finansowanie lub</t>
  </si>
  <si>
    <t>Dokształcanie i doskonalenie nauczycieli</t>
  </si>
  <si>
    <t>Szkoły podstawowe</t>
  </si>
  <si>
    <t>Wynagrodzenia agencyjno-prowizyjne</t>
  </si>
  <si>
    <t>Promocja jednostek samorządu terytorialnego</t>
  </si>
  <si>
    <t>Paragraf</t>
  </si>
  <si>
    <t>Przeciwdziałanie alkoholizmowi</t>
  </si>
  <si>
    <t>Muzea</t>
  </si>
  <si>
    <t>Dotacja podmiotowa z budżetu dla samorządowej instytucji</t>
  </si>
  <si>
    <t>Gospodarka odpadami</t>
  </si>
  <si>
    <t>Obsługa długu publicznego</t>
  </si>
  <si>
    <t>Cmentarze</t>
  </si>
  <si>
    <t>Gospodarka mieszkaniowa</t>
  </si>
  <si>
    <t>Pozostała działalność</t>
  </si>
  <si>
    <t>Dodatki mieszkaniowe</t>
  </si>
  <si>
    <t>Dowożenie uczniów do szkół</t>
  </si>
  <si>
    <t>Gimnazja</t>
  </si>
  <si>
    <t>Dotacja podmiotowa z budżetu dla niepublicznej jednostki</t>
  </si>
  <si>
    <t>Zadania w zakresie kultury fizycznej i sportu</t>
  </si>
  <si>
    <t>Gospodarka komunalna i ochrona środowiska</t>
  </si>
  <si>
    <t>Pomoc materialna dla uczniów</t>
  </si>
  <si>
    <t>Dodatkowe wynagrodzenie roczne</t>
  </si>
  <si>
    <t>Administracja publiczna</t>
  </si>
  <si>
    <t>Wydatki inwestycyjne jednostek budżetowych</t>
  </si>
  <si>
    <t>Rolnictwo i łowiectwo</t>
  </si>
  <si>
    <t>Razem</t>
  </si>
  <si>
    <t>Świetlice szkolne</t>
  </si>
  <si>
    <t>Wydatki na zakupy inwestycyjne jednostek budżetowych</t>
  </si>
  <si>
    <t>Rozdział</t>
  </si>
  <si>
    <t>Biblioteki</t>
  </si>
  <si>
    <t>Szpitale ogólne</t>
  </si>
  <si>
    <t>Przedszkola</t>
  </si>
  <si>
    <t>Składki na ubezpieczenia społeczne</t>
  </si>
  <si>
    <t>Bezpieczeństwo publiczne i ochrona przeciwpożarowa</t>
  </si>
  <si>
    <t>Strona:</t>
  </si>
  <si>
    <t>Wydatki bieżące</t>
  </si>
  <si>
    <t>Izby rolnicze</t>
  </si>
  <si>
    <t xml:space="preserve"> </t>
  </si>
  <si>
    <t>Plan</t>
  </si>
  <si>
    <t>Wykonanie</t>
  </si>
  <si>
    <t>%</t>
  </si>
  <si>
    <t>w tym:</t>
  </si>
  <si>
    <t>Urzędy wojewódzkie (zadania zlecone)</t>
  </si>
  <si>
    <t>WYDATKI</t>
  </si>
  <si>
    <t>Tabela nr 2</t>
  </si>
  <si>
    <t>Zobowiązania</t>
  </si>
  <si>
    <t>Ośrodki wsparcia (zadania zlecone)</t>
  </si>
  <si>
    <r>
      <t xml:space="preserve">Różne wydatki na rzecz osób fizycznych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diety Radnych </t>
    </r>
  </si>
  <si>
    <r>
      <t xml:space="preserve">Wynagrodzenia bezosobowe </t>
    </r>
    <r>
      <rPr>
        <i/>
        <sz val="10"/>
        <color indexed="8"/>
        <rFont val="Arial CE"/>
        <family val="0"/>
      </rPr>
      <t>(z tytułu umowy zlecenia i umowy o dzieło)</t>
    </r>
  </si>
  <si>
    <r>
      <t>Różne wydatki na rzecz osób fizycznych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diety sołtysów</t>
    </r>
  </si>
  <si>
    <r>
      <t xml:space="preserve">Różne wydatki na rzecz osób fizycznych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diety członków Obwodowych Komisji Wyborczych</t>
    </r>
  </si>
  <si>
    <t xml:space="preserve">* dotacja dla OSP </t>
  </si>
  <si>
    <t>* dotacja dla ZG LZS</t>
  </si>
  <si>
    <t>* dotacje dla KKS "POLONIA"</t>
  </si>
  <si>
    <t>* dotacje dla MUKS "MARCINKI"</t>
  </si>
  <si>
    <t>* dotacje dla PZW</t>
  </si>
  <si>
    <t>* dotacja dla TKKF  "PRZEMYSŁAW"</t>
  </si>
  <si>
    <t xml:space="preserve">* dotacja dla ZHP </t>
  </si>
  <si>
    <r>
      <t xml:space="preserve">stowarzyszeniom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</si>
  <si>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* dotacja dla KĘPIŃSKIEGO KLUBU TENISOWEGO </t>
  </si>
  <si>
    <t xml:space="preserve">* wynagrodzenia i pochodne wynikające z umów o pracę oraz umów-zleceń,    </t>
  </si>
  <si>
    <r>
      <t xml:space="preserve">Wydatki bieżące                                                                                                                                                                                                      * wydatki na </t>
    </r>
    <r>
      <rPr>
        <i/>
        <sz val="10"/>
        <color indexed="8"/>
        <rFont val="Arial CE"/>
        <family val="0"/>
      </rPr>
      <t>zakupy, publikacje i inne usługi związane z promocją Gminy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</si>
  <si>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funkcjonowaniem sołectw, diety sołtysów,                                                                                                                                           * wydatki związane z funkcjonowaniem Straży Miejskiej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</si>
  <si>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prowadzeniem i aktualizacją stałego rejestru wyborców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</si>
  <si>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wydatki związanez bieżącym funkcjonowaniem OSP</t>
    </r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</si>
  <si>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przygotowaniem i dostarczeniem do podatników decyzji podatkowych, koszty związane z postępowaniami egzekucyjnymi w zakresie podatków i opłat lokalnych, wynagrodzenia prowizyjne za inkaso podatków i opłat lokalnych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</si>
  <si>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zaciągniętych przez Gminę kredytów i pożyczek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</si>
  <si>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bieżącym funkcjonowaniem i remontami szkół podstawowych                                                                                                                                                                                                                  </t>
    </r>
  </si>
  <si>
    <r>
      <t>Wydatki bieżące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bieżącym funkcjonowaniem oddziałów przedszkolnych przy szkołach podstawowych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</si>
  <si>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bieżącym funkcjonowaniem i remontami przedszkoli</t>
    </r>
  </si>
  <si>
    <r>
      <t xml:space="preserve">stowarzyszeniom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</t>
    </r>
  </si>
  <si>
    <t>Dotacje celowe przekazane gminie na inwestycje i zakupy inwestycyjne realizowane na podstawie porozumień (umów) między jednostkami samorządu terytorialnego</t>
  </si>
  <si>
    <t>Informatyka</t>
  </si>
  <si>
    <t>Dotacje celowe przekazane do samorządu województwa na inwestycje i zakupy inwestycyjne realizowane na podstawie porozumień (umów) między jednostkami samorządu terytorialnego</t>
  </si>
  <si>
    <t>Wpływy z innych opłat stanowiących dochody jednostek samorządu terytorialnego na podstawie ustaw</t>
  </si>
  <si>
    <t xml:space="preserve">Wydatki bieżące                                                                                                                                                                                                       </t>
  </si>
  <si>
    <t>Odsetki od samorządowych papierów wartościowych lub zaciągnietych przez jednostkę samorządu terytorialnego  kredytów i pożyczek</t>
  </si>
  <si>
    <t>Rozliczenia z tytułu poręczeń i gwarancji udzielonych przez Skarb Państwa lub jednostkę samorządu terytorialnego</t>
  </si>
  <si>
    <t>Program Operacyjny Kapitał Ludzki</t>
  </si>
  <si>
    <t xml:space="preserve">* rezerwy celowe na realizację zadań własnych z zakresu zarządzania kryzysowego             </t>
  </si>
  <si>
    <t>Wydatki osobowe niezaliczone do wynagrodzeń</t>
  </si>
  <si>
    <t>Stypendia dla uczniów</t>
  </si>
  <si>
    <t>Zwalczanie narkomanii</t>
  </si>
  <si>
    <t>Zadania w zakresie przeciwdziałania przemocy w rodzinie</t>
  </si>
  <si>
    <t>Składki na ubezpieczenie zdrowotne</t>
  </si>
  <si>
    <t>Świadczenia społeczne</t>
  </si>
  <si>
    <t>Zasiłki stałe</t>
  </si>
  <si>
    <t>Pozostałe zadania w zakresie polityki społecznej</t>
  </si>
  <si>
    <t>projekt nr 1/</t>
  </si>
  <si>
    <t>projekt nr 2/</t>
  </si>
  <si>
    <t>* budowa zakładu zagospodarowania odpadów w Olszowej – wykonanie projektu technicznego wraz ze studium, badaniami i opiniami</t>
  </si>
  <si>
    <t xml:space="preserve">* dotacja dla KST "DOM" </t>
  </si>
  <si>
    <t xml:space="preserve">* dotacja dla COR UNUM      </t>
  </si>
  <si>
    <t xml:space="preserve">* dotacja dla SIS NA KĘPIE    </t>
  </si>
  <si>
    <t xml:space="preserve">* dotacja dla TOWARZYSTWA POMOCY ŚW. BRATA ALBERTA      </t>
  </si>
  <si>
    <t xml:space="preserve">* dotacja dla Kępińskiego Klubu Tenisowego </t>
  </si>
  <si>
    <t xml:space="preserve">stowarzyszeniom:  </t>
  </si>
  <si>
    <t>* dotacja dla TMZK</t>
  </si>
  <si>
    <t>* dotacja dla ZHP</t>
  </si>
  <si>
    <t>* dotacja dla BRACTWA ŚW. IDZIEGO</t>
  </si>
  <si>
    <t>Domy i ośrodki kultury, świetlice i kluby</t>
  </si>
  <si>
    <r>
      <t xml:space="preserve">kultury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dotacja dla Kępińskiego Ośrodka Kultury w </t>
    </r>
    <r>
      <rPr>
        <i/>
        <sz val="10"/>
        <rFont val="Arial CE"/>
        <family val="0"/>
      </rPr>
      <t xml:space="preserve">Kępnie,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</si>
  <si>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utrzymaniem i funkcjonowaniem Środowiskowego Domu Samopomocy w Kępnie</t>
    </r>
  </si>
  <si>
    <r>
      <t xml:space="preserve">Wydatki bieżące,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utrzymanie i funkcjonowanie MGOPS </t>
    </r>
    <r>
      <rPr>
        <sz val="10"/>
        <color indexed="8"/>
        <rFont val="Arial CE"/>
        <family val="0"/>
      </rPr>
      <t xml:space="preserve">                                                                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</si>
  <si>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dokształcaniem nauczycieli świetlic szkolnych</t>
    </r>
  </si>
  <si>
    <r>
      <t xml:space="preserve">Wydatki bieżące,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 dotacji Wojewody Wielkopolskiego na dofinansowanie wydatków bieżących Gminnego Ośrodka Wsparcia Rodzin w Kryzysie w Mianowicach    </t>
    </r>
    <r>
      <rPr>
        <sz val="10"/>
        <color indexed="8"/>
        <rFont val="Arial CE"/>
        <family val="0"/>
      </rPr>
      <t xml:space="preserve">                                                                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</si>
  <si>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na bieżące ręczne i mechaniczne oczyszczanie miasta oraz utrzymanie szaletów miejskich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</si>
  <si>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związanez utrzymaniem zieleni miejskiej</t>
    </r>
  </si>
  <si>
    <r>
      <t xml:space="preserve">Wydatki bieżące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bieżące utrzymanie oświetlenia ulicznego oraz koszty zużytej energii elektrycznej na oświetlenie ulic       </t>
    </r>
  </si>
  <si>
    <r>
      <t>Wydatki bieżące  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koszty konserwacji rowów, składki na rzecz spółek wodnych,                                                                                                                                                 * opłata za korzystanie z kanalizacji deszczowej                                                                                                                                                                                                                                                               * opłaty za wyłapywanie i hotelowanie bezdomnych zwierząt  </t>
    </r>
  </si>
  <si>
    <r>
      <t xml:space="preserve">kultury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dotacja dla Samorządowej Biblioteki Publicznej w </t>
    </r>
    <r>
      <rPr>
        <i/>
        <sz val="10"/>
        <rFont val="Arial CE"/>
        <family val="0"/>
      </rPr>
      <t xml:space="preserve">Kępnie,  </t>
    </r>
  </si>
  <si>
    <r>
      <t xml:space="preserve">kultury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dotacja dla Muzeum Ziemi Kępińskiej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</si>
  <si>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 xml:space="preserve">wydatki na bieżącą działalność kulturalną realizowaną przez UMiG </t>
    </r>
  </si>
  <si>
    <r>
      <t xml:space="preserve">Dotacja przedmiotowa z budżetu dla zakładu budżetowego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dla Kępińskiego Ośrodka Sportu i Rekreacji</t>
    </r>
  </si>
  <si>
    <r>
      <t xml:space="preserve">Wydatki bieżące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 xml:space="preserve">wydatki na bieżącą działalność sportowo-rekreacyjną realizowaną przez UMIG, </t>
    </r>
  </si>
  <si>
    <t>Urzędy naczelnych organów władzy państwowej, kontroli i ochrony prawa</t>
  </si>
  <si>
    <t>oraz sądownictwa</t>
  </si>
  <si>
    <t>Urzędu naczelnych organów władzy państwowej, kontroli i ochrony prawa</t>
  </si>
  <si>
    <t>(zadania zlecone)</t>
  </si>
  <si>
    <t>Pobór podatków, opłat i niepodatkowych należności budżetowych</t>
  </si>
  <si>
    <t>* termomodernizacja obiektów oświatowych</t>
  </si>
  <si>
    <t>Jednostki specjalistycznego poradnictwa, mieszkania cgronione i ośrodki interwencji kryzysowej</t>
  </si>
  <si>
    <t>Obsługa papierów wartościowych, kredytów i pożyczekjednostek samorządu terytorialnego</t>
  </si>
  <si>
    <r>
      <t xml:space="preserve">systemu oświaty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dla niepublicznego przedszkola prowadzonego przez Zgromadzenie Sióstr Miłosierdzia Św. Karola Boromeusza w Kępnie</t>
    </r>
  </si>
  <si>
    <t>Świadczenia rodzinne oraz składki na ubezpieczenia emerytalne i rentowe</t>
  </si>
  <si>
    <t>z ubezpieczenia społecznego (zadania zlecone)</t>
  </si>
  <si>
    <t xml:space="preserve">Składki na ubezpieczenie zdrowotne opłacane </t>
  </si>
  <si>
    <t xml:space="preserve">Zasiłki i pomoc w naturze oraz składki na </t>
  </si>
  <si>
    <t>ubezpieczenia społeczne                                                                                                                             (zadania zlecone i własne)</t>
  </si>
  <si>
    <t>Usługi opiekuńcze i specjalistyczne usługi opiekuńcze (zadania zlecone i własne)</t>
  </si>
  <si>
    <r>
      <t xml:space="preserve">Wydatki bieżące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utrzymaniem i funkcjonowaniem świetlic szkolnych</t>
    </r>
  </si>
  <si>
    <t>Wydatki na zakup i objęcie akcji oraz wniesienie wkładów do spółek prawa handlowego</t>
  </si>
  <si>
    <r>
      <t xml:space="preserve">Wydatki bieżące    (zadania zlecone)                                          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 dotacji Wojewody Wielkopolskiego związane ze zwrotem podatku akcyzowego zawartego w cenie oleju napędowego wykorzystywanego do   produkcji rolnej przez producentów rolnych z Gminy Kępno oraz pokryciem kosztów postępowania w sprawie jego zwrotu poniesionych przez naszą Gminę
</t>
    </r>
  </si>
  <si>
    <r>
      <t>Wydatki bieżące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remonty wiat autobusowych</t>
    </r>
  </si>
  <si>
    <t>Stołówki szkolne</t>
  </si>
  <si>
    <t>Domy pomocy społecznej</t>
  </si>
  <si>
    <t xml:space="preserve">Wpłaty gmin na rzecz izb  rolniczych  w wysokości  </t>
  </si>
  <si>
    <t>2% uzyskanych wpływów z podatku rolnego</t>
  </si>
  <si>
    <t>Sprawozdanie z wykonania budżetu Gminy Kępno za 2010 rok      -</t>
  </si>
  <si>
    <t>* przebudowa Domu Ludowego w Świbie, w tym zakup i montaż niezbędnego wyposażenia</t>
  </si>
  <si>
    <r>
      <t xml:space="preserve">Wydatki bieżące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przeprowadzeniem spisu rolnego</t>
    </r>
  </si>
  <si>
    <t>Spis powszechny i inne (zadania zlecone)</t>
  </si>
  <si>
    <r>
      <t xml:space="preserve">Wydatki osobowe niezaliczone do wynagrodzeń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na dodatki do wynagrodzeń dla członków Gminnego Biura Spisowego</t>
    </r>
  </si>
  <si>
    <r>
      <t xml:space="preserve">Nagrody o charakterze szczególnym niezaliczone do wynagrodzeń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wydatki na nagrody dla członków Gminnego Biura Spisowego</t>
    </r>
  </si>
  <si>
    <t>Wybory do rad gmin, rad powiatów i sejmików województw, wybory wójtów, burmistrzów i prezydetów miast oraz referenda gminne, powiatowe i wojewódzkie</t>
  </si>
  <si>
    <r>
      <t xml:space="preserve">Wydatki bieżące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przeprowadzeniem wyborów Burmistrza Niasta i Gminy Kępno oraz Rady Miejskiej w Kępnie</t>
    </r>
  </si>
  <si>
    <t>Usuwanie skutków klęsk żywiołowych</t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</si>
  <si>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wydatki związane z prowadzoną prze OSP akcją przeciwpowodziową w trakcie powodzi w maju i czerwcu 2010 roku.</t>
    </r>
  </si>
  <si>
    <r>
      <t xml:space="preserve">Wydatki bieżące ze środków unijnych na obsługę projektów:                                                                                                                                                                         1/ "Żeby się chciało chcieć"realizowanego przez MGOPS - 42.287,88 zł                                                     </t>
    </r>
    <r>
      <rPr>
        <i/>
        <sz val="10"/>
        <rFont val="Arial CE"/>
        <family val="0"/>
      </rPr>
      <t xml:space="preserve">                                                   </t>
    </r>
    <r>
      <rPr>
        <sz val="10"/>
        <rFont val="Arial CE"/>
        <family val="0"/>
      </rPr>
      <t xml:space="preserve">2/ "Trendy Dęciak" realizowanego przez Urząd Miasta i Gminy - 42.500,01 zł                                                                                                                                                                                   3/ "Skuteczne wsparcie" realizowanego przez MGOPS - 201.074,26 zł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</t>
    </r>
  </si>
  <si>
    <t>projekt nr 3/</t>
  </si>
  <si>
    <t>Dodatkowe wynagrodzenia roczne</t>
  </si>
  <si>
    <t>Składki na ubezpieczenia zdrowotne</t>
  </si>
  <si>
    <t xml:space="preserve">Wydatki osobowe niezaliczone do wynagrodzeń                                                                                                                                                           </t>
  </si>
  <si>
    <t>* wydatki na realizację projektów w ramach programu "Młodzież w działaniu" przez Gimnazjum w Mikorzynie (27.964,52 zł) oraz Gimnazjum Nr 2 w Kępnie (23.971,08 zł)-</t>
  </si>
  <si>
    <r>
      <t xml:space="preserve">Wydatki bieżące, w tym: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</t>
    </r>
    <r>
      <rPr>
        <i/>
        <sz val="10"/>
        <rFont val="Arial CE"/>
        <family val="0"/>
      </rPr>
      <t xml:space="preserve">ydatki na utrzymanie i funkcjonowanie Klubu Seniora  - 226.188,19 zł, </t>
    </r>
    <r>
      <rPr>
        <sz val="10"/>
        <color indexed="53"/>
        <rFont val="Arial CE"/>
        <family val="0"/>
      </rPr>
      <t xml:space="preserve">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 dotacji na realizację Rządowego Programu "Posiłek dla potrzebujących" - 316.516,62</t>
    </r>
    <r>
      <rPr>
        <i/>
        <sz val="10"/>
        <rFont val="Arial CE"/>
        <family val="0"/>
      </rPr>
      <t xml:space="preserve">zł.                                                                                                                  * wydatki z dotacji na zadania zlecone  na wypłaty rodzinom rolniczym poszkodowanym w wyniku ubiegłogorocznej powodzi, huraganu, obsunięcia ziemi zasiłków celowych - 559.550,52 zł </t>
    </r>
  </si>
  <si>
    <r>
      <t xml:space="preserve">Wydatki bieżące, w tym: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wydatki z dotacji na zadania zlecone - 389.850,00 zł,                                                                                                                                                   </t>
    </r>
  </si>
  <si>
    <r>
      <t xml:space="preserve">Wydatki bieżące, w tym: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wydatki z dotacji na zadania zlecone - 9.051,12 zł,   </t>
    </r>
    <r>
      <rPr>
        <sz val="10"/>
        <color indexed="8"/>
        <rFont val="Arial CE"/>
        <family val="0"/>
      </rPr>
      <t xml:space="preserve">   </t>
    </r>
  </si>
  <si>
    <t>Wynagrodzenia bezosobowe (z tytułu umowy zlecenia i umowy o dzieło)</t>
  </si>
  <si>
    <r>
      <t xml:space="preserve">Wydatki bieżące ze środków krajowych na obsługę projektów:                                                                                                                                                                         1/ "Żeby się chciało chcieć"realizowanego przez MGOPS - 7.462,57 zł                                                     </t>
    </r>
    <r>
      <rPr>
        <i/>
        <sz val="10"/>
        <rFont val="Arial CE"/>
        <family val="0"/>
      </rPr>
      <t xml:space="preserve">                                                   </t>
    </r>
    <r>
      <rPr>
        <sz val="10"/>
        <rFont val="Arial CE"/>
        <family val="0"/>
      </rPr>
      <t xml:space="preserve">2/ "Trendy Dęciak" realizowanego przez Urząd Miasta i Gminy - 7.499,99 zł                                                                                                                                                                                    3/ "Skuteczne wsparcie" realizowanego przez MGOPS - 210.645,12 zł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</t>
    </r>
  </si>
  <si>
    <t xml:space="preserve">* Stypendia socjalne oraz inne formy pomocy dla uczniów - wydatki z dotacji z budżetu państwa                                                                       </t>
  </si>
  <si>
    <t>Ochrona zabytków i opieka nad zabytkami</t>
  </si>
  <si>
    <r>
      <t xml:space="preserve">Wydatki bieżące                                                                                                                                                                                                  * </t>
    </r>
    <r>
      <rPr>
        <sz val="10"/>
        <color indexed="53"/>
        <rFont val="Arial CE"/>
        <family val="0"/>
      </rPr>
      <t xml:space="preserve"> </t>
    </r>
    <r>
      <rPr>
        <i/>
        <sz val="10"/>
        <rFont val="Arial CE"/>
        <family val="0"/>
      </rPr>
      <t xml:space="preserve">wydatki na remont dachu w Szkole Podstawowej Nr 1 w Kępnie      </t>
    </r>
    <r>
      <rPr>
        <i/>
        <sz val="10"/>
        <color indexed="53"/>
        <rFont val="Arial CE"/>
        <family val="0"/>
      </rPr>
      <t xml:space="preserve">                                   </t>
    </r>
  </si>
  <si>
    <t xml:space="preserve">* wykup udziałów w spółkach:  "Wodociągi Kępińskie" sp. z o.o.                                                                                 </t>
  </si>
  <si>
    <t xml:space="preserve">pozostałym jednostkom nie zaliczanym do sektora finansów publicznych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</si>
  <si>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dotacja dla spółek wodnych</t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</si>
  <si>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funkcjonowaniem USC i ELUD  </t>
    </r>
  </si>
  <si>
    <r>
      <t xml:space="preserve">Wydatki bieżące (zadania własne)                                          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organizacją gminnego Dnia Kobiet, gminnego Dnia Matki, gminnej Wigilji, kosztami stałymi zużycia energii elektrycznej w domach ludowych oraz wydatki na realizację zadań w ramach Funduszu Sołeckiego (szczegółowy wykaz zadań z Funduszu Sołeckiego znajduje się w tabeli nr 5)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</si>
  <si>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bieżące utrzymanie dróg gminnych, w tym: remonty cząstkowe nawierzchni, remonty oznakowania poziomego i pionowego dróg, prowadzenie akcji "zima", regulacja drzewostanu wzdłuż dróg gminnych, wykaszanie poboczy,                                                                                                        * koszty administrowania strefą płatnego parkowania,                                                                                                                                                * koszty energii elektrycznej zasilającej sygnalizację świetlną na skrzyżowaniu ulic Broniewskiego i Alei Marcinkowskiego                                                                                                * utwardzenie drogi dojazdowej do Kierzna w ramach Funduszu Sołeckiego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</si>
  <si>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zabezpieczenie ewentualnych spłat z tytułu poręczenia emisji obligacji korporacyjnych przez spółkę Wodociągi Kępińskie sp. z o.o.</t>
    </r>
  </si>
  <si>
    <t xml:space="preserve">Wypłaty z tytułu gwarancji i poręczeń                                      </t>
  </si>
  <si>
    <t>Doatcje celowe z budżetu na finansowanie lub dofinansowanie kosztów realizacji inwestycji i zakupów inwestycyjnych innych jednostek sektora finansów publicznych</t>
  </si>
  <si>
    <r>
      <t xml:space="preserve">Inne formy pomocy dla uczniów, w tym: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wyprawki szkolne - 37.953,37 zł,                                                                                                                                                                                                                     * wyprawki w ramach programu działań charytatywnych „Bank Dziecięcych Uśmiechów”  organizowanych przez Fundację Banku Zachodniego WBK SA.,- 2.850,00 zł,                                                                                                                                                                                                                                                      * zasiłki szkolne - 910,00 zł.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</si>
  <si>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                                                                   * malowanie kompleksu sportowego przy Gimnazjum Nr 2 w Kępnie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* dotacje na zadania z zakresu sportu i rekreacji,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</si>
</sst>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,???,??0.00"/>
    <numFmt numFmtId="174" formatCode="00000"/>
    <numFmt numFmtId="175" formatCode="????"/>
    <numFmt numFmtId="176" formatCode="?,???,??0.00"/>
    <numFmt numFmtId="177" formatCode="?,??0.00"/>
    <numFmt numFmtId="178" formatCode="??,??0.00"/>
    <numFmt numFmtId="179" formatCode="??0.00"/>
    <numFmt numFmtId="180" formatCode="???"/>
    <numFmt numFmtId="181" formatCode="?????"/>
    <numFmt numFmtId="182" formatCode="???,??0.00"/>
    <numFmt numFmtId="183" formatCode="?"/>
    <numFmt numFmtId="184" formatCode="?0.00"/>
    <numFmt numFmtId="185" formatCode="??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[$€-2]\ #,##0.00_);[Red]\([$€-2]\ #,##0.00\)"/>
    <numFmt numFmtId="190" formatCode="#,##0.00\ &quot;zł&quot;"/>
  </numFmts>
  <fonts count="52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name val="Arial"/>
      <family val="0"/>
    </font>
    <font>
      <i/>
      <sz val="10"/>
      <color indexed="8"/>
      <name val="Arial CE"/>
      <family val="0"/>
    </font>
    <font>
      <i/>
      <sz val="10"/>
      <name val="Arial CE"/>
      <family val="0"/>
    </font>
    <font>
      <sz val="10"/>
      <name val="Arial CE"/>
      <family val="0"/>
    </font>
    <font>
      <sz val="10"/>
      <color indexed="53"/>
      <name val="Arial CE"/>
      <family val="0"/>
    </font>
    <font>
      <sz val="10"/>
      <color indexed="53"/>
      <name val="Arial"/>
      <family val="0"/>
    </font>
    <font>
      <i/>
      <sz val="10"/>
      <color indexed="53"/>
      <name val="Arial CE"/>
      <family val="0"/>
    </font>
    <font>
      <b/>
      <sz val="12"/>
      <color indexed="8"/>
      <name val="Arial CE"/>
      <family val="0"/>
    </font>
    <font>
      <b/>
      <i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8"/>
      </top>
      <bottom style="medium"/>
    </border>
    <border>
      <left>
        <color indexed="63"/>
      </left>
      <right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8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>
        <color indexed="8"/>
      </left>
      <right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>
        <color indexed="8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0" fillId="0" borderId="0">
      <alignment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625">
    <xf numFmtId="0" fontId="0" fillId="0" borderId="0" xfId="0" applyAlignment="1">
      <alignment/>
    </xf>
    <xf numFmtId="0" fontId="3" fillId="0" borderId="10" xfId="42" applyFont="1" applyFill="1" applyBorder="1">
      <alignment/>
      <protection/>
    </xf>
    <xf numFmtId="0" fontId="3" fillId="0" borderId="11" xfId="42" applyFont="1" applyFill="1" applyBorder="1">
      <alignment/>
      <protection/>
    </xf>
    <xf numFmtId="0" fontId="3" fillId="0" borderId="12" xfId="42" applyFont="1" applyFill="1" applyBorder="1">
      <alignment/>
      <protection/>
    </xf>
    <xf numFmtId="0" fontId="3" fillId="0" borderId="0" xfId="42" applyFont="1" applyFill="1" applyBorder="1">
      <alignment/>
      <protection/>
    </xf>
    <xf numFmtId="0" fontId="3" fillId="0" borderId="0" xfId="42" applyFont="1" applyFill="1">
      <alignment/>
      <protection/>
    </xf>
    <xf numFmtId="0" fontId="3" fillId="0" borderId="13" xfId="42" applyFont="1" applyFill="1" applyBorder="1">
      <alignment/>
      <protection/>
    </xf>
    <xf numFmtId="0" fontId="3" fillId="0" borderId="14" xfId="42" applyFont="1" applyFill="1" applyBorder="1">
      <alignment/>
      <protection/>
    </xf>
    <xf numFmtId="0" fontId="3" fillId="0" borderId="15" xfId="42" applyFont="1" applyFill="1" applyBorder="1">
      <alignment/>
      <protection/>
    </xf>
    <xf numFmtId="0" fontId="3" fillId="0" borderId="16" xfId="42" applyFont="1" applyFill="1" applyBorder="1">
      <alignment/>
      <protection/>
    </xf>
    <xf numFmtId="0" fontId="4" fillId="0" borderId="0" xfId="42" applyFont="1" applyFill="1" applyBorder="1">
      <alignment/>
      <protection/>
    </xf>
    <xf numFmtId="0" fontId="4" fillId="0" borderId="0" xfId="42" applyFont="1" applyFill="1">
      <alignment/>
      <protection/>
    </xf>
    <xf numFmtId="0" fontId="3" fillId="0" borderId="17" xfId="42" applyFont="1" applyFill="1" applyBorder="1">
      <alignment/>
      <protection/>
    </xf>
    <xf numFmtId="0" fontId="4" fillId="0" borderId="0" xfId="42" applyFont="1" applyBorder="1" applyAlignment="1">
      <alignment horizontal="left"/>
      <protection/>
    </xf>
    <xf numFmtId="0" fontId="3" fillId="0" borderId="18" xfId="42" applyFont="1" applyFill="1" applyBorder="1">
      <alignment/>
      <protection/>
    </xf>
    <xf numFmtId="0" fontId="3" fillId="0" borderId="19" xfId="42" applyFont="1" applyFill="1" applyBorder="1">
      <alignment/>
      <protection/>
    </xf>
    <xf numFmtId="0" fontId="1" fillId="0" borderId="0" xfId="42" applyFont="1" applyFill="1" applyBorder="1" applyAlignment="1">
      <alignment horizontal="left" vertical="top"/>
      <protection/>
    </xf>
    <xf numFmtId="183" fontId="1" fillId="0" borderId="0" xfId="42" applyNumberFormat="1" applyFont="1" applyFill="1" applyBorder="1" applyAlignment="1">
      <alignment horizontal="left" vertical="top"/>
      <protection/>
    </xf>
    <xf numFmtId="0" fontId="4" fillId="0" borderId="0" xfId="42" applyFont="1" applyFill="1" applyBorder="1" applyAlignment="1">
      <alignment horizontal="center"/>
      <protection/>
    </xf>
    <xf numFmtId="0" fontId="4" fillId="0" borderId="0" xfId="42" applyFont="1" applyFill="1" applyAlignment="1">
      <alignment horizontal="center"/>
      <protection/>
    </xf>
    <xf numFmtId="0" fontId="5" fillId="0" borderId="20" xfId="42" applyFont="1" applyFill="1" applyBorder="1" applyAlignment="1">
      <alignment horizontal="center" vertical="center"/>
      <protection/>
    </xf>
    <xf numFmtId="0" fontId="5" fillId="0" borderId="21" xfId="42" applyFont="1" applyFill="1" applyBorder="1" applyAlignment="1">
      <alignment horizontal="center" vertical="center"/>
      <protection/>
    </xf>
    <xf numFmtId="0" fontId="5" fillId="0" borderId="21" xfId="42" applyFont="1" applyFill="1" applyBorder="1" applyAlignment="1">
      <alignment horizontal="center" vertical="center" wrapText="1"/>
      <protection/>
    </xf>
    <xf numFmtId="4" fontId="4" fillId="0" borderId="21" xfId="42" applyNumberFormat="1" applyFont="1" applyFill="1" applyBorder="1" applyAlignment="1">
      <alignment horizontal="center" vertical="top"/>
      <protection/>
    </xf>
    <xf numFmtId="4" fontId="4" fillId="0" borderId="22" xfId="42" applyNumberFormat="1" applyFont="1" applyFill="1" applyBorder="1" applyAlignment="1">
      <alignment horizontal="center" vertical="top"/>
      <protection/>
    </xf>
    <xf numFmtId="174" fontId="7" fillId="0" borderId="12" xfId="42" applyNumberFormat="1" applyFont="1" applyFill="1" applyBorder="1" applyAlignment="1">
      <alignment horizontal="left" vertical="top"/>
      <protection/>
    </xf>
    <xf numFmtId="0" fontId="7" fillId="0" borderId="23" xfId="42" applyFont="1" applyFill="1" applyBorder="1" applyAlignment="1">
      <alignment horizontal="left" vertical="top" wrapText="1"/>
      <protection/>
    </xf>
    <xf numFmtId="4" fontId="3" fillId="0" borderId="22" xfId="42" applyNumberFormat="1" applyFont="1" applyFill="1" applyBorder="1" applyAlignment="1">
      <alignment horizontal="center" vertical="top"/>
      <protection/>
    </xf>
    <xf numFmtId="4" fontId="3" fillId="0" borderId="24" xfId="42" applyNumberFormat="1" applyFont="1" applyFill="1" applyBorder="1" applyAlignment="1">
      <alignment vertical="top"/>
      <protection/>
    </xf>
    <xf numFmtId="0" fontId="0" fillId="0" borderId="18" xfId="42" applyFont="1" applyFill="1" applyBorder="1">
      <alignment/>
      <protection/>
    </xf>
    <xf numFmtId="0" fontId="0" fillId="0" borderId="12" xfId="42" applyFont="1" applyFill="1" applyBorder="1">
      <alignment/>
      <protection/>
    </xf>
    <xf numFmtId="0" fontId="0" fillId="0" borderId="11" xfId="42" applyFont="1" applyFill="1" applyBorder="1">
      <alignment/>
      <protection/>
    </xf>
    <xf numFmtId="0" fontId="8" fillId="0" borderId="23" xfId="42" applyFont="1" applyFill="1" applyBorder="1" applyAlignment="1">
      <alignment horizontal="left" vertical="top" wrapText="1"/>
      <protection/>
    </xf>
    <xf numFmtId="173" fontId="8" fillId="0" borderId="15" xfId="42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24" xfId="42" applyNumberFormat="1" applyFont="1" applyFill="1" applyBorder="1" applyAlignment="1">
      <alignment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0" fillId="0" borderId="18" xfId="42" applyFont="1" applyFill="1" applyBorder="1">
      <alignment/>
      <protection/>
    </xf>
    <xf numFmtId="0" fontId="0" fillId="0" borderId="13" xfId="42" applyFont="1" applyFill="1" applyBorder="1">
      <alignment/>
      <protection/>
    </xf>
    <xf numFmtId="0" fontId="0" fillId="0" borderId="14" xfId="42" applyFont="1" applyFill="1" applyBorder="1">
      <alignment/>
      <protection/>
    </xf>
    <xf numFmtId="0" fontId="8" fillId="0" borderId="25" xfId="42" applyFont="1" applyFill="1" applyBorder="1" applyAlignment="1">
      <alignment horizontal="left" vertical="top" wrapText="1"/>
      <protection/>
    </xf>
    <xf numFmtId="173" fontId="8" fillId="0" borderId="10" xfId="42" applyNumberFormat="1" applyFont="1" applyFill="1" applyBorder="1" applyAlignment="1">
      <alignment horizontal="right" vertical="top"/>
      <protection/>
    </xf>
    <xf numFmtId="175" fontId="8" fillId="0" borderId="14" xfId="42" applyNumberFormat="1" applyFont="1" applyFill="1" applyBorder="1" applyAlignment="1">
      <alignment horizontal="left" vertical="top"/>
      <protection/>
    </xf>
    <xf numFmtId="0" fontId="9" fillId="0" borderId="18" xfId="42" applyFont="1" applyFill="1" applyBorder="1">
      <alignment/>
      <protection/>
    </xf>
    <xf numFmtId="0" fontId="9" fillId="0" borderId="0" xfId="42" applyFont="1" applyFill="1" applyBorder="1">
      <alignment/>
      <protection/>
    </xf>
    <xf numFmtId="0" fontId="9" fillId="0" borderId="0" xfId="42" applyFont="1" applyFill="1">
      <alignment/>
      <protection/>
    </xf>
    <xf numFmtId="4" fontId="9" fillId="0" borderId="24" xfId="42" applyNumberFormat="1" applyFont="1" applyFill="1" applyBorder="1" applyAlignment="1">
      <alignment vertical="top"/>
      <protection/>
    </xf>
    <xf numFmtId="177" fontId="7" fillId="0" borderId="11" xfId="42" applyNumberFormat="1" applyFont="1" applyFill="1" applyBorder="1" applyAlignment="1">
      <alignment horizontal="right" vertical="top"/>
      <protection/>
    </xf>
    <xf numFmtId="177" fontId="8" fillId="0" borderId="15" xfId="42" applyNumberFormat="1" applyFont="1" applyFill="1" applyBorder="1" applyAlignment="1">
      <alignment horizontal="right" vertical="top"/>
      <protection/>
    </xf>
    <xf numFmtId="4" fontId="0" fillId="0" borderId="19" xfId="42" applyNumberFormat="1" applyFont="1" applyFill="1" applyBorder="1" applyAlignment="1">
      <alignment vertical="top"/>
      <protection/>
    </xf>
    <xf numFmtId="4" fontId="0" fillId="0" borderId="18" xfId="42" applyNumberFormat="1" applyFont="1" applyFill="1" applyBorder="1" applyAlignment="1">
      <alignment horizontal="center" vertical="top"/>
      <protection/>
    </xf>
    <xf numFmtId="177" fontId="8" fillId="0" borderId="13" xfId="42" applyNumberFormat="1" applyFont="1" applyFill="1" applyBorder="1" applyAlignment="1">
      <alignment horizontal="right" vertical="top"/>
      <protection/>
    </xf>
    <xf numFmtId="4" fontId="0" fillId="0" borderId="17" xfId="42" applyNumberFormat="1" applyFont="1" applyFill="1" applyBorder="1" applyAlignment="1">
      <alignment vertical="top"/>
      <protection/>
    </xf>
    <xf numFmtId="4" fontId="0" fillId="0" borderId="19" xfId="42" applyNumberFormat="1" applyFont="1" applyFill="1" applyBorder="1" applyAlignment="1">
      <alignment horizontal="center" vertical="top"/>
      <protection/>
    </xf>
    <xf numFmtId="0" fontId="0" fillId="0" borderId="15" xfId="42" applyFont="1" applyFill="1" applyBorder="1">
      <alignment/>
      <protection/>
    </xf>
    <xf numFmtId="0" fontId="0" fillId="0" borderId="16" xfId="42" applyFont="1" applyFill="1" applyBorder="1">
      <alignment/>
      <protection/>
    </xf>
    <xf numFmtId="0" fontId="8" fillId="0" borderId="26" xfId="42" applyFont="1" applyFill="1" applyBorder="1" applyAlignment="1">
      <alignment horizontal="left" vertical="top" wrapText="1"/>
      <protection/>
    </xf>
    <xf numFmtId="4" fontId="0" fillId="0" borderId="27" xfId="42" applyNumberFormat="1" applyFont="1" applyFill="1" applyBorder="1" applyAlignment="1">
      <alignment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178" fontId="7" fillId="0" borderId="11" xfId="42" applyNumberFormat="1" applyFont="1" applyFill="1" applyBorder="1" applyAlignment="1">
      <alignment horizontal="right" vertical="top"/>
      <protection/>
    </xf>
    <xf numFmtId="4" fontId="3" fillId="0" borderId="22" xfId="42" applyNumberFormat="1" applyFont="1" applyFill="1" applyBorder="1" applyAlignment="1">
      <alignment vertical="top"/>
      <protection/>
    </xf>
    <xf numFmtId="0" fontId="0" fillId="0" borderId="28" xfId="42" applyFont="1" applyFill="1" applyBorder="1">
      <alignment/>
      <protection/>
    </xf>
    <xf numFmtId="0" fontId="0" fillId="0" borderId="19" xfId="42" applyFont="1" applyFill="1" applyBorder="1">
      <alignment/>
      <protection/>
    </xf>
    <xf numFmtId="178" fontId="8" fillId="0" borderId="15" xfId="42" applyNumberFormat="1" applyFont="1" applyFill="1" applyBorder="1" applyAlignment="1">
      <alignment horizontal="right" vertical="top"/>
      <protection/>
    </xf>
    <xf numFmtId="0" fontId="0" fillId="0" borderId="28" xfId="42" applyFont="1" applyFill="1" applyBorder="1">
      <alignment/>
      <protection/>
    </xf>
    <xf numFmtId="0" fontId="0" fillId="0" borderId="19" xfId="42" applyFont="1" applyFill="1" applyBorder="1">
      <alignment/>
      <protection/>
    </xf>
    <xf numFmtId="0" fontId="0" fillId="0" borderId="12" xfId="42" applyFont="1" applyFill="1" applyBorder="1">
      <alignment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0" fontId="8" fillId="0" borderId="29" xfId="42" applyFont="1" applyFill="1" applyBorder="1" applyAlignment="1">
      <alignment horizontal="left" vertical="top" wrapText="1"/>
      <protection/>
    </xf>
    <xf numFmtId="4" fontId="0" fillId="0" borderId="22" xfId="42" applyNumberFormat="1" applyFont="1" applyFill="1" applyBorder="1" applyAlignment="1">
      <alignment vertical="top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0" fontId="0" fillId="0" borderId="30" xfId="42" applyFont="1" applyFill="1" applyBorder="1">
      <alignment/>
      <protection/>
    </xf>
    <xf numFmtId="175" fontId="8" fillId="0" borderId="30" xfId="42" applyNumberFormat="1" applyFont="1" applyFill="1" applyBorder="1" applyAlignment="1">
      <alignment horizontal="left" vertical="top"/>
      <protection/>
    </xf>
    <xf numFmtId="0" fontId="8" fillId="0" borderId="31" xfId="42" applyFont="1" applyFill="1" applyBorder="1" applyAlignment="1">
      <alignment horizontal="left" vertical="top" wrapText="1"/>
      <protection/>
    </xf>
    <xf numFmtId="175" fontId="8" fillId="0" borderId="12" xfId="42" applyNumberFormat="1" applyFont="1" applyFill="1" applyBorder="1" applyAlignment="1">
      <alignment horizontal="left" vertical="top"/>
      <protection/>
    </xf>
    <xf numFmtId="177" fontId="8" fillId="0" borderId="11" xfId="42" applyNumberFormat="1" applyFont="1" applyFill="1" applyBorder="1" applyAlignment="1">
      <alignment horizontal="right" vertical="top"/>
      <protection/>
    </xf>
    <xf numFmtId="0" fontId="0" fillId="0" borderId="27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179" fontId="8" fillId="0" borderId="11" xfId="42" applyNumberFormat="1" applyFont="1" applyFill="1" applyBorder="1" applyAlignment="1">
      <alignment horizontal="right" vertical="top"/>
      <protection/>
    </xf>
    <xf numFmtId="4" fontId="0" fillId="0" borderId="0" xfId="42" applyNumberFormat="1" applyFont="1" applyFill="1" applyBorder="1" applyAlignment="1">
      <alignment vertical="top"/>
      <protection/>
    </xf>
    <xf numFmtId="0" fontId="0" fillId="0" borderId="0" xfId="42" applyFont="1" applyFill="1" applyBorder="1" applyAlignment="1">
      <alignment wrapText="1"/>
      <protection/>
    </xf>
    <xf numFmtId="4" fontId="4" fillId="0" borderId="0" xfId="42" applyNumberFormat="1" applyFont="1" applyFill="1" applyBorder="1" applyAlignment="1">
      <alignment horizontal="center" vertical="top"/>
      <protection/>
    </xf>
    <xf numFmtId="0" fontId="0" fillId="0" borderId="14" xfId="42" applyFont="1" applyFill="1" applyBorder="1">
      <alignment/>
      <protection/>
    </xf>
    <xf numFmtId="0" fontId="0" fillId="0" borderId="32" xfId="42" applyFont="1" applyFill="1" applyBorder="1">
      <alignment/>
      <protection/>
    </xf>
    <xf numFmtId="0" fontId="9" fillId="0" borderId="33" xfId="42" applyFont="1" applyFill="1" applyBorder="1">
      <alignment/>
      <protection/>
    </xf>
    <xf numFmtId="0" fontId="9" fillId="0" borderId="34" xfId="42" applyFont="1" applyFill="1" applyBorder="1">
      <alignment/>
      <protection/>
    </xf>
    <xf numFmtId="181" fontId="7" fillId="0" borderId="35" xfId="42" applyNumberFormat="1" applyFont="1" applyFill="1" applyBorder="1" applyAlignment="1">
      <alignment horizontal="left" vertical="top"/>
      <protection/>
    </xf>
    <xf numFmtId="176" fontId="7" fillId="0" borderId="11" xfId="42" applyNumberFormat="1" applyFont="1" applyFill="1" applyBorder="1" applyAlignment="1">
      <alignment horizontal="right" vertical="top"/>
      <protection/>
    </xf>
    <xf numFmtId="0" fontId="0" fillId="0" borderId="36" xfId="42" applyFont="1" applyFill="1" applyBorder="1">
      <alignment/>
      <protection/>
    </xf>
    <xf numFmtId="176" fontId="8" fillId="0" borderId="15" xfId="42" applyNumberFormat="1" applyFont="1" applyFill="1" applyBorder="1" applyAlignment="1">
      <alignment horizontal="right" vertical="top"/>
      <protection/>
    </xf>
    <xf numFmtId="182" fontId="8" fillId="0" borderId="13" xfId="42" applyNumberFormat="1" applyFont="1" applyFill="1" applyBorder="1" applyAlignment="1">
      <alignment horizontal="right" vertical="top"/>
      <protection/>
    </xf>
    <xf numFmtId="0" fontId="9" fillId="0" borderId="37" xfId="42" applyFont="1" applyFill="1" applyBorder="1">
      <alignment/>
      <protection/>
    </xf>
    <xf numFmtId="0" fontId="9" fillId="0" borderId="16" xfId="42" applyFont="1" applyFill="1" applyBorder="1">
      <alignment/>
      <protection/>
    </xf>
    <xf numFmtId="181" fontId="7" fillId="0" borderId="38" xfId="42" applyNumberFormat="1" applyFont="1" applyFill="1" applyBorder="1" applyAlignment="1">
      <alignment horizontal="left" vertical="top"/>
      <protection/>
    </xf>
    <xf numFmtId="182" fontId="7" fillId="0" borderId="11" xfId="42" applyNumberFormat="1" applyFont="1" applyFill="1" applyBorder="1" applyAlignment="1">
      <alignment horizontal="right" vertical="top"/>
      <protection/>
    </xf>
    <xf numFmtId="0" fontId="0" fillId="0" borderId="39" xfId="42" applyFont="1" applyFill="1" applyBorder="1">
      <alignment/>
      <protection/>
    </xf>
    <xf numFmtId="182" fontId="8" fillId="0" borderId="15" xfId="42" applyNumberFormat="1" applyFont="1" applyFill="1" applyBorder="1" applyAlignment="1">
      <alignment horizontal="right" vertical="top"/>
      <protection/>
    </xf>
    <xf numFmtId="178" fontId="8" fillId="0" borderId="13" xfId="42" applyNumberFormat="1" applyFont="1" applyFill="1" applyBorder="1" applyAlignment="1">
      <alignment horizontal="right" vertical="top"/>
      <protection/>
    </xf>
    <xf numFmtId="181" fontId="7" fillId="0" borderId="16" xfId="42" applyNumberFormat="1" applyFont="1" applyFill="1" applyBorder="1" applyAlignment="1">
      <alignment horizontal="left" vertical="top"/>
      <protection/>
    </xf>
    <xf numFmtId="0" fontId="7" fillId="0" borderId="26" xfId="42" applyFont="1" applyFill="1" applyBorder="1" applyAlignment="1">
      <alignment horizontal="left" vertical="top" wrapText="1"/>
      <protection/>
    </xf>
    <xf numFmtId="177" fontId="7" fillId="0" borderId="15" xfId="42" applyNumberFormat="1" applyFont="1" applyFill="1" applyBorder="1" applyAlignment="1">
      <alignment horizontal="right" vertical="top"/>
      <protection/>
    </xf>
    <xf numFmtId="0" fontId="0" fillId="0" borderId="40" xfId="42" applyFont="1" applyFill="1" applyBorder="1">
      <alignment/>
      <protection/>
    </xf>
    <xf numFmtId="0" fontId="0" fillId="0" borderId="30" xfId="42" applyFont="1" applyFill="1" applyBorder="1">
      <alignment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181" fontId="7" fillId="0" borderId="12" xfId="42" applyNumberFormat="1" applyFont="1" applyFill="1" applyBorder="1" applyAlignment="1">
      <alignment horizontal="left" vertical="top"/>
      <protection/>
    </xf>
    <xf numFmtId="182" fontId="8" fillId="0" borderId="41" xfId="42" applyNumberFormat="1" applyFont="1" applyFill="1" applyBorder="1" applyAlignment="1">
      <alignment horizontal="right" vertical="top"/>
      <protection/>
    </xf>
    <xf numFmtId="0" fontId="0" fillId="0" borderId="33" xfId="42" applyFont="1" applyFill="1" applyBorder="1">
      <alignment/>
      <protection/>
    </xf>
    <xf numFmtId="0" fontId="0" fillId="0" borderId="40" xfId="42" applyFont="1" applyFill="1" applyBorder="1">
      <alignment/>
      <protection/>
    </xf>
    <xf numFmtId="173" fontId="8" fillId="0" borderId="42" xfId="42" applyNumberFormat="1" applyFont="1" applyFill="1" applyBorder="1" applyAlignment="1">
      <alignment horizontal="right" vertical="top"/>
      <protection/>
    </xf>
    <xf numFmtId="0" fontId="0" fillId="0" borderId="11" xfId="42" applyFont="1" applyFill="1" applyBorder="1">
      <alignment/>
      <protection/>
    </xf>
    <xf numFmtId="182" fontId="8" fillId="0" borderId="11" xfId="42" applyNumberFormat="1" applyFont="1" applyFill="1" applyBorder="1" applyAlignment="1">
      <alignment horizontal="right" vertical="top"/>
      <protection/>
    </xf>
    <xf numFmtId="0" fontId="0" fillId="0" borderId="22" xfId="42" applyFont="1" applyFill="1" applyBorder="1">
      <alignment/>
      <protection/>
    </xf>
    <xf numFmtId="4" fontId="0" fillId="0" borderId="33" xfId="42" applyNumberFormat="1" applyFont="1" applyFill="1" applyBorder="1" applyAlignment="1">
      <alignment horizontal="center" vertical="top"/>
      <protection/>
    </xf>
    <xf numFmtId="0" fontId="0" fillId="0" borderId="10" xfId="42" applyFont="1" applyFill="1" applyBorder="1">
      <alignment/>
      <protection/>
    </xf>
    <xf numFmtId="176" fontId="8" fillId="0" borderId="11" xfId="42" applyNumberFormat="1" applyFont="1" applyFill="1" applyBorder="1" applyAlignment="1">
      <alignment horizontal="right" vertical="top"/>
      <protection/>
    </xf>
    <xf numFmtId="178" fontId="8" fillId="0" borderId="11" xfId="42" applyNumberFormat="1" applyFont="1" applyFill="1" applyBorder="1" applyAlignment="1">
      <alignment horizontal="right" vertical="top"/>
      <protection/>
    </xf>
    <xf numFmtId="0" fontId="0" fillId="0" borderId="34" xfId="42" applyFont="1" applyFill="1" applyBorder="1">
      <alignment/>
      <protection/>
    </xf>
    <xf numFmtId="0" fontId="9" fillId="0" borderId="15" xfId="42" applyFont="1" applyFill="1" applyBorder="1">
      <alignment/>
      <protection/>
    </xf>
    <xf numFmtId="175" fontId="8" fillId="0" borderId="43" xfId="42" applyNumberFormat="1" applyFont="1" applyFill="1" applyBorder="1" applyAlignment="1">
      <alignment horizontal="left" vertical="top"/>
      <protection/>
    </xf>
    <xf numFmtId="181" fontId="7" fillId="0" borderId="11" xfId="42" applyNumberFormat="1" applyFont="1" applyFill="1" applyBorder="1" applyAlignment="1">
      <alignment horizontal="left" vertical="top"/>
      <protection/>
    </xf>
    <xf numFmtId="0" fontId="0" fillId="0" borderId="10" xfId="42" applyFont="1" applyFill="1" applyBorder="1">
      <alignment/>
      <protection/>
    </xf>
    <xf numFmtId="4" fontId="0" fillId="0" borderId="24" xfId="42" applyNumberFormat="1" applyFont="1" applyFill="1" applyBorder="1" applyAlignment="1">
      <alignment vertical="top"/>
      <protection/>
    </xf>
    <xf numFmtId="175" fontId="8" fillId="0" borderId="44" xfId="42" applyNumberFormat="1" applyFont="1" applyFill="1" applyBorder="1" applyAlignment="1">
      <alignment horizontal="left" vertical="top"/>
      <protection/>
    </xf>
    <xf numFmtId="0" fontId="8" fillId="0" borderId="45" xfId="42" applyFont="1" applyFill="1" applyBorder="1" applyAlignment="1">
      <alignment horizontal="left" vertical="top" wrapText="1"/>
      <protection/>
    </xf>
    <xf numFmtId="177" fontId="8" fillId="0" borderId="46" xfId="42" applyNumberFormat="1" applyFont="1" applyFill="1" applyBorder="1" applyAlignment="1">
      <alignment horizontal="right" vertical="top"/>
      <protection/>
    </xf>
    <xf numFmtId="4" fontId="0" fillId="0" borderId="47" xfId="42" applyNumberFormat="1" applyFont="1" applyFill="1" applyBorder="1" applyAlignment="1">
      <alignment vertical="top"/>
      <protection/>
    </xf>
    <xf numFmtId="4" fontId="0" fillId="0" borderId="47" xfId="42" applyNumberFormat="1" applyFont="1" applyFill="1" applyBorder="1" applyAlignment="1">
      <alignment horizontal="center" vertical="top"/>
      <protection/>
    </xf>
    <xf numFmtId="4" fontId="4" fillId="0" borderId="18" xfId="42" applyNumberFormat="1" applyFont="1" applyFill="1" applyBorder="1" applyAlignment="1">
      <alignment horizontal="center" vertical="top"/>
      <protection/>
    </xf>
    <xf numFmtId="4" fontId="0" fillId="0" borderId="37" xfId="42" applyNumberFormat="1" applyFont="1" applyFill="1" applyBorder="1" applyAlignment="1">
      <alignment vertical="top"/>
      <protection/>
    </xf>
    <xf numFmtId="181" fontId="7" fillId="0" borderId="13" xfId="42" applyNumberFormat="1" applyFont="1" applyFill="1" applyBorder="1" applyAlignment="1">
      <alignment horizontal="left" vertical="top"/>
      <protection/>
    </xf>
    <xf numFmtId="0" fontId="7" fillId="0" borderId="25" xfId="42" applyFont="1" applyFill="1" applyBorder="1" applyAlignment="1">
      <alignment horizontal="left" vertical="top" wrapText="1"/>
      <protection/>
    </xf>
    <xf numFmtId="177" fontId="7" fillId="0" borderId="13" xfId="42" applyNumberFormat="1" applyFont="1" applyFill="1" applyBorder="1" applyAlignment="1">
      <alignment horizontal="right" vertical="top"/>
      <protection/>
    </xf>
    <xf numFmtId="4" fontId="3" fillId="0" borderId="19" xfId="42" applyNumberFormat="1" applyFont="1" applyFill="1" applyBorder="1" applyAlignment="1">
      <alignment horizontal="center" vertical="top"/>
      <protection/>
    </xf>
    <xf numFmtId="4" fontId="3" fillId="0" borderId="32" xfId="42" applyNumberFormat="1" applyFont="1" applyFill="1" applyBorder="1" applyAlignment="1">
      <alignment vertical="top"/>
      <protection/>
    </xf>
    <xf numFmtId="4" fontId="3" fillId="0" borderId="27" xfId="42" applyNumberFormat="1" applyFont="1" applyFill="1" applyBorder="1" applyAlignment="1">
      <alignment vertical="top"/>
      <protection/>
    </xf>
    <xf numFmtId="4" fontId="3" fillId="0" borderId="37" xfId="42" applyNumberFormat="1" applyFont="1" applyFill="1" applyBorder="1" applyAlignment="1">
      <alignment vertical="top"/>
      <protection/>
    </xf>
    <xf numFmtId="184" fontId="8" fillId="0" borderId="11" xfId="42" applyNumberFormat="1" applyFont="1" applyFill="1" applyBorder="1" applyAlignment="1">
      <alignment horizontal="right" vertical="top"/>
      <protection/>
    </xf>
    <xf numFmtId="4" fontId="0" fillId="0" borderId="32" xfId="42" applyNumberFormat="1" applyFont="1" applyFill="1" applyBorder="1" applyAlignment="1">
      <alignment vertical="top"/>
      <protection/>
    </xf>
    <xf numFmtId="181" fontId="7" fillId="0" borderId="10" xfId="42" applyNumberFormat="1" applyFont="1" applyFill="1" applyBorder="1" applyAlignment="1">
      <alignment horizontal="left" vertical="top"/>
      <protection/>
    </xf>
    <xf numFmtId="0" fontId="7" fillId="0" borderId="29" xfId="42" applyFont="1" applyFill="1" applyBorder="1" applyAlignment="1">
      <alignment horizontal="left" vertical="top" wrapText="1"/>
      <protection/>
    </xf>
    <xf numFmtId="0" fontId="0" fillId="0" borderId="13" xfId="42" applyFont="1" applyFill="1" applyBorder="1">
      <alignment/>
      <protection/>
    </xf>
    <xf numFmtId="0" fontId="0" fillId="0" borderId="48" xfId="42" applyFont="1" applyFill="1" applyBorder="1">
      <alignment/>
      <protection/>
    </xf>
    <xf numFmtId="4" fontId="0" fillId="0" borderId="49" xfId="42" applyNumberFormat="1" applyFont="1" applyFill="1" applyBorder="1" applyAlignment="1">
      <alignment horizontal="center" vertical="top"/>
      <protection/>
    </xf>
    <xf numFmtId="182" fontId="7" fillId="0" borderId="13" xfId="42" applyNumberFormat="1" applyFont="1" applyFill="1" applyBorder="1" applyAlignment="1">
      <alignment horizontal="right" vertical="top"/>
      <protection/>
    </xf>
    <xf numFmtId="4" fontId="4" fillId="0" borderId="27" xfId="42" applyNumberFormat="1" applyFont="1" applyFill="1" applyBorder="1" applyAlignment="1">
      <alignment horizontal="center" vertical="top"/>
      <protection/>
    </xf>
    <xf numFmtId="4" fontId="0" fillId="0" borderId="50" xfId="42" applyNumberFormat="1" applyFont="1" applyFill="1" applyBorder="1" applyAlignment="1">
      <alignment vertical="top"/>
      <protection/>
    </xf>
    <xf numFmtId="176" fontId="12" fillId="0" borderId="15" xfId="42" applyNumberFormat="1" applyFont="1" applyFill="1" applyBorder="1" applyAlignment="1">
      <alignment horizontal="right" vertical="top"/>
      <protection/>
    </xf>
    <xf numFmtId="4" fontId="0" fillId="0" borderId="24" xfId="42" applyNumberFormat="1" applyFont="1" applyFill="1" applyBorder="1" applyAlignment="1">
      <alignment vertical="top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0" fontId="0" fillId="0" borderId="0" xfId="42" applyFont="1" applyFill="1">
      <alignment/>
      <protection/>
    </xf>
    <xf numFmtId="0" fontId="0" fillId="0" borderId="18" xfId="42" applyFont="1" applyFill="1" applyBorder="1">
      <alignment/>
      <protection/>
    </xf>
    <xf numFmtId="0" fontId="0" fillId="0" borderId="14" xfId="42" applyFont="1" applyFill="1" applyBorder="1">
      <alignment/>
      <protection/>
    </xf>
    <xf numFmtId="173" fontId="13" fillId="0" borderId="10" xfId="42" applyNumberFormat="1" applyFont="1" applyFill="1" applyBorder="1" applyAlignment="1">
      <alignment horizontal="right" vertical="top"/>
      <protection/>
    </xf>
    <xf numFmtId="4" fontId="14" fillId="0" borderId="24" xfId="42" applyNumberFormat="1" applyFont="1" applyFill="1" applyBorder="1" applyAlignment="1">
      <alignment vertical="top"/>
      <protection/>
    </xf>
    <xf numFmtId="4" fontId="14" fillId="0" borderId="22" xfId="42" applyNumberFormat="1" applyFont="1" applyFill="1" applyBorder="1" applyAlignment="1">
      <alignment horizontal="center" vertical="top"/>
      <protection/>
    </xf>
    <xf numFmtId="0" fontId="0" fillId="0" borderId="0" xfId="42" applyFont="1" applyFill="1">
      <alignment/>
      <protection/>
    </xf>
    <xf numFmtId="0" fontId="0" fillId="0" borderId="12" xfId="42" applyFont="1" applyFill="1" applyBorder="1">
      <alignment/>
      <protection/>
    </xf>
    <xf numFmtId="176" fontId="12" fillId="0" borderId="11" xfId="42" applyNumberFormat="1" applyFont="1" applyFill="1" applyBorder="1" applyAlignment="1">
      <alignment horizontal="right" vertical="top"/>
      <protection/>
    </xf>
    <xf numFmtId="0" fontId="0" fillId="0" borderId="28" xfId="42" applyFont="1" applyFill="1" applyBorder="1">
      <alignment/>
      <protection/>
    </xf>
    <xf numFmtId="0" fontId="0" fillId="0" borderId="12" xfId="42" applyFont="1" applyFill="1" applyBorder="1">
      <alignment/>
      <protection/>
    </xf>
    <xf numFmtId="182" fontId="12" fillId="0" borderId="11" xfId="42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0" fontId="0" fillId="0" borderId="14" xfId="42" applyFont="1" applyFill="1" applyBorder="1">
      <alignment/>
      <protection/>
    </xf>
    <xf numFmtId="182" fontId="12" fillId="0" borderId="15" xfId="42" applyNumberFormat="1" applyFont="1" applyFill="1" applyBorder="1" applyAlignment="1">
      <alignment horizontal="right" vertical="top"/>
      <protection/>
    </xf>
    <xf numFmtId="173" fontId="12" fillId="0" borderId="10" xfId="42" applyNumberFormat="1" applyFont="1" applyFill="1" applyBorder="1" applyAlignment="1">
      <alignment horizontal="right" vertical="top"/>
      <protection/>
    </xf>
    <xf numFmtId="0" fontId="0" fillId="0" borderId="11" xfId="42" applyFont="1" applyFill="1" applyBorder="1">
      <alignment/>
      <protection/>
    </xf>
    <xf numFmtId="178" fontId="12" fillId="0" borderId="11" xfId="42" applyNumberFormat="1" applyFont="1" applyFill="1" applyBorder="1" applyAlignment="1">
      <alignment horizontal="right" vertical="top"/>
      <protection/>
    </xf>
    <xf numFmtId="177" fontId="12" fillId="0" borderId="11" xfId="42" applyNumberFormat="1" applyFont="1" applyFill="1" applyBorder="1" applyAlignment="1">
      <alignment horizontal="right" vertical="top"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0" fontId="0" fillId="0" borderId="0" xfId="42" applyFont="1" applyFill="1" applyAlignment="1">
      <alignment wrapText="1"/>
      <protection/>
    </xf>
    <xf numFmtId="4" fontId="0" fillId="0" borderId="19" xfId="42" applyNumberFormat="1" applyFont="1" applyFill="1" applyBorder="1" applyAlignment="1">
      <alignment horizontal="center" vertical="top"/>
      <protection/>
    </xf>
    <xf numFmtId="4" fontId="0" fillId="0" borderId="37" xfId="42" applyNumberFormat="1" applyFont="1" applyFill="1" applyBorder="1" applyAlignment="1">
      <alignment vertical="top"/>
      <protection/>
    </xf>
    <xf numFmtId="4" fontId="0" fillId="0" borderId="19" xfId="42" applyNumberFormat="1" applyFont="1" applyFill="1" applyBorder="1" applyAlignment="1">
      <alignment vertical="top"/>
      <protection/>
    </xf>
    <xf numFmtId="0" fontId="0" fillId="0" borderId="22" xfId="42" applyFont="1" applyFill="1" applyBorder="1">
      <alignment/>
      <protection/>
    </xf>
    <xf numFmtId="178" fontId="12" fillId="0" borderId="15" xfId="42" applyNumberFormat="1" applyFont="1" applyFill="1" applyBorder="1" applyAlignment="1">
      <alignment horizontal="right" vertical="top"/>
      <protection/>
    </xf>
    <xf numFmtId="4" fontId="0" fillId="0" borderId="19" xfId="42" applyNumberFormat="1" applyFont="1" applyFill="1" applyBorder="1" applyAlignment="1">
      <alignment vertical="top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24" xfId="42" applyNumberFormat="1" applyFont="1" applyFill="1" applyBorder="1" applyAlignment="1">
      <alignment vertical="top"/>
      <protection/>
    </xf>
    <xf numFmtId="4" fontId="0" fillId="0" borderId="19" xfId="42" applyNumberFormat="1" applyFont="1" applyFill="1" applyBorder="1" applyAlignment="1">
      <alignment vertical="top"/>
      <protection/>
    </xf>
    <xf numFmtId="0" fontId="0" fillId="0" borderId="51" xfId="42" applyFont="1" applyFill="1" applyBorder="1">
      <alignment/>
      <protection/>
    </xf>
    <xf numFmtId="175" fontId="8" fillId="0" borderId="51" xfId="42" applyNumberFormat="1" applyFont="1" applyFill="1" applyBorder="1" applyAlignment="1">
      <alignment horizontal="left" vertical="top"/>
      <protection/>
    </xf>
    <xf numFmtId="0" fontId="8" fillId="0" borderId="19" xfId="42" applyFont="1" applyFill="1" applyBorder="1" applyAlignment="1">
      <alignment horizontal="left" vertical="top" wrapText="1"/>
      <protection/>
    </xf>
    <xf numFmtId="178" fontId="8" fillId="0" borderId="51" xfId="42" applyNumberFormat="1" applyFont="1" applyFill="1" applyBorder="1" applyAlignment="1">
      <alignment horizontal="right" vertical="top"/>
      <protection/>
    </xf>
    <xf numFmtId="0" fontId="8" fillId="0" borderId="18" xfId="42" applyFont="1" applyFill="1" applyBorder="1" applyAlignment="1">
      <alignment horizontal="left" vertical="top" wrapText="1"/>
      <protection/>
    </xf>
    <xf numFmtId="4" fontId="0" fillId="0" borderId="28" xfId="42" applyNumberFormat="1" applyFont="1" applyFill="1" applyBorder="1" applyAlignment="1">
      <alignment vertical="top"/>
      <protection/>
    </xf>
    <xf numFmtId="4" fontId="0" fillId="0" borderId="32" xfId="42" applyNumberFormat="1" applyFont="1" applyFill="1" applyBorder="1" applyAlignment="1">
      <alignment vertical="top"/>
      <protection/>
    </xf>
    <xf numFmtId="181" fontId="7" fillId="0" borderId="52" xfId="42" applyNumberFormat="1" applyFont="1" applyFill="1" applyBorder="1" applyAlignment="1">
      <alignment horizontal="left" vertical="top"/>
      <protection/>
    </xf>
    <xf numFmtId="4" fontId="9" fillId="0" borderId="22" xfId="42" applyNumberFormat="1" applyFont="1" applyFill="1" applyBorder="1" applyAlignment="1">
      <alignment vertical="top"/>
      <protection/>
    </xf>
    <xf numFmtId="4" fontId="3" fillId="0" borderId="18" xfId="42" applyNumberFormat="1" applyFont="1" applyFill="1" applyBorder="1" applyAlignment="1">
      <alignment horizontal="center" vertical="top"/>
      <protection/>
    </xf>
    <xf numFmtId="182" fontId="8" fillId="0" borderId="53" xfId="42" applyNumberFormat="1" applyFont="1" applyFill="1" applyBorder="1" applyAlignment="1">
      <alignment horizontal="right" vertical="top"/>
      <protection/>
    </xf>
    <xf numFmtId="4" fontId="0" fillId="0" borderId="54" xfId="42" applyNumberFormat="1" applyFont="1" applyFill="1" applyBorder="1" applyAlignment="1">
      <alignment vertical="top"/>
      <protection/>
    </xf>
    <xf numFmtId="0" fontId="0" fillId="0" borderId="51" xfId="42" applyFont="1" applyFill="1" applyBorder="1">
      <alignment/>
      <protection/>
    </xf>
    <xf numFmtId="175" fontId="8" fillId="0" borderId="16" xfId="42" applyNumberFormat="1" applyFont="1" applyFill="1" applyBorder="1" applyAlignment="1">
      <alignment horizontal="left" vertical="top"/>
      <protection/>
    </xf>
    <xf numFmtId="0" fontId="0" fillId="0" borderId="17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178" fontId="12" fillId="0" borderId="13" xfId="42" applyNumberFormat="1" applyFont="1" applyFill="1" applyBorder="1" applyAlignment="1">
      <alignment horizontal="right" vertical="top"/>
      <protection/>
    </xf>
    <xf numFmtId="177" fontId="12" fillId="0" borderId="40" xfId="42" applyNumberFormat="1" applyFont="1" applyFill="1" applyBorder="1" applyAlignment="1">
      <alignment horizontal="right" vertical="top"/>
      <protection/>
    </xf>
    <xf numFmtId="176" fontId="7" fillId="0" borderId="13" xfId="42" applyNumberFormat="1" applyFont="1" applyFill="1" applyBorder="1" applyAlignment="1">
      <alignment horizontal="right" vertical="top"/>
      <protection/>
    </xf>
    <xf numFmtId="4" fontId="3" fillId="0" borderId="18" xfId="42" applyNumberFormat="1" applyFont="1" applyFill="1" applyBorder="1" applyAlignment="1">
      <alignment vertical="top"/>
      <protection/>
    </xf>
    <xf numFmtId="178" fontId="7" fillId="0" borderId="13" xfId="42" applyNumberFormat="1" applyFont="1" applyFill="1" applyBorder="1" applyAlignment="1">
      <alignment horizontal="right" vertical="top"/>
      <protection/>
    </xf>
    <xf numFmtId="4" fontId="3" fillId="0" borderId="50" xfId="42" applyNumberFormat="1" applyFont="1" applyFill="1" applyBorder="1" applyAlignment="1">
      <alignment vertical="top"/>
      <protection/>
    </xf>
    <xf numFmtId="0" fontId="0" fillId="0" borderId="32" xfId="42" applyFont="1" applyFill="1" applyBorder="1">
      <alignment/>
      <protection/>
    </xf>
    <xf numFmtId="0" fontId="0" fillId="0" borderId="30" xfId="42" applyFont="1" applyFill="1" applyBorder="1">
      <alignment/>
      <protection/>
    </xf>
    <xf numFmtId="0" fontId="12" fillId="0" borderId="23" xfId="42" applyFont="1" applyFill="1" applyBorder="1" applyAlignment="1">
      <alignment horizontal="left" vertical="top" wrapText="1"/>
      <protection/>
    </xf>
    <xf numFmtId="177" fontId="12" fillId="0" borderId="13" xfId="42" applyNumberFormat="1" applyFont="1" applyFill="1" applyBorder="1" applyAlignment="1">
      <alignment horizontal="right" vertical="top"/>
      <protection/>
    </xf>
    <xf numFmtId="4" fontId="0" fillId="0" borderId="19" xfId="42" applyNumberFormat="1" applyFont="1" applyFill="1" applyBorder="1" applyAlignment="1">
      <alignment horizontal="center" vertical="top"/>
      <protection/>
    </xf>
    <xf numFmtId="0" fontId="0" fillId="0" borderId="55" xfId="42" applyFont="1" applyFill="1" applyBorder="1">
      <alignment/>
      <protection/>
    </xf>
    <xf numFmtId="177" fontId="12" fillId="0" borderId="55" xfId="42" applyNumberFormat="1" applyFont="1" applyFill="1" applyBorder="1" applyAlignment="1">
      <alignment horizontal="right" vertical="top"/>
      <protection/>
    </xf>
    <xf numFmtId="178" fontId="8" fillId="0" borderId="42" xfId="42" applyNumberFormat="1" applyFont="1" applyFill="1" applyBorder="1" applyAlignment="1">
      <alignment horizontal="right" vertical="top"/>
      <protection/>
    </xf>
    <xf numFmtId="177" fontId="8" fillId="0" borderId="40" xfId="42" applyNumberFormat="1" applyFont="1" applyFill="1" applyBorder="1" applyAlignment="1">
      <alignment horizontal="right" vertical="top"/>
      <protection/>
    </xf>
    <xf numFmtId="177" fontId="8" fillId="0" borderId="10" xfId="42" applyNumberFormat="1" applyFont="1" applyFill="1" applyBorder="1" applyAlignment="1">
      <alignment horizontal="right" vertical="top"/>
      <protection/>
    </xf>
    <xf numFmtId="0" fontId="8" fillId="0" borderId="13" xfId="42" applyFont="1" applyFill="1" applyBorder="1" applyAlignment="1">
      <alignment horizontal="left" vertical="top" wrapText="1"/>
      <protection/>
    </xf>
    <xf numFmtId="173" fontId="8" fillId="0" borderId="24" xfId="42" applyNumberFormat="1" applyFont="1" applyFill="1" applyBorder="1" applyAlignment="1">
      <alignment horizontal="right" vertical="top"/>
      <protection/>
    </xf>
    <xf numFmtId="177" fontId="8" fillId="0" borderId="51" xfId="42" applyNumberFormat="1" applyFont="1" applyFill="1" applyBorder="1" applyAlignment="1">
      <alignment horizontal="right" vertical="top"/>
      <protection/>
    </xf>
    <xf numFmtId="182" fontId="7" fillId="0" borderId="15" xfId="42" applyNumberFormat="1" applyFont="1" applyFill="1" applyBorder="1" applyAlignment="1">
      <alignment horizontal="right" vertical="top"/>
      <protection/>
    </xf>
    <xf numFmtId="4" fontId="0" fillId="0" borderId="17" xfId="42" applyNumberFormat="1" applyFont="1" applyFill="1" applyBorder="1" applyAlignment="1">
      <alignment horizontal="center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182" fontId="8" fillId="0" borderId="40" xfId="42" applyNumberFormat="1" applyFont="1" applyFill="1" applyBorder="1" applyAlignment="1">
      <alignment horizontal="right" vertical="top"/>
      <protection/>
    </xf>
    <xf numFmtId="182" fontId="8" fillId="0" borderId="24" xfId="42" applyNumberFormat="1" applyFont="1" applyFill="1" applyBorder="1" applyAlignment="1">
      <alignment horizontal="right" vertical="top"/>
      <protection/>
    </xf>
    <xf numFmtId="0" fontId="8" fillId="0" borderId="17" xfId="42" applyFont="1" applyFill="1" applyBorder="1" applyAlignment="1">
      <alignment horizontal="left" vertical="top" wrapText="1"/>
      <protection/>
    </xf>
    <xf numFmtId="182" fontId="8" fillId="0" borderId="17" xfId="42" applyNumberFormat="1" applyFont="1" applyFill="1" applyBorder="1" applyAlignment="1">
      <alignment horizontal="right" vertical="top"/>
      <protection/>
    </xf>
    <xf numFmtId="4" fontId="4" fillId="0" borderId="28" xfId="42" applyNumberFormat="1" applyFont="1" applyFill="1" applyBorder="1" applyAlignment="1">
      <alignment horizontal="center" vertical="top"/>
      <protection/>
    </xf>
    <xf numFmtId="4" fontId="0" fillId="0" borderId="18" xfId="42" applyNumberFormat="1" applyFont="1" applyFill="1" applyBorder="1" applyAlignment="1">
      <alignment vertical="top"/>
      <protection/>
    </xf>
    <xf numFmtId="178" fontId="7" fillId="0" borderId="15" xfId="42" applyNumberFormat="1" applyFont="1" applyFill="1" applyBorder="1" applyAlignment="1">
      <alignment horizontal="right" vertical="top"/>
      <protection/>
    </xf>
    <xf numFmtId="4" fontId="0" fillId="0" borderId="0" xfId="42" applyNumberFormat="1" applyFont="1" applyFill="1" applyAlignment="1">
      <alignment vertical="top"/>
      <protection/>
    </xf>
    <xf numFmtId="4" fontId="0" fillId="0" borderId="0" xfId="42" applyNumberFormat="1" applyFont="1" applyFill="1" applyAlignment="1">
      <alignment horizontal="center" vertical="top"/>
      <protection/>
    </xf>
    <xf numFmtId="4" fontId="4" fillId="0" borderId="56" xfId="42" applyNumberFormat="1" applyFont="1" applyFill="1" applyBorder="1" applyAlignment="1">
      <alignment horizontal="center" vertical="top"/>
      <protection/>
    </xf>
    <xf numFmtId="0" fontId="9" fillId="0" borderId="28" xfId="42" applyFont="1" applyFill="1" applyBorder="1">
      <alignment/>
      <protection/>
    </xf>
    <xf numFmtId="173" fontId="8" fillId="0" borderId="57" xfId="42" applyNumberFormat="1" applyFont="1" applyFill="1" applyBorder="1" applyAlignment="1">
      <alignment horizontal="right" vertical="top"/>
      <protection/>
    </xf>
    <xf numFmtId="179" fontId="8" fillId="0" borderId="39" xfId="42" applyNumberFormat="1" applyFont="1" applyFill="1" applyBorder="1" applyAlignment="1">
      <alignment horizontal="right" vertical="top"/>
      <protection/>
    </xf>
    <xf numFmtId="178" fontId="8" fillId="0" borderId="39" xfId="42" applyNumberFormat="1" applyFont="1" applyFill="1" applyBorder="1" applyAlignment="1">
      <alignment horizontal="right" vertical="top"/>
      <protection/>
    </xf>
    <xf numFmtId="0" fontId="0" fillId="0" borderId="31" xfId="42" applyFont="1" applyFill="1" applyBorder="1">
      <alignment/>
      <protection/>
    </xf>
    <xf numFmtId="181" fontId="7" fillId="0" borderId="58" xfId="42" applyNumberFormat="1" applyFont="1" applyFill="1" applyBorder="1" applyAlignment="1">
      <alignment horizontal="left" vertical="top"/>
      <protection/>
    </xf>
    <xf numFmtId="182" fontId="7" fillId="0" borderId="59" xfId="42" applyNumberFormat="1" applyFont="1" applyFill="1" applyBorder="1" applyAlignment="1">
      <alignment horizontal="right" vertical="top"/>
      <protection/>
    </xf>
    <xf numFmtId="182" fontId="7" fillId="0" borderId="60" xfId="42" applyNumberFormat="1" applyFont="1" applyFill="1" applyBorder="1" applyAlignment="1">
      <alignment horizontal="right" vertical="top"/>
      <protection/>
    </xf>
    <xf numFmtId="4" fontId="3" fillId="0" borderId="24" xfId="42" applyNumberFormat="1" applyFont="1" applyFill="1" applyBorder="1" applyAlignment="1">
      <alignment horizontal="center" vertical="top"/>
      <protection/>
    </xf>
    <xf numFmtId="4" fontId="3" fillId="0" borderId="54" xfId="42" applyNumberFormat="1" applyFont="1" applyFill="1" applyBorder="1" applyAlignment="1">
      <alignment vertical="top"/>
      <protection/>
    </xf>
    <xf numFmtId="182" fontId="8" fillId="0" borderId="26" xfId="42" applyNumberFormat="1" applyFont="1" applyFill="1" applyBorder="1" applyAlignment="1">
      <alignment horizontal="right" vertical="top"/>
      <protection/>
    </xf>
    <xf numFmtId="182" fontId="7" fillId="0" borderId="40" xfId="42" applyNumberFormat="1" applyFont="1" applyFill="1" applyBorder="1" applyAlignment="1">
      <alignment horizontal="right" vertical="top"/>
      <protection/>
    </xf>
    <xf numFmtId="4" fontId="3" fillId="0" borderId="61" xfId="42" applyNumberFormat="1" applyFont="1" applyFill="1" applyBorder="1" applyAlignment="1">
      <alignment horizontal="center" vertical="top"/>
      <protection/>
    </xf>
    <xf numFmtId="4" fontId="0" fillId="0" borderId="62" xfId="42" applyNumberFormat="1" applyFont="1" applyFill="1" applyBorder="1" applyAlignment="1">
      <alignment vertical="top"/>
      <protection/>
    </xf>
    <xf numFmtId="181" fontId="7" fillId="0" borderId="14" xfId="42" applyNumberFormat="1" applyFont="1" applyFill="1" applyBorder="1" applyAlignment="1">
      <alignment horizontal="left" vertical="top"/>
      <protection/>
    </xf>
    <xf numFmtId="0" fontId="0" fillId="0" borderId="54" xfId="42" applyFont="1" applyFill="1" applyBorder="1">
      <alignment/>
      <protection/>
    </xf>
    <xf numFmtId="173" fontId="8" fillId="0" borderId="55" xfId="42" applyNumberFormat="1" applyFont="1" applyFill="1" applyBorder="1" applyAlignment="1">
      <alignment horizontal="right" vertical="top"/>
      <protection/>
    </xf>
    <xf numFmtId="181" fontId="7" fillId="0" borderId="63" xfId="42" applyNumberFormat="1" applyFont="1" applyFill="1" applyBorder="1" applyAlignment="1">
      <alignment horizontal="left" vertical="top"/>
      <protection/>
    </xf>
    <xf numFmtId="0" fontId="9" fillId="0" borderId="32" xfId="42" applyFont="1" applyFill="1" applyBorder="1">
      <alignment/>
      <protection/>
    </xf>
    <xf numFmtId="0" fontId="9" fillId="0" borderId="22" xfId="42" applyFont="1" applyFill="1" applyBorder="1">
      <alignment/>
      <protection/>
    </xf>
    <xf numFmtId="0" fontId="0" fillId="0" borderId="64" xfId="42" applyFont="1" applyFill="1" applyBorder="1">
      <alignment/>
      <protection/>
    </xf>
    <xf numFmtId="177" fontId="8" fillId="0" borderId="41" xfId="42" applyNumberFormat="1" applyFont="1" applyFill="1" applyBorder="1" applyAlignment="1">
      <alignment horizontal="right" vertical="top"/>
      <protection/>
    </xf>
    <xf numFmtId="175" fontId="8" fillId="0" borderId="50" xfId="42" applyNumberFormat="1" applyFont="1" applyFill="1" applyBorder="1" applyAlignment="1">
      <alignment horizontal="left" vertical="top"/>
      <protection/>
    </xf>
    <xf numFmtId="0" fontId="0" fillId="0" borderId="50" xfId="42" applyFont="1" applyFill="1" applyBorder="1">
      <alignment/>
      <protection/>
    </xf>
    <xf numFmtId="181" fontId="7" fillId="0" borderId="0" xfId="42" applyNumberFormat="1" applyFont="1" applyFill="1" applyBorder="1" applyAlignment="1">
      <alignment horizontal="left" vertical="top"/>
      <protection/>
    </xf>
    <xf numFmtId="0" fontId="0" fillId="0" borderId="18" xfId="42" applyFont="1" applyFill="1" applyBorder="1">
      <alignment/>
      <protection/>
    </xf>
    <xf numFmtId="0" fontId="0" fillId="0" borderId="18" xfId="42" applyFont="1" applyFill="1" applyBorder="1">
      <alignment/>
      <protection/>
    </xf>
    <xf numFmtId="0" fontId="8" fillId="0" borderId="65" xfId="42" applyFont="1" applyFill="1" applyBorder="1" applyAlignment="1">
      <alignment horizontal="left" vertical="top" wrapText="1"/>
      <protection/>
    </xf>
    <xf numFmtId="182" fontId="8" fillId="0" borderId="55" xfId="42" applyNumberFormat="1" applyFont="1" applyFill="1" applyBorder="1" applyAlignment="1">
      <alignment horizontal="right" vertical="top"/>
      <protection/>
    </xf>
    <xf numFmtId="4" fontId="0" fillId="0" borderId="18" xfId="42" applyNumberFormat="1" applyFont="1" applyFill="1" applyBorder="1" applyAlignment="1">
      <alignment vertical="top"/>
      <protection/>
    </xf>
    <xf numFmtId="176" fontId="7" fillId="0" borderId="15" xfId="42" applyNumberFormat="1" applyFont="1" applyFill="1" applyBorder="1" applyAlignment="1">
      <alignment horizontal="right" vertical="top"/>
      <protection/>
    </xf>
    <xf numFmtId="4" fontId="0" fillId="0" borderId="51" xfId="42" applyNumberFormat="1" applyFont="1" applyFill="1" applyBorder="1" applyAlignment="1">
      <alignment vertical="top"/>
      <protection/>
    </xf>
    <xf numFmtId="4" fontId="0" fillId="0" borderId="51" xfId="42" applyNumberFormat="1" applyFont="1" applyFill="1" applyBorder="1" applyAlignment="1">
      <alignment horizontal="center" vertical="top"/>
      <protection/>
    </xf>
    <xf numFmtId="0" fontId="10" fillId="0" borderId="27" xfId="42" applyFont="1" applyFill="1" applyBorder="1" applyAlignment="1">
      <alignment horizontal="left" vertical="top" wrapText="1"/>
      <protection/>
    </xf>
    <xf numFmtId="4" fontId="9" fillId="0" borderId="33" xfId="42" applyNumberFormat="1" applyFont="1" applyFill="1" applyBorder="1" applyAlignment="1">
      <alignment vertical="top"/>
      <protection/>
    </xf>
    <xf numFmtId="4" fontId="9" fillId="0" borderId="37" xfId="42" applyNumberFormat="1" applyFont="1" applyFill="1" applyBorder="1" applyAlignment="1">
      <alignment vertical="top"/>
      <protection/>
    </xf>
    <xf numFmtId="0" fontId="10" fillId="0" borderId="22" xfId="42" applyFont="1" applyFill="1" applyBorder="1" applyAlignment="1">
      <alignment horizontal="left" vertical="top" wrapText="1"/>
      <protection/>
    </xf>
    <xf numFmtId="178" fontId="8" fillId="0" borderId="19" xfId="42" applyNumberFormat="1" applyFont="1" applyFill="1" applyBorder="1" applyAlignment="1">
      <alignment horizontal="right" vertical="top"/>
      <protection/>
    </xf>
    <xf numFmtId="178" fontId="10" fillId="0" borderId="22" xfId="42" applyNumberFormat="1" applyFont="1" applyFill="1" applyBorder="1" applyAlignment="1">
      <alignment horizontal="right" vertical="top"/>
      <protection/>
    </xf>
    <xf numFmtId="178" fontId="8" fillId="0" borderId="40" xfId="42" applyNumberFormat="1" applyFont="1" applyFill="1" applyBorder="1" applyAlignment="1">
      <alignment horizontal="right" vertical="top"/>
      <protection/>
    </xf>
    <xf numFmtId="0" fontId="9" fillId="0" borderId="10" xfId="42" applyFont="1" applyFill="1" applyBorder="1">
      <alignment/>
      <protection/>
    </xf>
    <xf numFmtId="177" fontId="8" fillId="0" borderId="55" xfId="42" applyNumberFormat="1" applyFont="1" applyFill="1" applyBorder="1" applyAlignment="1">
      <alignment horizontal="right" vertical="top"/>
      <protection/>
    </xf>
    <xf numFmtId="0" fontId="9" fillId="0" borderId="48" xfId="42" applyFont="1" applyFill="1" applyBorder="1">
      <alignment/>
      <protection/>
    </xf>
    <xf numFmtId="0" fontId="9" fillId="0" borderId="49" xfId="42" applyFont="1" applyFill="1" applyBorder="1">
      <alignment/>
      <protection/>
    </xf>
    <xf numFmtId="0" fontId="9" fillId="0" borderId="66" xfId="42" applyFont="1" applyFill="1" applyBorder="1">
      <alignment/>
      <protection/>
    </xf>
    <xf numFmtId="0" fontId="0" fillId="0" borderId="67" xfId="42" applyFont="1" applyFill="1" applyBorder="1">
      <alignment/>
      <protection/>
    </xf>
    <xf numFmtId="175" fontId="8" fillId="0" borderId="67" xfId="42" applyNumberFormat="1" applyFont="1" applyFill="1" applyBorder="1" applyAlignment="1">
      <alignment horizontal="left" vertical="top"/>
      <protection/>
    </xf>
    <xf numFmtId="177" fontId="12" fillId="0" borderId="60" xfId="42" applyNumberFormat="1" applyFont="1" applyFill="1" applyBorder="1" applyAlignment="1">
      <alignment horizontal="right" vertical="top"/>
      <protection/>
    </xf>
    <xf numFmtId="0" fontId="0" fillId="0" borderId="68" xfId="42" applyFont="1" applyFill="1" applyBorder="1">
      <alignment/>
      <protection/>
    </xf>
    <xf numFmtId="0" fontId="0" fillId="0" borderId="49" xfId="42" applyFont="1" applyFill="1" applyBorder="1">
      <alignment/>
      <protection/>
    </xf>
    <xf numFmtId="0" fontId="0" fillId="0" borderId="44" xfId="42" applyFont="1" applyFill="1" applyBorder="1">
      <alignment/>
      <protection/>
    </xf>
    <xf numFmtId="181" fontId="7" fillId="0" borderId="32" xfId="42" applyNumberFormat="1" applyFont="1" applyFill="1" applyBorder="1" applyAlignment="1">
      <alignment horizontal="left" vertical="top"/>
      <protection/>
    </xf>
    <xf numFmtId="0" fontId="4" fillId="33" borderId="13" xfId="42" applyFont="1" applyFill="1" applyBorder="1">
      <alignment/>
      <protection/>
    </xf>
    <xf numFmtId="0" fontId="4" fillId="33" borderId="14" xfId="42" applyFont="1" applyFill="1" applyBorder="1">
      <alignment/>
      <protection/>
    </xf>
    <xf numFmtId="0" fontId="6" fillId="33" borderId="25" xfId="42" applyFont="1" applyFill="1" applyBorder="1" applyAlignment="1">
      <alignment horizontal="left" vertical="top" wrapText="1"/>
      <protection/>
    </xf>
    <xf numFmtId="173" fontId="6" fillId="33" borderId="13" xfId="42" applyNumberFormat="1" applyFont="1" applyFill="1" applyBorder="1" applyAlignment="1">
      <alignment horizontal="right" vertical="top"/>
      <protection/>
    </xf>
    <xf numFmtId="4" fontId="4" fillId="33" borderId="22" xfId="42" applyNumberFormat="1" applyFont="1" applyFill="1" applyBorder="1" applyAlignment="1">
      <alignment horizontal="center" vertical="top"/>
      <protection/>
    </xf>
    <xf numFmtId="4" fontId="4" fillId="33" borderId="69" xfId="42" applyNumberFormat="1" applyFont="1" applyFill="1" applyBorder="1" applyAlignment="1">
      <alignment vertical="top"/>
      <protection/>
    </xf>
    <xf numFmtId="180" fontId="6" fillId="33" borderId="29" xfId="42" applyNumberFormat="1" applyFont="1" applyFill="1" applyBorder="1" applyAlignment="1">
      <alignment horizontal="left" vertical="top"/>
      <protection/>
    </xf>
    <xf numFmtId="0" fontId="4" fillId="33" borderId="10" xfId="42" applyFont="1" applyFill="1" applyBorder="1">
      <alignment/>
      <protection/>
    </xf>
    <xf numFmtId="0" fontId="4" fillId="33" borderId="0" xfId="42" applyFont="1" applyFill="1" applyBorder="1">
      <alignment/>
      <protection/>
    </xf>
    <xf numFmtId="0" fontId="6" fillId="33" borderId="29" xfId="42" applyFont="1" applyFill="1" applyBorder="1" applyAlignment="1">
      <alignment horizontal="left" vertical="top" wrapText="1"/>
      <protection/>
    </xf>
    <xf numFmtId="176" fontId="6" fillId="33" borderId="10" xfId="42" applyNumberFormat="1" applyFont="1" applyFill="1" applyBorder="1" applyAlignment="1">
      <alignment horizontal="right" vertical="top"/>
      <protection/>
    </xf>
    <xf numFmtId="4" fontId="4" fillId="33" borderId="22" xfId="42" applyNumberFormat="1" applyFont="1" applyFill="1" applyBorder="1" applyAlignment="1">
      <alignment vertical="top"/>
      <protection/>
    </xf>
    <xf numFmtId="180" fontId="6" fillId="33" borderId="27" xfId="42" applyNumberFormat="1" applyFont="1" applyFill="1" applyBorder="1" applyAlignment="1">
      <alignment horizontal="left" vertical="top"/>
      <protection/>
    </xf>
    <xf numFmtId="0" fontId="4" fillId="33" borderId="42" xfId="42" applyFont="1" applyFill="1" applyBorder="1">
      <alignment/>
      <protection/>
    </xf>
    <xf numFmtId="182" fontId="6" fillId="33" borderId="10" xfId="42" applyNumberFormat="1" applyFont="1" applyFill="1" applyBorder="1" applyAlignment="1">
      <alignment horizontal="right" vertical="top"/>
      <protection/>
    </xf>
    <xf numFmtId="0" fontId="4" fillId="33" borderId="27" xfId="42" applyFont="1" applyFill="1" applyBorder="1">
      <alignment/>
      <protection/>
    </xf>
    <xf numFmtId="0" fontId="4" fillId="33" borderId="55" xfId="42" applyFont="1" applyFill="1" applyBorder="1">
      <alignment/>
      <protection/>
    </xf>
    <xf numFmtId="0" fontId="4" fillId="33" borderId="33" xfId="42" applyFont="1" applyFill="1" applyBorder="1">
      <alignment/>
      <protection/>
    </xf>
    <xf numFmtId="0" fontId="6" fillId="33" borderId="65" xfId="42" applyFont="1" applyFill="1" applyBorder="1" applyAlignment="1">
      <alignment horizontal="left" vertical="top" wrapText="1"/>
      <protection/>
    </xf>
    <xf numFmtId="177" fontId="6" fillId="33" borderId="55" xfId="42" applyNumberFormat="1" applyFont="1" applyFill="1" applyBorder="1" applyAlignment="1">
      <alignment horizontal="right" vertical="top"/>
      <protection/>
    </xf>
    <xf numFmtId="180" fontId="6" fillId="33" borderId="10" xfId="42" applyNumberFormat="1" applyFont="1" applyFill="1" applyBorder="1" applyAlignment="1">
      <alignment horizontal="left" vertical="top"/>
      <protection/>
    </xf>
    <xf numFmtId="4" fontId="4" fillId="33" borderId="18" xfId="42" applyNumberFormat="1" applyFont="1" applyFill="1" applyBorder="1" applyAlignment="1">
      <alignment horizontal="center" vertical="top"/>
      <protection/>
    </xf>
    <xf numFmtId="4" fontId="4" fillId="33" borderId="32" xfId="42" applyNumberFormat="1" applyFont="1" applyFill="1" applyBorder="1" applyAlignment="1">
      <alignment vertical="top"/>
      <protection/>
    </xf>
    <xf numFmtId="0" fontId="0" fillId="33" borderId="15" xfId="42" applyFont="1" applyFill="1" applyBorder="1">
      <alignment/>
      <protection/>
    </xf>
    <xf numFmtId="0" fontId="0" fillId="33" borderId="16" xfId="42" applyFont="1" applyFill="1" applyBorder="1">
      <alignment/>
      <protection/>
    </xf>
    <xf numFmtId="0" fontId="6" fillId="33" borderId="26" xfId="42" applyFont="1" applyFill="1" applyBorder="1" applyAlignment="1">
      <alignment horizontal="left" vertical="top" wrapText="1"/>
      <protection/>
    </xf>
    <xf numFmtId="4" fontId="0" fillId="33" borderId="27" xfId="42" applyNumberFormat="1" applyFont="1" applyFill="1" applyBorder="1" applyAlignment="1">
      <alignment vertical="top"/>
      <protection/>
    </xf>
    <xf numFmtId="4" fontId="0" fillId="33" borderId="37" xfId="42" applyNumberFormat="1" applyFont="1" applyFill="1" applyBorder="1" applyAlignment="1">
      <alignment vertical="top"/>
      <protection/>
    </xf>
    <xf numFmtId="180" fontId="6" fillId="33" borderId="28" xfId="42" applyNumberFormat="1" applyFont="1" applyFill="1" applyBorder="1" applyAlignment="1">
      <alignment horizontal="left" vertical="top"/>
      <protection/>
    </xf>
    <xf numFmtId="0" fontId="4" fillId="33" borderId="18" xfId="42" applyFont="1" applyFill="1" applyBorder="1">
      <alignment/>
      <protection/>
    </xf>
    <xf numFmtId="0" fontId="6" fillId="33" borderId="18" xfId="42" applyFont="1" applyFill="1" applyBorder="1" applyAlignment="1">
      <alignment horizontal="left" vertical="top" wrapText="1"/>
      <protection/>
    </xf>
    <xf numFmtId="182" fontId="6" fillId="33" borderId="0" xfId="42" applyNumberFormat="1" applyFont="1" applyFill="1" applyBorder="1" applyAlignment="1">
      <alignment horizontal="right" vertical="top"/>
      <protection/>
    </xf>
    <xf numFmtId="4" fontId="4" fillId="33" borderId="18" xfId="42" applyNumberFormat="1" applyFont="1" applyFill="1" applyBorder="1" applyAlignment="1">
      <alignment vertical="top"/>
      <protection/>
    </xf>
    <xf numFmtId="0" fontId="0" fillId="33" borderId="27" xfId="42" applyFont="1" applyFill="1" applyBorder="1">
      <alignment/>
      <protection/>
    </xf>
    <xf numFmtId="0" fontId="0" fillId="33" borderId="22" xfId="42" applyFont="1" applyFill="1" applyBorder="1">
      <alignment/>
      <protection/>
    </xf>
    <xf numFmtId="0" fontId="0" fillId="33" borderId="33" xfId="42" applyFont="1" applyFill="1" applyBorder="1">
      <alignment/>
      <protection/>
    </xf>
    <xf numFmtId="0" fontId="6" fillId="33" borderId="22" xfId="42" applyFont="1" applyFill="1" applyBorder="1" applyAlignment="1">
      <alignment horizontal="left" vertical="top" wrapText="1"/>
      <protection/>
    </xf>
    <xf numFmtId="0" fontId="4" fillId="33" borderId="15" xfId="42" applyFont="1" applyFill="1" applyBorder="1">
      <alignment/>
      <protection/>
    </xf>
    <xf numFmtId="0" fontId="4" fillId="33" borderId="16" xfId="42" applyFont="1" applyFill="1" applyBorder="1">
      <alignment/>
      <protection/>
    </xf>
    <xf numFmtId="182" fontId="6" fillId="33" borderId="15" xfId="42" applyNumberFormat="1" applyFont="1" applyFill="1" applyBorder="1" applyAlignment="1">
      <alignment horizontal="right" vertical="top"/>
      <protection/>
    </xf>
    <xf numFmtId="0" fontId="4" fillId="33" borderId="65" xfId="42" applyFont="1" applyFill="1" applyBorder="1">
      <alignment/>
      <protection/>
    </xf>
    <xf numFmtId="178" fontId="6" fillId="33" borderId="10" xfId="42" applyNumberFormat="1" applyFont="1" applyFill="1" applyBorder="1" applyAlignment="1">
      <alignment horizontal="right" vertical="top"/>
      <protection/>
    </xf>
    <xf numFmtId="173" fontId="6" fillId="33" borderId="10" xfId="42" applyNumberFormat="1" applyFont="1" applyFill="1" applyBorder="1" applyAlignment="1">
      <alignment horizontal="right" vertical="top"/>
      <protection/>
    </xf>
    <xf numFmtId="180" fontId="6" fillId="33" borderId="70" xfId="42" applyNumberFormat="1" applyFont="1" applyFill="1" applyBorder="1" applyAlignment="1">
      <alignment horizontal="left" vertical="top"/>
      <protection/>
    </xf>
    <xf numFmtId="180" fontId="6" fillId="33" borderId="65" xfId="42" applyNumberFormat="1" applyFont="1" applyFill="1" applyBorder="1" applyAlignment="1">
      <alignment horizontal="left" vertical="top"/>
      <protection/>
    </xf>
    <xf numFmtId="0" fontId="0" fillId="0" borderId="0" xfId="42" applyFont="1" applyBorder="1" applyAlignment="1">
      <alignment horizontal="left"/>
      <protection/>
    </xf>
    <xf numFmtId="0" fontId="0" fillId="0" borderId="66" xfId="42" applyFont="1" applyBorder="1">
      <alignment/>
      <protection/>
    </xf>
    <xf numFmtId="0" fontId="0" fillId="0" borderId="66" xfId="42" applyFont="1" applyBorder="1" applyAlignment="1">
      <alignment wrapText="1"/>
      <protection/>
    </xf>
    <xf numFmtId="0" fontId="8" fillId="0" borderId="66" xfId="42" applyFont="1" applyBorder="1" applyAlignment="1">
      <alignment horizontal="left" vertical="top"/>
      <protection/>
    </xf>
    <xf numFmtId="4" fontId="0" fillId="0" borderId="66" xfId="42" applyNumberFormat="1" applyFont="1" applyBorder="1" applyAlignment="1">
      <alignment vertical="top"/>
      <protection/>
    </xf>
    <xf numFmtId="4" fontId="0" fillId="0" borderId="66" xfId="42" applyNumberFormat="1" applyFont="1" applyBorder="1" applyAlignment="1">
      <alignment horizontal="center" vertical="top"/>
      <protection/>
    </xf>
    <xf numFmtId="0" fontId="0" fillId="0" borderId="10" xfId="42" applyFont="1" applyFill="1" applyBorder="1">
      <alignment/>
      <protection/>
    </xf>
    <xf numFmtId="0" fontId="1" fillId="0" borderId="0" xfId="42" applyFont="1" applyFill="1" applyAlignment="1">
      <alignment horizontal="left" vertical="top"/>
      <protection/>
    </xf>
    <xf numFmtId="185" fontId="1" fillId="0" borderId="0" xfId="42" applyNumberFormat="1" applyFont="1" applyFill="1" applyAlignment="1">
      <alignment horizontal="left" vertical="top"/>
      <protection/>
    </xf>
    <xf numFmtId="4" fontId="0" fillId="0" borderId="0" xfId="42" applyNumberFormat="1" applyFont="1" applyFill="1" applyBorder="1" applyAlignment="1">
      <alignment horizontal="center" vertical="top"/>
      <protection/>
    </xf>
    <xf numFmtId="0" fontId="0" fillId="0" borderId="0" xfId="42" applyFont="1">
      <alignment/>
      <protection/>
    </xf>
    <xf numFmtId="0" fontId="0" fillId="0" borderId="0" xfId="42" applyFont="1" applyAlignment="1">
      <alignment wrapText="1"/>
      <protection/>
    </xf>
    <xf numFmtId="4" fontId="0" fillId="0" borderId="0" xfId="42" applyNumberFormat="1" applyFont="1" applyAlignment="1">
      <alignment vertical="top"/>
      <protection/>
    </xf>
    <xf numFmtId="4" fontId="0" fillId="0" borderId="0" xfId="42" applyNumberFormat="1" applyFont="1" applyAlignment="1">
      <alignment horizontal="center" vertical="top"/>
      <protection/>
    </xf>
    <xf numFmtId="0" fontId="6" fillId="0" borderId="0" xfId="42" applyFont="1" applyFill="1" applyBorder="1" applyAlignment="1">
      <alignment horizontal="right" vertical="top" wrapText="1"/>
      <protection/>
    </xf>
    <xf numFmtId="2" fontId="6" fillId="0" borderId="21" xfId="42" applyNumberFormat="1" applyFont="1" applyFill="1" applyBorder="1" applyAlignment="1">
      <alignment horizontal="center" vertical="top"/>
      <protection/>
    </xf>
    <xf numFmtId="173" fontId="6" fillId="0" borderId="56" xfId="42" applyNumberFormat="1" applyFont="1" applyFill="1" applyBorder="1" applyAlignment="1">
      <alignment horizontal="right" vertical="top"/>
      <protection/>
    </xf>
    <xf numFmtId="172" fontId="6" fillId="33" borderId="71" xfId="42" applyNumberFormat="1" applyFont="1" applyFill="1" applyBorder="1" applyAlignment="1">
      <alignment horizontal="left" vertical="top"/>
      <protection/>
    </xf>
    <xf numFmtId="175" fontId="8" fillId="0" borderId="0" xfId="42" applyNumberFormat="1" applyFont="1" applyFill="1" applyBorder="1" applyAlignment="1">
      <alignment horizontal="left" vertical="top"/>
      <protection/>
    </xf>
    <xf numFmtId="176" fontId="8" fillId="0" borderId="13" xfId="42" applyNumberFormat="1" applyFont="1" applyFill="1" applyBorder="1" applyAlignment="1">
      <alignment horizontal="right" vertical="top"/>
      <protection/>
    </xf>
    <xf numFmtId="0" fontId="0" fillId="0" borderId="72" xfId="42" applyFont="1" applyFill="1" applyBorder="1">
      <alignment/>
      <protection/>
    </xf>
    <xf numFmtId="0" fontId="8" fillId="0" borderId="43" xfId="42" applyFont="1" applyFill="1" applyBorder="1" applyAlignment="1">
      <alignment horizontal="left" vertical="top" wrapText="1"/>
      <protection/>
    </xf>
    <xf numFmtId="0" fontId="9" fillId="0" borderId="27" xfId="42" applyFont="1" applyFill="1" applyBorder="1">
      <alignment/>
      <protection/>
    </xf>
    <xf numFmtId="4" fontId="9" fillId="0" borderId="54" xfId="42" applyNumberFormat="1" applyFont="1" applyFill="1" applyBorder="1" applyAlignment="1">
      <alignment vertical="top"/>
      <protection/>
    </xf>
    <xf numFmtId="4" fontId="9" fillId="0" borderId="67" xfId="42" applyNumberFormat="1" applyFont="1" applyFill="1" applyBorder="1" applyAlignment="1">
      <alignment vertical="top"/>
      <protection/>
    </xf>
    <xf numFmtId="4" fontId="0" fillId="0" borderId="0" xfId="42" applyNumberFormat="1" applyFont="1" applyFill="1" applyBorder="1" applyAlignment="1">
      <alignment horizontal="center" vertical="top"/>
      <protection/>
    </xf>
    <xf numFmtId="176" fontId="8" fillId="0" borderId="19" xfId="42" applyNumberFormat="1" applyFont="1" applyFill="1" applyBorder="1" applyAlignment="1">
      <alignment horizontal="right" vertical="top"/>
      <protection/>
    </xf>
    <xf numFmtId="175" fontId="10" fillId="0" borderId="0" xfId="42" applyNumberFormat="1" applyFont="1" applyFill="1" applyBorder="1" applyAlignment="1">
      <alignment horizontal="left" vertical="top"/>
      <protection/>
    </xf>
    <xf numFmtId="0" fontId="10" fillId="0" borderId="13" xfId="42" applyFont="1" applyFill="1" applyBorder="1" applyAlignment="1">
      <alignment horizontal="left" vertical="top" wrapText="1"/>
      <protection/>
    </xf>
    <xf numFmtId="0" fontId="3" fillId="0" borderId="51" xfId="42" applyFont="1" applyFill="1" applyBorder="1">
      <alignment/>
      <protection/>
    </xf>
    <xf numFmtId="0" fontId="0" fillId="0" borderId="55" xfId="42" applyFont="1" applyFill="1" applyBorder="1">
      <alignment/>
      <protection/>
    </xf>
    <xf numFmtId="0" fontId="0" fillId="0" borderId="17" xfId="42" applyFont="1" applyFill="1" applyBorder="1">
      <alignment/>
      <protection/>
    </xf>
    <xf numFmtId="0" fontId="7" fillId="0" borderId="19" xfId="42" applyFont="1" applyFill="1" applyBorder="1" applyAlignment="1">
      <alignment horizontal="left" vertical="top" wrapText="1"/>
      <protection/>
    </xf>
    <xf numFmtId="176" fontId="7" fillId="0" borderId="51" xfId="42" applyNumberFormat="1" applyFont="1" applyFill="1" applyBorder="1" applyAlignment="1">
      <alignment horizontal="right" vertical="top"/>
      <protection/>
    </xf>
    <xf numFmtId="176" fontId="7" fillId="0" borderId="19" xfId="42" applyNumberFormat="1" applyFont="1" applyFill="1" applyBorder="1" applyAlignment="1">
      <alignment horizontal="right" vertical="top"/>
      <protection/>
    </xf>
    <xf numFmtId="4" fontId="3" fillId="0" borderId="51" xfId="42" applyNumberFormat="1" applyFont="1" applyFill="1" applyBorder="1" applyAlignment="1">
      <alignment horizontal="center" vertical="top"/>
      <protection/>
    </xf>
    <xf numFmtId="4" fontId="3" fillId="0" borderId="19" xfId="42" applyNumberFormat="1" applyFont="1" applyFill="1" applyBorder="1" applyAlignment="1">
      <alignment vertical="top"/>
      <protection/>
    </xf>
    <xf numFmtId="0" fontId="10" fillId="0" borderId="27" xfId="42" applyNumberFormat="1" applyFont="1" applyFill="1" applyBorder="1" applyAlignment="1">
      <alignment horizontal="left" vertical="top" wrapText="1"/>
      <protection/>
    </xf>
    <xf numFmtId="4" fontId="0" fillId="0" borderId="33" xfId="42" applyNumberFormat="1" applyFont="1" applyFill="1" applyBorder="1" applyAlignment="1">
      <alignment vertical="top"/>
      <protection/>
    </xf>
    <xf numFmtId="176" fontId="8" fillId="0" borderId="22" xfId="42" applyNumberFormat="1" applyFont="1" applyFill="1" applyBorder="1" applyAlignment="1">
      <alignment horizontal="right" vertical="top"/>
      <protection/>
    </xf>
    <xf numFmtId="175" fontId="10" fillId="0" borderId="73" xfId="42" applyNumberFormat="1" applyFont="1" applyFill="1" applyBorder="1" applyAlignment="1">
      <alignment horizontal="left" vertical="top"/>
      <protection/>
    </xf>
    <xf numFmtId="0" fontId="10" fillId="0" borderId="11" xfId="42" applyFont="1" applyFill="1" applyBorder="1" applyAlignment="1">
      <alignment horizontal="left" vertical="top" wrapText="1"/>
      <protection/>
    </xf>
    <xf numFmtId="184" fontId="8" fillId="0" borderId="13" xfId="42" applyNumberFormat="1" applyFont="1" applyFill="1" applyBorder="1" applyAlignment="1">
      <alignment horizontal="right" vertical="top"/>
      <protection/>
    </xf>
    <xf numFmtId="177" fontId="7" fillId="0" borderId="10" xfId="42" applyNumberFormat="1" applyFont="1" applyFill="1" applyBorder="1" applyAlignment="1">
      <alignment horizontal="right" vertical="top"/>
      <protection/>
    </xf>
    <xf numFmtId="175" fontId="8" fillId="0" borderId="54" xfId="42" applyNumberFormat="1" applyFont="1" applyFill="1" applyBorder="1" applyAlignment="1">
      <alignment horizontal="left" vertical="top"/>
      <protection/>
    </xf>
    <xf numFmtId="0" fontId="8" fillId="0" borderId="24" xfId="42" applyFont="1" applyFill="1" applyBorder="1" applyAlignment="1">
      <alignment horizontal="left" vertical="top" wrapText="1"/>
      <protection/>
    </xf>
    <xf numFmtId="177" fontId="8" fillId="0" borderId="24" xfId="42" applyNumberFormat="1" applyFont="1" applyFill="1" applyBorder="1" applyAlignment="1">
      <alignment horizontal="right" vertical="top"/>
      <protection/>
    </xf>
    <xf numFmtId="0" fontId="10" fillId="0" borderId="48" xfId="42" applyFont="1" applyFill="1" applyBorder="1" applyAlignment="1">
      <alignment horizontal="left" vertical="top" wrapText="1"/>
      <protection/>
    </xf>
    <xf numFmtId="4" fontId="9" fillId="0" borderId="66" xfId="42" applyNumberFormat="1" applyFont="1" applyFill="1" applyBorder="1" applyAlignment="1">
      <alignment vertical="top"/>
      <protection/>
    </xf>
    <xf numFmtId="4" fontId="9" fillId="0" borderId="74" xfId="42" applyNumberFormat="1" applyFont="1" applyFill="1" applyBorder="1" applyAlignment="1">
      <alignment vertical="top"/>
      <protection/>
    </xf>
    <xf numFmtId="182" fontId="7" fillId="0" borderId="41" xfId="42" applyNumberFormat="1" applyFont="1" applyFill="1" applyBorder="1" applyAlignment="1">
      <alignment horizontal="right" vertical="top"/>
      <protection/>
    </xf>
    <xf numFmtId="178" fontId="10" fillId="0" borderId="24" xfId="42" applyNumberFormat="1" applyFont="1" applyFill="1" applyBorder="1" applyAlignment="1">
      <alignment horizontal="right" vertical="top"/>
      <protection/>
    </xf>
    <xf numFmtId="4" fontId="9" fillId="0" borderId="24" xfId="42" applyNumberFormat="1" applyFont="1" applyFill="1" applyBorder="1" applyAlignment="1">
      <alignment horizontal="center" vertical="top"/>
      <protection/>
    </xf>
    <xf numFmtId="0" fontId="8" fillId="0" borderId="75" xfId="42" applyFont="1" applyFill="1" applyBorder="1" applyAlignment="1">
      <alignment horizontal="left" vertical="top" wrapText="1"/>
      <protection/>
    </xf>
    <xf numFmtId="0" fontId="10" fillId="0" borderId="54" xfId="42" applyFont="1" applyFill="1" applyBorder="1" applyAlignment="1">
      <alignment horizontal="left" vertical="top" wrapText="1"/>
      <protection/>
    </xf>
    <xf numFmtId="175" fontId="10" fillId="0" borderId="32" xfId="42" applyNumberFormat="1" applyFont="1" applyFill="1" applyBorder="1" applyAlignment="1">
      <alignment horizontal="left" vertical="top"/>
      <protection/>
    </xf>
    <xf numFmtId="0" fontId="8" fillId="0" borderId="76" xfId="42" applyFont="1" applyFill="1" applyBorder="1" applyAlignment="1">
      <alignment horizontal="left" vertical="top" wrapText="1"/>
      <protection/>
    </xf>
    <xf numFmtId="173" fontId="8" fillId="0" borderId="60" xfId="42" applyNumberFormat="1" applyFont="1" applyFill="1" applyBorder="1" applyAlignment="1">
      <alignment horizontal="right" vertical="top"/>
      <protection/>
    </xf>
    <xf numFmtId="175" fontId="12" fillId="0" borderId="12" xfId="42" applyNumberFormat="1" applyFont="1" applyFill="1" applyBorder="1" applyAlignment="1">
      <alignment horizontal="left" vertical="top"/>
      <protection/>
    </xf>
    <xf numFmtId="0" fontId="12" fillId="0" borderId="18" xfId="42" applyFont="1" applyFill="1" applyBorder="1" applyAlignment="1">
      <alignment horizontal="left" vertical="top" wrapText="1"/>
      <protection/>
    </xf>
    <xf numFmtId="4" fontId="0" fillId="0" borderId="18" xfId="42" applyNumberFormat="1" applyFont="1" applyFill="1" applyBorder="1" applyAlignment="1">
      <alignment vertical="top"/>
      <protection/>
    </xf>
    <xf numFmtId="0" fontId="11" fillId="0" borderId="22" xfId="42" applyFont="1" applyFill="1" applyBorder="1" applyAlignment="1">
      <alignment horizontal="left" vertical="top" wrapText="1"/>
      <protection/>
    </xf>
    <xf numFmtId="180" fontId="6" fillId="33" borderId="77" xfId="42" applyNumberFormat="1" applyFont="1" applyFill="1" applyBorder="1" applyAlignment="1">
      <alignment horizontal="left" vertical="top"/>
      <protection/>
    </xf>
    <xf numFmtId="0" fontId="6" fillId="33" borderId="69" xfId="42" applyFont="1" applyFill="1" applyBorder="1" applyAlignment="1">
      <alignment horizontal="left" vertical="top" wrapText="1"/>
      <protection/>
    </xf>
    <xf numFmtId="182" fontId="6" fillId="33" borderId="78" xfId="42" applyNumberFormat="1" applyFont="1" applyFill="1" applyBorder="1" applyAlignment="1">
      <alignment horizontal="right" vertical="top"/>
      <protection/>
    </xf>
    <xf numFmtId="182" fontId="6" fillId="33" borderId="69" xfId="42" applyNumberFormat="1" applyFont="1" applyFill="1" applyBorder="1" applyAlignment="1">
      <alignment horizontal="right" vertical="top"/>
      <protection/>
    </xf>
    <xf numFmtId="2" fontId="4" fillId="33" borderId="69" xfId="42" applyNumberFormat="1" applyFont="1" applyFill="1" applyBorder="1" applyAlignment="1">
      <alignment horizontal="center" vertical="top"/>
      <protection/>
    </xf>
    <xf numFmtId="4" fontId="4" fillId="33" borderId="69" xfId="42" applyNumberFormat="1" applyFont="1" applyFill="1" applyBorder="1" applyAlignment="1">
      <alignment vertical="top"/>
      <protection/>
    </xf>
    <xf numFmtId="0" fontId="3" fillId="0" borderId="28" xfId="42" applyFont="1" applyFill="1" applyBorder="1">
      <alignment/>
      <protection/>
    </xf>
    <xf numFmtId="0" fontId="3" fillId="0" borderId="32" xfId="42" applyFont="1" applyFill="1" applyBorder="1">
      <alignment/>
      <protection/>
    </xf>
    <xf numFmtId="0" fontId="7" fillId="0" borderId="18" xfId="42" applyFont="1" applyFill="1" applyBorder="1" applyAlignment="1">
      <alignment horizontal="left" vertical="top" wrapText="1"/>
      <protection/>
    </xf>
    <xf numFmtId="182" fontId="7" fillId="0" borderId="24" xfId="42" applyNumberFormat="1" applyFont="1" applyFill="1" applyBorder="1" applyAlignment="1">
      <alignment horizontal="right" vertical="top"/>
      <protection/>
    </xf>
    <xf numFmtId="2" fontId="3" fillId="0" borderId="22" xfId="42" applyNumberFormat="1" applyFont="1" applyFill="1" applyBorder="1" applyAlignment="1">
      <alignment horizontal="center" vertical="top"/>
      <protection/>
    </xf>
    <xf numFmtId="4" fontId="3" fillId="0" borderId="22" xfId="42" applyNumberFormat="1" applyFont="1" applyFill="1" applyBorder="1" applyAlignment="1">
      <alignment vertical="top"/>
      <protection/>
    </xf>
    <xf numFmtId="173" fontId="12" fillId="0" borderId="53" xfId="42" applyNumberFormat="1" applyFont="1" applyFill="1" applyBorder="1" applyAlignment="1">
      <alignment horizontal="right" vertical="top"/>
      <protection/>
    </xf>
    <xf numFmtId="180" fontId="6" fillId="33" borderId="71" xfId="42" applyNumberFormat="1" applyFont="1" applyFill="1" applyBorder="1" applyAlignment="1">
      <alignment horizontal="left" vertical="top"/>
      <protection/>
    </xf>
    <xf numFmtId="0" fontId="4" fillId="33" borderId="79" xfId="42" applyFont="1" applyFill="1" applyBorder="1">
      <alignment/>
      <protection/>
    </xf>
    <xf numFmtId="0" fontId="4" fillId="33" borderId="78" xfId="42" applyFont="1" applyFill="1" applyBorder="1">
      <alignment/>
      <protection/>
    </xf>
    <xf numFmtId="0" fontId="6" fillId="33" borderId="71" xfId="42" applyFont="1" applyFill="1" applyBorder="1" applyAlignment="1">
      <alignment horizontal="left" vertical="top" wrapText="1"/>
      <protection/>
    </xf>
    <xf numFmtId="176" fontId="6" fillId="33" borderId="79" xfId="42" applyNumberFormat="1" applyFont="1" applyFill="1" applyBorder="1" applyAlignment="1">
      <alignment horizontal="right" vertical="top"/>
      <protection/>
    </xf>
    <xf numFmtId="0" fontId="10" fillId="0" borderId="80" xfId="42" applyFont="1" applyFill="1" applyBorder="1" applyAlignment="1">
      <alignment horizontal="left" vertical="top" wrapText="1"/>
      <protection/>
    </xf>
    <xf numFmtId="0" fontId="8" fillId="0" borderId="50" xfId="42" applyFont="1" applyFill="1" applyBorder="1" applyAlignment="1">
      <alignment horizontal="left" vertical="top" wrapText="1"/>
      <protection/>
    </xf>
    <xf numFmtId="0" fontId="8" fillId="0" borderId="32" xfId="42" applyFont="1" applyFill="1" applyBorder="1" applyAlignment="1">
      <alignment horizontal="left" vertical="top" wrapText="1"/>
      <protection/>
    </xf>
    <xf numFmtId="0" fontId="12" fillId="0" borderId="37" xfId="42" applyFont="1" applyFill="1" applyBorder="1" applyAlignment="1">
      <alignment horizontal="left" vertical="top" wrapText="1"/>
      <protection/>
    </xf>
    <xf numFmtId="0" fontId="11" fillId="0" borderId="24" xfId="42" applyFont="1" applyFill="1" applyBorder="1" applyAlignment="1">
      <alignment horizontal="left" vertical="top" wrapText="1"/>
      <protection/>
    </xf>
    <xf numFmtId="0" fontId="10" fillId="0" borderId="24" xfId="42" applyFont="1" applyFill="1" applyBorder="1" applyAlignment="1">
      <alignment horizontal="left" vertical="top" wrapText="1"/>
      <protection/>
    </xf>
    <xf numFmtId="173" fontId="6" fillId="0" borderId="81" xfId="42" applyNumberFormat="1" applyFont="1" applyFill="1" applyBorder="1" applyAlignment="1">
      <alignment horizontal="right" vertical="top"/>
      <protection/>
    </xf>
    <xf numFmtId="0" fontId="8" fillId="0" borderId="23" xfId="42" applyNumberFormat="1" applyFont="1" applyFill="1" applyBorder="1" applyAlignment="1">
      <alignment horizontal="left" vertical="top" wrapText="1"/>
      <protection/>
    </xf>
    <xf numFmtId="181" fontId="7" fillId="0" borderId="15" xfId="42" applyNumberFormat="1" applyFont="1" applyFill="1" applyBorder="1" applyAlignment="1">
      <alignment horizontal="left" vertical="top"/>
      <protection/>
    </xf>
    <xf numFmtId="175" fontId="10" fillId="0" borderId="33" xfId="42" applyNumberFormat="1" applyFont="1" applyFill="1" applyBorder="1" applyAlignment="1">
      <alignment horizontal="left" vertical="top"/>
      <protection/>
    </xf>
    <xf numFmtId="0" fontId="0" fillId="0" borderId="22" xfId="42" applyFont="1" applyFill="1" applyBorder="1">
      <alignment/>
      <protection/>
    </xf>
    <xf numFmtId="0" fontId="0" fillId="0" borderId="30" xfId="42" applyFont="1" applyFill="1" applyBorder="1">
      <alignment/>
      <protection/>
    </xf>
    <xf numFmtId="175" fontId="8" fillId="0" borderId="75" xfId="42" applyNumberFormat="1" applyFont="1" applyFill="1" applyBorder="1" applyAlignment="1">
      <alignment horizontal="left" vertical="top"/>
      <protection/>
    </xf>
    <xf numFmtId="0" fontId="0" fillId="0" borderId="73" xfId="42" applyFont="1" applyFill="1" applyBorder="1">
      <alignment/>
      <protection/>
    </xf>
    <xf numFmtId="0" fontId="0" fillId="0" borderId="49" xfId="42" applyFont="1" applyFill="1" applyBorder="1">
      <alignment/>
      <protection/>
    </xf>
    <xf numFmtId="0" fontId="0" fillId="0" borderId="44" xfId="42" applyFont="1" applyFill="1" applyBorder="1">
      <alignment/>
      <protection/>
    </xf>
    <xf numFmtId="0" fontId="0" fillId="0" borderId="46" xfId="42" applyFont="1" applyFill="1" applyBorder="1">
      <alignment/>
      <protection/>
    </xf>
    <xf numFmtId="177" fontId="8" fillId="0" borderId="82" xfId="42" applyNumberFormat="1" applyFont="1" applyFill="1" applyBorder="1" applyAlignment="1">
      <alignment horizontal="right" vertical="top"/>
      <protection/>
    </xf>
    <xf numFmtId="4" fontId="9" fillId="0" borderId="62" xfId="42" applyNumberFormat="1" applyFont="1" applyFill="1" applyBorder="1" applyAlignment="1">
      <alignment vertical="top"/>
      <protection/>
    </xf>
    <xf numFmtId="0" fontId="0" fillId="0" borderId="66" xfId="42" applyFont="1" applyFill="1" applyBorder="1">
      <alignment/>
      <protection/>
    </xf>
    <xf numFmtId="4" fontId="0" fillId="0" borderId="74" xfId="42" applyNumberFormat="1" applyFont="1" applyFill="1" applyBorder="1" applyAlignment="1">
      <alignment vertical="top"/>
      <protection/>
    </xf>
    <xf numFmtId="4" fontId="9" fillId="0" borderId="47" xfId="42" applyNumberFormat="1" applyFont="1" applyFill="1" applyBorder="1" applyAlignment="1">
      <alignment vertical="top"/>
      <protection/>
    </xf>
    <xf numFmtId="0" fontId="12" fillId="0" borderId="49" xfId="42" applyFont="1" applyFill="1" applyBorder="1" applyAlignment="1">
      <alignment horizontal="left" vertical="top" wrapText="1"/>
      <protection/>
    </xf>
    <xf numFmtId="0" fontId="0" fillId="0" borderId="66" xfId="42" applyFont="1" applyFill="1" applyBorder="1">
      <alignment/>
      <protection/>
    </xf>
    <xf numFmtId="4" fontId="0" fillId="0" borderId="48" xfId="42" applyNumberFormat="1" applyFont="1" applyFill="1" applyBorder="1" applyAlignment="1">
      <alignment vertical="top"/>
      <protection/>
    </xf>
    <xf numFmtId="175" fontId="8" fillId="0" borderId="83" xfId="42" applyNumberFormat="1" applyFont="1" applyFill="1" applyBorder="1" applyAlignment="1">
      <alignment horizontal="left" vertical="top"/>
      <protection/>
    </xf>
    <xf numFmtId="177" fontId="12" fillId="0" borderId="84" xfId="42" applyNumberFormat="1" applyFont="1" applyFill="1" applyBorder="1" applyAlignment="1">
      <alignment horizontal="right" vertical="top"/>
      <protection/>
    </xf>
    <xf numFmtId="0" fontId="9" fillId="0" borderId="82" xfId="42" applyFont="1" applyFill="1" applyBorder="1">
      <alignment/>
      <protection/>
    </xf>
    <xf numFmtId="0" fontId="0" fillId="0" borderId="74" xfId="42" applyFont="1" applyFill="1" applyBorder="1">
      <alignment/>
      <protection/>
    </xf>
    <xf numFmtId="4" fontId="9" fillId="0" borderId="19" xfId="42" applyNumberFormat="1" applyFont="1" applyFill="1" applyBorder="1" applyAlignment="1">
      <alignment vertical="top"/>
      <protection/>
    </xf>
    <xf numFmtId="0" fontId="9" fillId="0" borderId="14" xfId="42" applyFont="1" applyFill="1" applyBorder="1">
      <alignment/>
      <protection/>
    </xf>
    <xf numFmtId="0" fontId="10" fillId="0" borderId="25" xfId="42" applyFont="1" applyFill="1" applyBorder="1" applyAlignment="1">
      <alignment horizontal="left" vertical="top" wrapText="1"/>
      <protection/>
    </xf>
    <xf numFmtId="173" fontId="11" fillId="0" borderId="10" xfId="42" applyNumberFormat="1" applyFont="1" applyFill="1" applyBorder="1" applyAlignment="1">
      <alignment horizontal="right" vertical="top"/>
      <protection/>
    </xf>
    <xf numFmtId="4" fontId="9" fillId="0" borderId="22" xfId="42" applyNumberFormat="1" applyFont="1" applyFill="1" applyBorder="1" applyAlignment="1">
      <alignment horizontal="center" vertical="top"/>
      <protection/>
    </xf>
    <xf numFmtId="4" fontId="9" fillId="0" borderId="24" xfId="42" applyNumberFormat="1" applyFont="1" applyFill="1" applyBorder="1" applyAlignment="1">
      <alignment vertical="top"/>
      <protection/>
    </xf>
    <xf numFmtId="4" fontId="9" fillId="0" borderId="49" xfId="42" applyNumberFormat="1" applyFont="1" applyFill="1" applyBorder="1" applyAlignment="1">
      <alignment vertical="top"/>
      <protection/>
    </xf>
    <xf numFmtId="175" fontId="10" fillId="0" borderId="66" xfId="42" applyNumberFormat="1" applyFont="1" applyFill="1" applyBorder="1" applyAlignment="1">
      <alignment horizontal="left" vertical="top"/>
      <protection/>
    </xf>
    <xf numFmtId="4" fontId="9" fillId="0" borderId="67" xfId="42" applyNumberFormat="1" applyFont="1" applyFill="1" applyBorder="1" applyAlignment="1">
      <alignment vertical="top"/>
      <protection/>
    </xf>
    <xf numFmtId="0" fontId="0" fillId="0" borderId="0" xfId="42" applyFont="1" applyBorder="1">
      <alignment/>
      <protection/>
    </xf>
    <xf numFmtId="0" fontId="0" fillId="0" borderId="0" xfId="42" applyFont="1">
      <alignment/>
      <protection/>
    </xf>
    <xf numFmtId="0" fontId="0" fillId="0" borderId="28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0" fillId="0" borderId="33" xfId="42" applyFont="1" applyFill="1" applyBorder="1">
      <alignment/>
      <protection/>
    </xf>
    <xf numFmtId="4" fontId="0" fillId="0" borderId="22" xfId="42" applyNumberFormat="1" applyFont="1" applyFill="1" applyBorder="1" applyAlignment="1">
      <alignment vertical="top"/>
      <protection/>
    </xf>
    <xf numFmtId="0" fontId="0" fillId="0" borderId="33" xfId="42" applyFont="1" applyFill="1" applyBorder="1">
      <alignment/>
      <protection/>
    </xf>
    <xf numFmtId="4" fontId="0" fillId="0" borderId="27" xfId="42" applyNumberFormat="1" applyFont="1" applyFill="1" applyBorder="1" applyAlignment="1">
      <alignment vertical="top"/>
      <protection/>
    </xf>
    <xf numFmtId="4" fontId="0" fillId="0" borderId="24" xfId="42" applyNumberFormat="1" applyFont="1" applyFill="1" applyBorder="1" applyAlignment="1">
      <alignment vertical="top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0" fontId="0" fillId="0" borderId="0" xfId="42" applyFont="1" applyFill="1">
      <alignment/>
      <protection/>
    </xf>
    <xf numFmtId="0" fontId="0" fillId="33" borderId="85" xfId="42" applyFont="1" applyFill="1" applyBorder="1">
      <alignment/>
      <protection/>
    </xf>
    <xf numFmtId="0" fontId="0" fillId="33" borderId="86" xfId="42" applyFont="1" applyFill="1" applyBorder="1">
      <alignment/>
      <protection/>
    </xf>
    <xf numFmtId="0" fontId="0" fillId="0" borderId="19" xfId="42" applyFont="1" applyFill="1" applyBorder="1">
      <alignment/>
      <protection/>
    </xf>
    <xf numFmtId="0" fontId="0" fillId="0" borderId="12" xfId="42" applyFont="1" applyFill="1" applyBorder="1">
      <alignment/>
      <protection/>
    </xf>
    <xf numFmtId="4" fontId="0" fillId="0" borderId="0" xfId="42" applyNumberFormat="1" applyFont="1" applyFill="1">
      <alignment/>
      <protection/>
    </xf>
    <xf numFmtId="0" fontId="0" fillId="0" borderId="48" xfId="42" applyFont="1" applyFill="1" applyBorder="1">
      <alignment/>
      <protection/>
    </xf>
    <xf numFmtId="0" fontId="0" fillId="0" borderId="49" xfId="42" applyFont="1" applyFill="1" applyBorder="1">
      <alignment/>
      <protection/>
    </xf>
    <xf numFmtId="0" fontId="0" fillId="0" borderId="83" xfId="42" applyFont="1" applyFill="1" applyBorder="1">
      <alignment/>
      <protection/>
    </xf>
    <xf numFmtId="4" fontId="0" fillId="0" borderId="47" xfId="42" applyNumberFormat="1" applyFont="1" applyFill="1" applyBorder="1" applyAlignment="1">
      <alignment vertical="top"/>
      <protection/>
    </xf>
    <xf numFmtId="4" fontId="0" fillId="0" borderId="47" xfId="42" applyNumberFormat="1" applyFont="1" applyFill="1" applyBorder="1" applyAlignment="1">
      <alignment horizontal="center" vertical="top"/>
      <protection/>
    </xf>
    <xf numFmtId="4" fontId="0" fillId="0" borderId="28" xfId="42" applyNumberFormat="1" applyFont="1" applyFill="1" applyBorder="1" applyAlignment="1">
      <alignment vertical="top"/>
      <protection/>
    </xf>
    <xf numFmtId="0" fontId="0" fillId="0" borderId="13" xfId="42" applyFont="1" applyFill="1" applyBorder="1">
      <alignment/>
      <protection/>
    </xf>
    <xf numFmtId="176" fontId="8" fillId="34" borderId="24" xfId="42" applyNumberFormat="1" applyFont="1" applyFill="1" applyBorder="1" applyAlignment="1">
      <alignment horizontal="right" vertical="top"/>
      <protection/>
    </xf>
    <xf numFmtId="4" fontId="0" fillId="34" borderId="24" xfId="42" applyNumberFormat="1" applyFont="1" applyFill="1" applyBorder="1" applyAlignment="1">
      <alignment horizontal="center" vertical="top"/>
      <protection/>
    </xf>
    <xf numFmtId="182" fontId="10" fillId="34" borderId="24" xfId="42" applyNumberFormat="1" applyFont="1" applyFill="1" applyBorder="1" applyAlignment="1">
      <alignment horizontal="right" vertical="top"/>
      <protection/>
    </xf>
    <xf numFmtId="0" fontId="9" fillId="34" borderId="24" xfId="42" applyFont="1" applyFill="1" applyBorder="1">
      <alignment/>
      <protection/>
    </xf>
    <xf numFmtId="4" fontId="4" fillId="34" borderId="24" xfId="42" applyNumberFormat="1" applyFont="1" applyFill="1" applyBorder="1" applyAlignment="1">
      <alignment horizontal="center" vertical="top"/>
      <protection/>
    </xf>
    <xf numFmtId="178" fontId="10" fillId="34" borderId="22" xfId="42" applyNumberFormat="1" applyFont="1" applyFill="1" applyBorder="1" applyAlignment="1">
      <alignment horizontal="right" vertical="top"/>
      <protection/>
    </xf>
    <xf numFmtId="4" fontId="9" fillId="34" borderId="24" xfId="42" applyNumberFormat="1" applyFont="1" applyFill="1" applyBorder="1" applyAlignment="1">
      <alignment horizontal="center" vertical="top"/>
      <protection/>
    </xf>
    <xf numFmtId="4" fontId="0" fillId="34" borderId="22" xfId="42" applyNumberFormat="1" applyFont="1" applyFill="1" applyBorder="1" applyAlignment="1">
      <alignment horizontal="center" vertical="top"/>
      <protection/>
    </xf>
    <xf numFmtId="178" fontId="10" fillId="34" borderId="24" xfId="42" applyNumberFormat="1" applyFont="1" applyFill="1" applyBorder="1" applyAlignment="1">
      <alignment horizontal="right" vertical="top"/>
      <protection/>
    </xf>
    <xf numFmtId="177" fontId="10" fillId="34" borderId="24" xfId="42" applyNumberFormat="1" applyFont="1" applyFill="1" applyBorder="1" applyAlignment="1">
      <alignment horizontal="right" vertical="top"/>
      <protection/>
    </xf>
    <xf numFmtId="178" fontId="10" fillId="34" borderId="11" xfId="42" applyNumberFormat="1" applyFont="1" applyFill="1" applyBorder="1" applyAlignment="1">
      <alignment horizontal="right" vertical="top"/>
      <protection/>
    </xf>
    <xf numFmtId="4" fontId="4" fillId="34" borderId="22" xfId="42" applyNumberFormat="1" applyFont="1" applyFill="1" applyBorder="1" applyAlignment="1">
      <alignment horizontal="center" vertical="top"/>
      <protection/>
    </xf>
    <xf numFmtId="182" fontId="10" fillId="34" borderId="49" xfId="42" applyNumberFormat="1" applyFont="1" applyFill="1" applyBorder="1" applyAlignment="1">
      <alignment horizontal="right" vertical="top"/>
      <protection/>
    </xf>
    <xf numFmtId="0" fontId="9" fillId="34" borderId="22" xfId="42" applyFont="1" applyFill="1" applyBorder="1">
      <alignment/>
      <protection/>
    </xf>
    <xf numFmtId="4" fontId="3" fillId="34" borderId="24" xfId="42" applyNumberFormat="1" applyFont="1" applyFill="1" applyBorder="1" applyAlignment="1">
      <alignment horizontal="center" vertical="top"/>
      <protection/>
    </xf>
    <xf numFmtId="4" fontId="3" fillId="34" borderId="22" xfId="42" applyNumberFormat="1" applyFont="1" applyFill="1" applyBorder="1" applyAlignment="1">
      <alignment horizontal="center" vertical="top"/>
      <protection/>
    </xf>
    <xf numFmtId="4" fontId="9" fillId="34" borderId="18" xfId="42" applyNumberFormat="1" applyFont="1" applyFill="1" applyBorder="1" applyAlignment="1">
      <alignment horizontal="center" vertical="top"/>
      <protection/>
    </xf>
    <xf numFmtId="4" fontId="9" fillId="0" borderId="0" xfId="42" applyNumberFormat="1" applyFont="1" applyFill="1">
      <alignment/>
      <protection/>
    </xf>
    <xf numFmtId="4" fontId="0" fillId="0" borderId="0" xfId="42" applyNumberFormat="1" applyFont="1" applyFill="1">
      <alignment/>
      <protection/>
    </xf>
    <xf numFmtId="4" fontId="3" fillId="0" borderId="0" xfId="42" applyNumberFormat="1" applyFont="1" applyFill="1">
      <alignment/>
      <protection/>
    </xf>
    <xf numFmtId="176" fontId="8" fillId="34" borderId="47" xfId="42" applyNumberFormat="1" applyFont="1" applyFill="1" applyBorder="1" applyAlignment="1">
      <alignment horizontal="right" vertical="top"/>
      <protection/>
    </xf>
    <xf numFmtId="4" fontId="9" fillId="0" borderId="47" xfId="42" applyNumberFormat="1" applyFont="1" applyFill="1" applyBorder="1" applyAlignment="1">
      <alignment vertical="top"/>
      <protection/>
    </xf>
    <xf numFmtId="176" fontId="8" fillId="0" borderId="10" xfId="42" applyNumberFormat="1" applyFont="1" applyFill="1" applyBorder="1" applyAlignment="1">
      <alignment horizontal="right" vertical="top"/>
      <protection/>
    </xf>
    <xf numFmtId="176" fontId="10" fillId="34" borderId="22" xfId="42" applyNumberFormat="1" applyFont="1" applyFill="1" applyBorder="1" applyAlignment="1">
      <alignment horizontal="right" vertical="top"/>
      <protection/>
    </xf>
    <xf numFmtId="4" fontId="9" fillId="0" borderId="33" xfId="42" applyNumberFormat="1" applyFont="1" applyFill="1" applyBorder="1" applyAlignment="1">
      <alignment vertical="top"/>
      <protection/>
    </xf>
    <xf numFmtId="178" fontId="10" fillId="35" borderId="33" xfId="42" applyNumberFormat="1" applyFont="1" applyFill="1" applyBorder="1" applyAlignment="1">
      <alignment horizontal="right" vertical="top"/>
      <protection/>
    </xf>
    <xf numFmtId="178" fontId="8" fillId="0" borderId="67" xfId="42" applyNumberFormat="1" applyFont="1" applyFill="1" applyBorder="1" applyAlignment="1">
      <alignment horizontal="right" vertical="top"/>
      <protection/>
    </xf>
    <xf numFmtId="4" fontId="0" fillId="0" borderId="67" xfId="42" applyNumberFormat="1" applyFont="1" applyFill="1" applyBorder="1" applyAlignment="1">
      <alignment horizontal="center" vertical="top"/>
      <protection/>
    </xf>
    <xf numFmtId="0" fontId="8" fillId="0" borderId="61" xfId="42" applyFont="1" applyFill="1" applyBorder="1" applyAlignment="1">
      <alignment horizontal="left" vertical="top" wrapText="1"/>
      <protection/>
    </xf>
    <xf numFmtId="178" fontId="8" fillId="0" borderId="24" xfId="42" applyNumberFormat="1" applyFont="1" applyFill="1" applyBorder="1" applyAlignment="1">
      <alignment horizontal="right" vertical="top"/>
      <protection/>
    </xf>
    <xf numFmtId="4" fontId="0" fillId="0" borderId="67" xfId="42" applyNumberFormat="1" applyFont="1" applyFill="1" applyBorder="1" applyAlignment="1">
      <alignment vertical="top"/>
      <protection/>
    </xf>
    <xf numFmtId="178" fontId="8" fillId="35" borderId="24" xfId="42" applyNumberFormat="1" applyFont="1" applyFill="1" applyBorder="1" applyAlignment="1">
      <alignment horizontal="right" vertical="top"/>
      <protection/>
    </xf>
    <xf numFmtId="182" fontId="10" fillId="34" borderId="47" xfId="42" applyNumberFormat="1" applyFont="1" applyFill="1" applyBorder="1" applyAlignment="1">
      <alignment horizontal="right" vertical="top"/>
      <protection/>
    </xf>
    <xf numFmtId="4" fontId="9" fillId="34" borderId="47" xfId="42" applyNumberFormat="1" applyFont="1" applyFill="1" applyBorder="1" applyAlignment="1">
      <alignment horizontal="center" vertical="top"/>
      <protection/>
    </xf>
    <xf numFmtId="180" fontId="6" fillId="33" borderId="87" xfId="42" applyNumberFormat="1" applyFont="1" applyFill="1" applyBorder="1" applyAlignment="1">
      <alignment horizontal="left" vertical="top"/>
      <protection/>
    </xf>
    <xf numFmtId="4" fontId="4" fillId="35" borderId="33" xfId="42" applyNumberFormat="1" applyFont="1" applyFill="1" applyBorder="1" applyAlignment="1">
      <alignment horizontal="center" vertical="top"/>
      <protection/>
    </xf>
    <xf numFmtId="4" fontId="0" fillId="35" borderId="24" xfId="42" applyNumberFormat="1" applyFont="1" applyFill="1" applyBorder="1" applyAlignment="1">
      <alignment horizontal="center" vertical="top"/>
      <protection/>
    </xf>
    <xf numFmtId="175" fontId="10" fillId="0" borderId="37" xfId="42" applyNumberFormat="1" applyFont="1" applyFill="1" applyBorder="1" applyAlignment="1">
      <alignment horizontal="left" vertical="top"/>
      <protection/>
    </xf>
    <xf numFmtId="180" fontId="6" fillId="33" borderId="88" xfId="42" applyNumberFormat="1" applyFont="1" applyFill="1" applyBorder="1" applyAlignment="1">
      <alignment horizontal="left" vertical="top"/>
      <protection/>
    </xf>
    <xf numFmtId="182" fontId="6" fillId="33" borderId="55" xfId="42" applyNumberFormat="1" applyFont="1" applyFill="1" applyBorder="1" applyAlignment="1">
      <alignment horizontal="right" vertical="top"/>
      <protection/>
    </xf>
    <xf numFmtId="178" fontId="8" fillId="0" borderId="89" xfId="42" applyNumberFormat="1" applyFont="1" applyFill="1" applyBorder="1" applyAlignment="1">
      <alignment horizontal="right" vertical="top"/>
      <protection/>
    </xf>
    <xf numFmtId="0" fontId="0" fillId="0" borderId="63" xfId="42" applyFont="1" applyFill="1" applyBorder="1">
      <alignment/>
      <protection/>
    </xf>
    <xf numFmtId="0" fontId="0" fillId="0" borderId="64" xfId="42" applyFont="1" applyFill="1" applyBorder="1">
      <alignment/>
      <protection/>
    </xf>
    <xf numFmtId="0" fontId="0" fillId="0" borderId="24" xfId="42" applyFont="1" applyFill="1" applyBorder="1">
      <alignment/>
      <protection/>
    </xf>
    <xf numFmtId="182" fontId="6" fillId="33" borderId="77" xfId="42" applyNumberFormat="1" applyFont="1" applyFill="1" applyBorder="1" applyAlignment="1">
      <alignment horizontal="right" vertical="top"/>
      <protection/>
    </xf>
    <xf numFmtId="182" fontId="7" fillId="0" borderId="55" xfId="42" applyNumberFormat="1" applyFont="1" applyFill="1" applyBorder="1" applyAlignment="1">
      <alignment horizontal="right" vertical="top"/>
      <protection/>
    </xf>
    <xf numFmtId="4" fontId="3" fillId="0" borderId="27" xfId="42" applyNumberFormat="1" applyFont="1" applyFill="1" applyBorder="1" applyAlignment="1">
      <alignment horizontal="center" vertical="top"/>
      <protection/>
    </xf>
    <xf numFmtId="4" fontId="0" fillId="0" borderId="61" xfId="42" applyNumberFormat="1" applyFont="1" applyFill="1" applyBorder="1" applyAlignment="1">
      <alignment vertical="top"/>
      <protection/>
    </xf>
    <xf numFmtId="182" fontId="7" fillId="0" borderId="22" xfId="42" applyNumberFormat="1" applyFont="1" applyFill="1" applyBorder="1" applyAlignment="1">
      <alignment horizontal="right" vertical="top"/>
      <protection/>
    </xf>
    <xf numFmtId="4" fontId="0" fillId="0" borderId="90" xfId="42" applyNumberFormat="1" applyFont="1" applyFill="1" applyBorder="1" applyAlignment="1">
      <alignment vertical="top"/>
      <protection/>
    </xf>
    <xf numFmtId="178" fontId="12" fillId="0" borderId="15" xfId="42" applyNumberFormat="1" applyFont="1" applyFill="1" applyBorder="1" applyAlignment="1">
      <alignment horizontal="right" vertical="top"/>
      <protection/>
    </xf>
    <xf numFmtId="0" fontId="0" fillId="0" borderId="63" xfId="42" applyFont="1" applyFill="1" applyBorder="1">
      <alignment/>
      <protection/>
    </xf>
    <xf numFmtId="4" fontId="3" fillId="33" borderId="22" xfId="42" applyNumberFormat="1" applyFont="1" applyFill="1" applyBorder="1" applyAlignment="1">
      <alignment horizontal="center" vertical="top"/>
      <protection/>
    </xf>
    <xf numFmtId="176" fontId="6" fillId="33" borderId="69" xfId="42" applyNumberFormat="1" applyFont="1" applyFill="1" applyBorder="1" applyAlignment="1">
      <alignment horizontal="right" vertical="top"/>
      <protection/>
    </xf>
    <xf numFmtId="174" fontId="7" fillId="0" borderId="0" xfId="42" applyNumberFormat="1" applyFont="1" applyFill="1" applyBorder="1" applyAlignment="1">
      <alignment horizontal="left" vertical="top"/>
      <protection/>
    </xf>
    <xf numFmtId="0" fontId="10" fillId="0" borderId="14" xfId="42" applyFont="1" applyFill="1" applyBorder="1" applyAlignment="1">
      <alignment horizontal="left" vertical="top" wrapText="1"/>
      <protection/>
    </xf>
    <xf numFmtId="0" fontId="10" fillId="0" borderId="30" xfId="42" applyFont="1" applyFill="1" applyBorder="1" applyAlignment="1">
      <alignment horizontal="left" vertical="top" wrapText="1"/>
      <protection/>
    </xf>
    <xf numFmtId="190" fontId="9" fillId="0" borderId="24" xfId="42" applyNumberFormat="1" applyFont="1" applyBorder="1" applyAlignment="1">
      <alignment vertical="top" wrapText="1"/>
      <protection/>
    </xf>
    <xf numFmtId="190" fontId="9" fillId="0" borderId="24" xfId="42" applyNumberFormat="1" applyFont="1" applyBorder="1" applyAlignment="1">
      <alignment horizontal="left" vertical="top" wrapText="1"/>
      <protection/>
    </xf>
    <xf numFmtId="176" fontId="10" fillId="34" borderId="24" xfId="42" applyNumberFormat="1" applyFont="1" applyFill="1" applyBorder="1" applyAlignment="1">
      <alignment horizontal="right" vertical="top"/>
      <protection/>
    </xf>
    <xf numFmtId="190" fontId="9" fillId="0" borderId="54" xfId="42" applyNumberFormat="1" applyFont="1" applyBorder="1" applyAlignment="1">
      <alignment vertical="top" wrapText="1"/>
      <protection/>
    </xf>
    <xf numFmtId="190" fontId="9" fillId="0" borderId="54" xfId="42" applyNumberFormat="1" applyFont="1" applyBorder="1" applyAlignment="1">
      <alignment horizontal="left" vertical="top" wrapText="1"/>
      <protection/>
    </xf>
    <xf numFmtId="190" fontId="9" fillId="0" borderId="47" xfId="42" applyNumberFormat="1" applyFont="1" applyBorder="1" applyAlignment="1">
      <alignment horizontal="left" vertical="top" wrapText="1"/>
      <protection/>
    </xf>
    <xf numFmtId="0" fontId="8" fillId="0" borderId="73" xfId="42" applyFont="1" applyFill="1" applyBorder="1" applyAlignment="1">
      <alignment horizontal="left" vertical="top" wrapText="1"/>
      <protection/>
    </xf>
    <xf numFmtId="0" fontId="9" fillId="0" borderId="24" xfId="42" applyFont="1" applyBorder="1" applyAlignment="1">
      <alignment vertical="top" wrapText="1"/>
      <protection/>
    </xf>
    <xf numFmtId="178" fontId="8" fillId="34" borderId="24" xfId="42" applyNumberFormat="1" applyFont="1" applyFill="1" applyBorder="1" applyAlignment="1">
      <alignment horizontal="right" vertical="top"/>
      <protection/>
    </xf>
    <xf numFmtId="0" fontId="9" fillId="0" borderId="47" xfId="42" applyFont="1" applyBorder="1" applyAlignment="1">
      <alignment vertical="top" wrapText="1"/>
      <protection/>
    </xf>
    <xf numFmtId="181" fontId="7" fillId="0" borderId="91" xfId="42" applyNumberFormat="1" applyFont="1" applyFill="1" applyBorder="1" applyAlignment="1">
      <alignment horizontal="left" vertical="top"/>
      <protection/>
    </xf>
    <xf numFmtId="190" fontId="9" fillId="0" borderId="62" xfId="42" applyNumberFormat="1" applyFont="1" applyBorder="1" applyAlignment="1">
      <alignment horizontal="left" vertical="top" wrapText="1"/>
      <protection/>
    </xf>
    <xf numFmtId="175" fontId="8" fillId="0" borderId="32" xfId="42" applyNumberFormat="1" applyFont="1" applyFill="1" applyBorder="1" applyAlignment="1">
      <alignment horizontal="left" vertical="top"/>
      <protection/>
    </xf>
    <xf numFmtId="175" fontId="8" fillId="0" borderId="74" xfId="42" applyNumberFormat="1" applyFont="1" applyFill="1" applyBorder="1" applyAlignment="1">
      <alignment horizontal="left" vertical="top"/>
      <protection/>
    </xf>
    <xf numFmtId="0" fontId="0" fillId="0" borderId="82" xfId="42" applyFont="1" applyFill="1" applyBorder="1">
      <alignment/>
      <protection/>
    </xf>
    <xf numFmtId="0" fontId="0" fillId="0" borderId="67" xfId="42" applyFont="1" applyFill="1" applyBorder="1">
      <alignment/>
      <protection/>
    </xf>
    <xf numFmtId="0" fontId="0" fillId="0" borderId="25" xfId="42" applyFont="1" applyFill="1" applyBorder="1">
      <alignment/>
      <protection/>
    </xf>
    <xf numFmtId="0" fontId="0" fillId="0" borderId="72" xfId="42" applyFont="1" applyFill="1" applyBorder="1">
      <alignment/>
      <protection/>
    </xf>
    <xf numFmtId="0" fontId="0" fillId="0" borderId="28" xfId="42" applyFont="1" applyFill="1" applyBorder="1">
      <alignment/>
      <protection/>
    </xf>
    <xf numFmtId="0" fontId="0" fillId="0" borderId="10" xfId="42" applyFont="1" applyFill="1" applyBorder="1">
      <alignment/>
      <protection/>
    </xf>
    <xf numFmtId="177" fontId="10" fillId="34" borderId="22" xfId="42" applyNumberFormat="1" applyFont="1" applyFill="1" applyBorder="1" applyAlignment="1">
      <alignment horizontal="right" vertical="top"/>
      <protection/>
    </xf>
    <xf numFmtId="4" fontId="9" fillId="34" borderId="22" xfId="42" applyNumberFormat="1" applyFont="1" applyFill="1" applyBorder="1" applyAlignment="1">
      <alignment horizontal="center" vertical="top"/>
      <protection/>
    </xf>
    <xf numFmtId="190" fontId="9" fillId="0" borderId="24" xfId="42" applyNumberFormat="1" applyFont="1" applyBorder="1" applyAlignment="1">
      <alignment horizontal="left" vertical="top"/>
      <protection/>
    </xf>
    <xf numFmtId="0" fontId="0" fillId="0" borderId="22" xfId="42" applyFont="1" applyFill="1" applyBorder="1">
      <alignment/>
      <protection/>
    </xf>
    <xf numFmtId="0" fontId="0" fillId="0" borderId="43" xfId="42" applyFont="1" applyFill="1" applyBorder="1">
      <alignment/>
      <protection/>
    </xf>
    <xf numFmtId="0" fontId="0" fillId="34" borderId="24" xfId="42" applyFont="1" applyFill="1" applyBorder="1">
      <alignment/>
      <protection/>
    </xf>
    <xf numFmtId="0" fontId="0" fillId="34" borderId="24" xfId="42" applyFont="1" applyFill="1" applyBorder="1">
      <alignment/>
      <protection/>
    </xf>
    <xf numFmtId="190" fontId="9" fillId="0" borderId="22" xfId="42" applyNumberFormat="1" applyFont="1" applyBorder="1" applyAlignment="1">
      <alignment vertical="top" wrapText="1"/>
      <protection/>
    </xf>
    <xf numFmtId="190" fontId="9" fillId="0" borderId="19" xfId="42" applyNumberFormat="1" applyFont="1" applyBorder="1" applyAlignment="1">
      <alignment vertical="top" wrapText="1"/>
      <protection/>
    </xf>
    <xf numFmtId="182" fontId="8" fillId="34" borderId="24" xfId="42" applyNumberFormat="1" applyFont="1" applyFill="1" applyBorder="1" applyAlignment="1">
      <alignment horizontal="right" vertical="top"/>
      <protection/>
    </xf>
    <xf numFmtId="0" fontId="9" fillId="0" borderId="24" xfId="42" applyFont="1" applyBorder="1" applyAlignment="1">
      <alignment vertical="top"/>
      <protection/>
    </xf>
    <xf numFmtId="4" fontId="9" fillId="0" borderId="54" xfId="42" applyNumberFormat="1" applyFont="1" applyFill="1" applyBorder="1" applyAlignment="1">
      <alignment vertical="top"/>
      <protection/>
    </xf>
    <xf numFmtId="4" fontId="9" fillId="35" borderId="24" xfId="42" applyNumberFormat="1" applyFont="1" applyFill="1" applyBorder="1" applyAlignment="1">
      <alignment horizontal="center" vertical="top"/>
      <protection/>
    </xf>
    <xf numFmtId="4" fontId="9" fillId="0" borderId="37" xfId="42" applyNumberFormat="1" applyFont="1" applyFill="1" applyBorder="1" applyAlignment="1">
      <alignment vertical="top"/>
      <protection/>
    </xf>
    <xf numFmtId="0" fontId="8" fillId="0" borderId="10" xfId="42" applyFont="1" applyFill="1" applyBorder="1" applyAlignment="1">
      <alignment horizontal="left" vertical="top" wrapText="1"/>
      <protection/>
    </xf>
    <xf numFmtId="177" fontId="8" fillId="34" borderId="24" xfId="42" applyNumberFormat="1" applyFont="1" applyFill="1" applyBorder="1" applyAlignment="1">
      <alignment horizontal="right" vertical="top"/>
      <protection/>
    </xf>
    <xf numFmtId="4" fontId="9" fillId="0" borderId="22" xfId="42" applyNumberFormat="1" applyFont="1" applyFill="1" applyBorder="1" applyAlignment="1">
      <alignment vertical="top"/>
      <protection/>
    </xf>
    <xf numFmtId="177" fontId="10" fillId="34" borderId="49" xfId="42" applyNumberFormat="1" applyFont="1" applyFill="1" applyBorder="1" applyAlignment="1">
      <alignment horizontal="right" vertical="top"/>
      <protection/>
    </xf>
    <xf numFmtId="4" fontId="9" fillId="34" borderId="49" xfId="42" applyNumberFormat="1" applyFont="1" applyFill="1" applyBorder="1" applyAlignment="1">
      <alignment horizontal="center" vertical="top"/>
      <protection/>
    </xf>
    <xf numFmtId="178" fontId="10" fillId="34" borderId="33" xfId="42" applyNumberFormat="1" applyFont="1" applyFill="1" applyBorder="1" applyAlignment="1">
      <alignment horizontal="right" vertical="top"/>
      <protection/>
    </xf>
    <xf numFmtId="4" fontId="4" fillId="34" borderId="33" xfId="42" applyNumberFormat="1" applyFont="1" applyFill="1" applyBorder="1" applyAlignment="1">
      <alignment horizontal="center" vertical="top"/>
      <protection/>
    </xf>
    <xf numFmtId="182" fontId="10" fillId="34" borderId="22" xfId="42" applyNumberFormat="1" applyFont="1" applyFill="1" applyBorder="1" applyAlignment="1">
      <alignment horizontal="right" vertical="top"/>
      <protection/>
    </xf>
    <xf numFmtId="4" fontId="9" fillId="0" borderId="19" xfId="42" applyNumberFormat="1" applyFont="1" applyFill="1" applyBorder="1" applyAlignment="1">
      <alignment vertical="top"/>
      <protection/>
    </xf>
    <xf numFmtId="4" fontId="9" fillId="0" borderId="62" xfId="42" applyNumberFormat="1" applyFont="1" applyFill="1" applyBorder="1" applyAlignment="1">
      <alignment vertical="top"/>
      <protection/>
    </xf>
    <xf numFmtId="4" fontId="9" fillId="0" borderId="0" xfId="42" applyNumberFormat="1" applyFont="1" applyFill="1" applyBorder="1">
      <alignment/>
      <protection/>
    </xf>
    <xf numFmtId="0" fontId="0" fillId="0" borderId="37" xfId="42" applyFont="1" applyFill="1" applyBorder="1">
      <alignment/>
      <protection/>
    </xf>
    <xf numFmtId="178" fontId="10" fillId="35" borderId="22" xfId="42" applyNumberFormat="1" applyFont="1" applyFill="1" applyBorder="1" applyAlignment="1">
      <alignment horizontal="right" vertical="top"/>
      <protection/>
    </xf>
    <xf numFmtId="4" fontId="3" fillId="35" borderId="22" xfId="42" applyNumberFormat="1" applyFont="1" applyFill="1" applyBorder="1" applyAlignment="1">
      <alignment horizontal="center" vertical="top"/>
      <protection/>
    </xf>
    <xf numFmtId="0" fontId="0" fillId="0" borderId="27" xfId="42" applyFont="1" applyFill="1" applyBorder="1">
      <alignment/>
      <protection/>
    </xf>
    <xf numFmtId="0" fontId="0" fillId="0" borderId="92" xfId="42" applyFont="1" applyFill="1" applyBorder="1">
      <alignment/>
      <protection/>
    </xf>
    <xf numFmtId="0" fontId="0" fillId="0" borderId="93" xfId="42" applyFont="1" applyFill="1" applyBorder="1">
      <alignment/>
      <protection/>
    </xf>
    <xf numFmtId="178" fontId="12" fillId="0" borderId="40" xfId="42" applyNumberFormat="1" applyFont="1" applyFill="1" applyBorder="1" applyAlignment="1">
      <alignment horizontal="right" vertical="top"/>
      <protection/>
    </xf>
    <xf numFmtId="0" fontId="0" fillId="0" borderId="75" xfId="42" applyFont="1" applyFill="1" applyBorder="1">
      <alignment/>
      <protection/>
    </xf>
    <xf numFmtId="4" fontId="17" fillId="0" borderId="0" xfId="42" applyNumberFormat="1" applyFont="1" applyAlignment="1">
      <alignment vertical="top"/>
      <protection/>
    </xf>
    <xf numFmtId="4" fontId="9" fillId="0" borderId="0" xfId="42" applyNumberFormat="1" applyFont="1" applyFill="1">
      <alignment/>
      <protection/>
    </xf>
    <xf numFmtId="0" fontId="12" fillId="0" borderId="43" xfId="42" applyFont="1" applyFill="1" applyBorder="1" applyAlignment="1">
      <alignment horizontal="left" vertical="top" wrapText="1"/>
      <protection/>
    </xf>
    <xf numFmtId="4" fontId="9" fillId="0" borderId="0" xfId="42" applyNumberFormat="1" applyFont="1" applyFill="1" applyBorder="1">
      <alignment/>
      <protection/>
    </xf>
    <xf numFmtId="0" fontId="0" fillId="0" borderId="37" xfId="42" applyFont="1" applyFill="1" applyBorder="1">
      <alignment/>
      <protection/>
    </xf>
    <xf numFmtId="0" fontId="8" fillId="0" borderId="0" xfId="42" applyFont="1" applyFill="1" applyBorder="1" applyAlignment="1">
      <alignment horizontal="left" vertical="top" wrapText="1"/>
      <protection/>
    </xf>
    <xf numFmtId="181" fontId="7" fillId="0" borderId="50" xfId="42" applyNumberFormat="1" applyFont="1" applyFill="1" applyBorder="1" applyAlignment="1">
      <alignment horizontal="left" vertical="top"/>
      <protection/>
    </xf>
    <xf numFmtId="0" fontId="10" fillId="0" borderId="29" xfId="42" applyFont="1" applyFill="1" applyBorder="1" applyAlignment="1">
      <alignment horizontal="left" vertical="top" wrapText="1"/>
      <protection/>
    </xf>
    <xf numFmtId="0" fontId="0" fillId="0" borderId="61" xfId="42" applyFont="1" applyFill="1" applyBorder="1">
      <alignment/>
      <protection/>
    </xf>
    <xf numFmtId="175" fontId="8" fillId="0" borderId="94" xfId="42" applyNumberFormat="1" applyFont="1" applyFill="1" applyBorder="1" applyAlignment="1">
      <alignment horizontal="left" vertical="top"/>
      <protection/>
    </xf>
    <xf numFmtId="0" fontId="0" fillId="0" borderId="28" xfId="42" applyFont="1" applyFill="1" applyBorder="1">
      <alignment/>
      <protection/>
    </xf>
    <xf numFmtId="0" fontId="0" fillId="0" borderId="18" xfId="42" applyFont="1" applyFill="1" applyBorder="1">
      <alignment/>
      <protection/>
    </xf>
    <xf numFmtId="0" fontId="0" fillId="0" borderId="12" xfId="42" applyFont="1" applyFill="1" applyBorder="1">
      <alignment/>
      <protection/>
    </xf>
    <xf numFmtId="4" fontId="0" fillId="0" borderId="24" xfId="42" applyNumberFormat="1" applyFont="1" applyFill="1" applyBorder="1" applyAlignment="1">
      <alignment vertical="top"/>
      <protection/>
    </xf>
    <xf numFmtId="0" fontId="0" fillId="0" borderId="0" xfId="42" applyFont="1" applyFill="1">
      <alignment/>
      <protection/>
    </xf>
    <xf numFmtId="4" fontId="0" fillId="0" borderId="0" xfId="42" applyNumberFormat="1" applyFont="1" applyFill="1">
      <alignment/>
      <protection/>
    </xf>
    <xf numFmtId="0" fontId="10" fillId="0" borderId="23" xfId="42" applyFont="1" applyFill="1" applyBorder="1" applyAlignment="1">
      <alignment horizontal="left" vertical="top" wrapText="1"/>
      <protection/>
    </xf>
    <xf numFmtId="178" fontId="12" fillId="0" borderId="10" xfId="42" applyNumberFormat="1" applyFont="1" applyFill="1" applyBorder="1" applyAlignment="1">
      <alignment horizontal="right" vertical="top"/>
      <protection/>
    </xf>
    <xf numFmtId="173" fontId="12" fillId="0" borderId="24" xfId="42" applyNumberFormat="1" applyFont="1" applyFill="1" applyBorder="1" applyAlignment="1">
      <alignment horizontal="right" vertical="top"/>
      <protection/>
    </xf>
    <xf numFmtId="0" fontId="3" fillId="0" borderId="18" xfId="42" applyFont="1" applyFill="1" applyBorder="1">
      <alignment/>
      <protection/>
    </xf>
    <xf numFmtId="0" fontId="3" fillId="0" borderId="11" xfId="42" applyFont="1" applyFill="1" applyBorder="1">
      <alignment/>
      <protection/>
    </xf>
    <xf numFmtId="0" fontId="3" fillId="0" borderId="12" xfId="42" applyFont="1" applyFill="1" applyBorder="1">
      <alignment/>
      <protection/>
    </xf>
    <xf numFmtId="4" fontId="3" fillId="0" borderId="24" xfId="42" applyNumberFormat="1" applyFont="1" applyFill="1" applyBorder="1" applyAlignment="1">
      <alignment vertical="top"/>
      <protection/>
    </xf>
    <xf numFmtId="0" fontId="3" fillId="0" borderId="0" xfId="42" applyFont="1" applyFill="1">
      <alignment/>
      <protection/>
    </xf>
    <xf numFmtId="0" fontId="0" fillId="0" borderId="70" xfId="42" applyFont="1" applyFill="1" applyBorder="1">
      <alignment/>
      <protection/>
    </xf>
    <xf numFmtId="0" fontId="0" fillId="0" borderId="11" xfId="42" applyFont="1" applyFill="1" applyBorder="1">
      <alignment/>
      <protection/>
    </xf>
    <xf numFmtId="0" fontId="9" fillId="0" borderId="54" xfId="42" applyFont="1" applyBorder="1" applyAlignment="1">
      <alignment vertical="top" wrapText="1"/>
      <protection/>
    </xf>
    <xf numFmtId="0" fontId="0" fillId="0" borderId="47" xfId="42" applyFont="1" applyFill="1" applyBorder="1">
      <alignment/>
      <protection/>
    </xf>
    <xf numFmtId="178" fontId="8" fillId="0" borderId="82" xfId="42" applyNumberFormat="1" applyFont="1" applyFill="1" applyBorder="1" applyAlignment="1">
      <alignment horizontal="right" vertical="top"/>
      <protection/>
    </xf>
    <xf numFmtId="181" fontId="7" fillId="0" borderId="94" xfId="42" applyNumberFormat="1" applyFont="1" applyFill="1" applyBorder="1" applyAlignment="1">
      <alignment horizontal="left" vertical="top"/>
      <protection/>
    </xf>
    <xf numFmtId="178" fontId="8" fillId="0" borderId="46" xfId="42" applyNumberFormat="1" applyFont="1" applyFill="1" applyBorder="1" applyAlignment="1">
      <alignment horizontal="right" vertical="top"/>
      <protection/>
    </xf>
    <xf numFmtId="0" fontId="0" fillId="0" borderId="55" xfId="42" applyFont="1" applyFill="1" applyBorder="1">
      <alignment/>
      <protection/>
    </xf>
    <xf numFmtId="0" fontId="0" fillId="0" borderId="32" xfId="42" applyFont="1" applyFill="1" applyBorder="1">
      <alignment/>
      <protection/>
    </xf>
    <xf numFmtId="0" fontId="0" fillId="0" borderId="42" xfId="42" applyFont="1" applyFill="1" applyBorder="1">
      <alignment/>
      <protection/>
    </xf>
    <xf numFmtId="0" fontId="9" fillId="0" borderId="55" xfId="42" applyFont="1" applyFill="1" applyBorder="1">
      <alignment/>
      <protection/>
    </xf>
    <xf numFmtId="4" fontId="4" fillId="34" borderId="37" xfId="42" applyNumberFormat="1" applyFont="1" applyFill="1" applyBorder="1" applyAlignment="1">
      <alignment horizontal="center" vertical="top"/>
      <protection/>
    </xf>
    <xf numFmtId="0" fontId="0" fillId="0" borderId="65" xfId="42" applyFont="1" applyFill="1" applyBorder="1">
      <alignment/>
      <protection/>
    </xf>
    <xf numFmtId="0" fontId="8" fillId="0" borderId="51" xfId="42" applyFont="1" applyFill="1" applyBorder="1" applyAlignment="1">
      <alignment horizontal="left" vertical="top" wrapText="1"/>
      <protection/>
    </xf>
    <xf numFmtId="0" fontId="12" fillId="0" borderId="0" xfId="42" applyFont="1" applyFill="1" applyBorder="1" applyAlignment="1">
      <alignment horizontal="left" vertical="top" wrapText="1"/>
      <protection/>
    </xf>
    <xf numFmtId="0" fontId="11" fillId="0" borderId="54" xfId="42" applyFont="1" applyFill="1" applyBorder="1" applyAlignment="1">
      <alignment horizontal="left" vertical="top" wrapText="1"/>
      <protection/>
    </xf>
    <xf numFmtId="0" fontId="11" fillId="0" borderId="54" xfId="42" applyFont="1" applyFill="1" applyBorder="1" applyAlignment="1">
      <alignment horizontal="left" vertical="top" wrapText="1"/>
      <protection/>
    </xf>
    <xf numFmtId="0" fontId="12" fillId="0" borderId="22" xfId="42" applyFont="1" applyFill="1" applyBorder="1" applyAlignment="1">
      <alignment horizontal="left" vertical="top" wrapText="1"/>
      <protection/>
    </xf>
    <xf numFmtId="0" fontId="5" fillId="0" borderId="21" xfId="42" applyFont="1" applyFill="1" applyBorder="1" applyAlignment="1">
      <alignment horizontal="center" vertical="center"/>
      <protection/>
    </xf>
    <xf numFmtId="0" fontId="4" fillId="0" borderId="21" xfId="42" applyFont="1" applyBorder="1" applyAlignment="1">
      <alignment horizontal="center"/>
      <protection/>
    </xf>
    <xf numFmtId="0" fontId="16" fillId="0" borderId="0" xfId="42" applyFont="1" applyBorder="1" applyAlignment="1">
      <alignment horizontal="left" vertical="top"/>
      <protection/>
    </xf>
    <xf numFmtId="0" fontId="0" fillId="0" borderId="0" xfId="42" applyFont="1" applyBorder="1" applyAlignment="1">
      <alignment/>
      <protection/>
    </xf>
    <xf numFmtId="0" fontId="12" fillId="0" borderId="13" xfId="42" applyFont="1" applyFill="1" applyBorder="1" applyAlignment="1">
      <alignment horizontal="left" vertical="top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182</xdr:row>
      <xdr:rowOff>0</xdr:rowOff>
    </xdr:from>
    <xdr:to>
      <xdr:col>4</xdr:col>
      <xdr:colOff>476250</xdr:colOff>
      <xdr:row>182</xdr:row>
      <xdr:rowOff>0</xdr:rowOff>
    </xdr:to>
    <xdr:sp>
      <xdr:nvSpPr>
        <xdr:cNvPr id="1" name="Line 12"/>
        <xdr:cNvSpPr>
          <a:spLocks/>
        </xdr:cNvSpPr>
      </xdr:nvSpPr>
      <xdr:spPr>
        <a:xfrm flipH="1" flipV="1">
          <a:off x="1628775" y="49006125"/>
          <a:ext cx="552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2"/>
  <sheetViews>
    <sheetView tabSelected="1" zoomScaleSheetLayoutView="75" zoomScalePageLayoutView="0" workbookViewId="0" topLeftCell="A634">
      <selection activeCell="E611" sqref="E611"/>
    </sheetView>
  </sheetViews>
  <sheetFormatPr defaultColWidth="9.140625" defaultRowHeight="12.75"/>
  <cols>
    <col min="1" max="1" width="7.00390625" style="336" customWidth="1"/>
    <col min="2" max="2" width="9.421875" style="336" customWidth="1"/>
    <col min="3" max="3" width="2.8515625" style="336" customWidth="1"/>
    <col min="4" max="4" width="6.28125" style="336" customWidth="1"/>
    <col min="5" max="5" width="50.57421875" style="337" customWidth="1"/>
    <col min="6" max="6" width="17.00390625" style="336" bestFit="1" customWidth="1"/>
    <col min="7" max="7" width="16.140625" style="338" bestFit="1" customWidth="1"/>
    <col min="8" max="8" width="7.57421875" style="339" bestFit="1" customWidth="1"/>
    <col min="9" max="9" width="14.7109375" style="338" customWidth="1"/>
    <col min="10" max="11" width="12.28125" style="336" bestFit="1" customWidth="1"/>
    <col min="12" max="13" width="9.140625" style="336" customWidth="1"/>
    <col min="14" max="14" width="7.57421875" style="336" customWidth="1"/>
    <col min="15" max="16384" width="9.140625" style="336" customWidth="1"/>
  </cols>
  <sheetData>
    <row r="1" spans="1:11" ht="15" customHeight="1">
      <c r="A1" s="622" t="s">
        <v>251</v>
      </c>
      <c r="B1" s="623"/>
      <c r="C1" s="623"/>
      <c r="D1" s="623"/>
      <c r="E1" s="623"/>
      <c r="F1" s="623"/>
      <c r="G1" s="578" t="s">
        <v>156</v>
      </c>
      <c r="H1" s="326"/>
      <c r="I1" s="13" t="s">
        <v>157</v>
      </c>
      <c r="J1" s="444"/>
      <c r="K1" s="444"/>
    </row>
    <row r="2" spans="1:9" s="445" customFormat="1" ht="13.5" thickBot="1">
      <c r="A2" s="327"/>
      <c r="B2" s="327"/>
      <c r="C2" s="327"/>
      <c r="D2" s="327"/>
      <c r="E2" s="328"/>
      <c r="F2" s="329"/>
      <c r="G2" s="330"/>
      <c r="H2" s="331"/>
      <c r="I2" s="330"/>
    </row>
    <row r="3" spans="1:10" s="19" customFormat="1" ht="13.5" thickBot="1">
      <c r="A3" s="20" t="s">
        <v>105</v>
      </c>
      <c r="B3" s="21" t="s">
        <v>141</v>
      </c>
      <c r="C3" s="620" t="s">
        <v>118</v>
      </c>
      <c r="D3" s="621"/>
      <c r="E3" s="22" t="s">
        <v>104</v>
      </c>
      <c r="F3" s="21" t="s">
        <v>151</v>
      </c>
      <c r="G3" s="23" t="s">
        <v>152</v>
      </c>
      <c r="H3" s="23" t="s">
        <v>153</v>
      </c>
      <c r="I3" s="228" t="s">
        <v>158</v>
      </c>
      <c r="J3" s="18"/>
    </row>
    <row r="4" spans="1:10" s="11" customFormat="1" ht="12.75">
      <c r="A4" s="343">
        <v>10</v>
      </c>
      <c r="B4" s="281"/>
      <c r="C4" s="281"/>
      <c r="D4" s="282"/>
      <c r="E4" s="283" t="s">
        <v>137</v>
      </c>
      <c r="F4" s="284">
        <f>SUM(F10,F5)</f>
        <v>1425558</v>
      </c>
      <c r="G4" s="284">
        <f>SUM(G10,G5)</f>
        <v>1231364.82</v>
      </c>
      <c r="H4" s="285">
        <f>G4*100/F4</f>
        <v>86.37774261026209</v>
      </c>
      <c r="I4" s="286">
        <f>SUM(I10,I5)</f>
        <v>0</v>
      </c>
      <c r="J4" s="10"/>
    </row>
    <row r="5" spans="1:10" s="5" customFormat="1" ht="12.75">
      <c r="A5" s="14"/>
      <c r="B5" s="25">
        <v>1030</v>
      </c>
      <c r="C5" s="2"/>
      <c r="D5" s="3"/>
      <c r="E5" s="26" t="s">
        <v>149</v>
      </c>
      <c r="F5" s="48">
        <f>SUM(F6)</f>
        <v>5660</v>
      </c>
      <c r="G5" s="48">
        <f>SUM(G6)</f>
        <v>5514.5</v>
      </c>
      <c r="H5" s="27">
        <f>G5*100/F5</f>
        <v>97.42932862190813</v>
      </c>
      <c r="I5" s="28">
        <v>0</v>
      </c>
      <c r="J5" s="4"/>
    </row>
    <row r="6" spans="1:10" s="37" customFormat="1" ht="12.75">
      <c r="A6" s="29"/>
      <c r="B6" s="84"/>
      <c r="C6" s="31"/>
      <c r="D6" s="30"/>
      <c r="E6" s="32" t="s">
        <v>148</v>
      </c>
      <c r="F6" s="49">
        <f>SUM(F8)</f>
        <v>5660</v>
      </c>
      <c r="G6" s="49">
        <f>G8</f>
        <v>5514.5</v>
      </c>
      <c r="H6" s="34">
        <f>G6*100/F6</f>
        <v>97.42932862190813</v>
      </c>
      <c r="I6" s="35">
        <v>0</v>
      </c>
      <c r="J6" s="36"/>
    </row>
    <row r="7" spans="1:10" s="37" customFormat="1" ht="12.75">
      <c r="A7" s="66"/>
      <c r="B7" s="67"/>
      <c r="C7" s="40"/>
      <c r="D7" s="40"/>
      <c r="E7" s="41" t="s">
        <v>154</v>
      </c>
      <c r="F7" s="42"/>
      <c r="G7" s="50"/>
      <c r="H7" s="51" t="s">
        <v>150</v>
      </c>
      <c r="I7" s="50"/>
      <c r="J7" s="36"/>
    </row>
    <row r="8" spans="1:10" s="37" customFormat="1" ht="13.5" customHeight="1">
      <c r="A8" s="66"/>
      <c r="B8" s="38"/>
      <c r="C8" s="40"/>
      <c r="D8" s="43">
        <v>2850</v>
      </c>
      <c r="E8" s="41" t="s">
        <v>249</v>
      </c>
      <c r="F8" s="52">
        <v>5660</v>
      </c>
      <c r="G8" s="53">
        <v>5514.5</v>
      </c>
      <c r="H8" s="54">
        <f>G8*100/F8</f>
        <v>97.42932862190813</v>
      </c>
      <c r="I8" s="50">
        <v>0</v>
      </c>
      <c r="J8" s="36"/>
    </row>
    <row r="9" spans="1:10" s="60" customFormat="1" ht="12.75">
      <c r="A9" s="66"/>
      <c r="B9" s="79"/>
      <c r="C9" s="56"/>
      <c r="D9" s="56"/>
      <c r="E9" s="57" t="s">
        <v>250</v>
      </c>
      <c r="F9" s="55"/>
      <c r="G9" s="58"/>
      <c r="H9" s="24" t="s">
        <v>150</v>
      </c>
      <c r="I9" s="218"/>
      <c r="J9" s="59"/>
    </row>
    <row r="10" spans="1:10" s="5" customFormat="1" ht="12.75">
      <c r="A10" s="14"/>
      <c r="B10" s="522">
        <v>1095</v>
      </c>
      <c r="C10" s="2"/>
      <c r="D10" s="3"/>
      <c r="E10" s="26" t="s">
        <v>126</v>
      </c>
      <c r="F10" s="61">
        <f>SUM(F17,F12,F11)</f>
        <v>1419898</v>
      </c>
      <c r="G10" s="61">
        <f>SUM(G17,G12,G11)</f>
        <v>1225850.32</v>
      </c>
      <c r="H10" s="27">
        <f>G10*100/F10</f>
        <v>86.33368875792486</v>
      </c>
      <c r="I10" s="62">
        <f>SUM(I17,I12,I11)</f>
        <v>0</v>
      </c>
      <c r="J10" s="4"/>
    </row>
    <row r="11" spans="1:10" s="37" customFormat="1" ht="89.25">
      <c r="A11" s="63"/>
      <c r="B11" s="64"/>
      <c r="C11" s="30"/>
      <c r="D11" s="30"/>
      <c r="E11" s="32" t="s">
        <v>279</v>
      </c>
      <c r="F11" s="65">
        <v>158588</v>
      </c>
      <c r="G11" s="35">
        <v>73290.83</v>
      </c>
      <c r="H11" s="34">
        <f>G11*100/F11</f>
        <v>46.21461270714052</v>
      </c>
      <c r="I11" s="35">
        <v>0</v>
      </c>
      <c r="J11" s="36"/>
    </row>
    <row r="12" spans="1:10" s="37" customFormat="1" ht="89.25" customHeight="1">
      <c r="A12" s="66"/>
      <c r="B12" s="67"/>
      <c r="C12" s="68"/>
      <c r="D12" s="68"/>
      <c r="E12" s="32" t="s">
        <v>245</v>
      </c>
      <c r="F12" s="65">
        <v>335175</v>
      </c>
      <c r="G12" s="35">
        <v>335173.61</v>
      </c>
      <c r="H12" s="69">
        <f>G12*100/F12</f>
        <v>99.99958529126576</v>
      </c>
      <c r="I12" s="35">
        <v>0</v>
      </c>
      <c r="J12" s="36"/>
    </row>
    <row r="13" spans="1:10" s="37" customFormat="1" ht="12.75">
      <c r="A13" s="66"/>
      <c r="B13" s="67"/>
      <c r="C13" s="36"/>
      <c r="D13" s="36"/>
      <c r="E13" s="70" t="s">
        <v>154</v>
      </c>
      <c r="F13" s="42"/>
      <c r="G13" s="71"/>
      <c r="H13" s="72" t="s">
        <v>150</v>
      </c>
      <c r="I13" s="71"/>
      <c r="J13" s="36"/>
    </row>
    <row r="14" spans="1:10" s="37" customFormat="1" ht="12.75">
      <c r="A14" s="66"/>
      <c r="B14" s="38"/>
      <c r="C14" s="73"/>
      <c r="D14" s="74">
        <v>4010</v>
      </c>
      <c r="E14" s="75" t="s">
        <v>94</v>
      </c>
      <c r="F14" s="35">
        <v>5591</v>
      </c>
      <c r="G14" s="35">
        <v>5590.81</v>
      </c>
      <c r="H14" s="69">
        <f>G14*100/F14</f>
        <v>99.99660168127348</v>
      </c>
      <c r="I14" s="35">
        <v>0</v>
      </c>
      <c r="J14" s="36"/>
    </row>
    <row r="15" spans="1:10" s="37" customFormat="1" ht="12.75">
      <c r="A15" s="66"/>
      <c r="B15" s="38"/>
      <c r="C15" s="68"/>
      <c r="D15" s="76">
        <v>4110</v>
      </c>
      <c r="E15" s="32" t="s">
        <v>145</v>
      </c>
      <c r="F15" s="77">
        <v>844</v>
      </c>
      <c r="G15" s="35">
        <v>844.22</v>
      </c>
      <c r="H15" s="69">
        <f>G15*100/F15</f>
        <v>100.0260663507109</v>
      </c>
      <c r="I15" s="35">
        <v>0</v>
      </c>
      <c r="J15" s="36"/>
    </row>
    <row r="16" spans="1:10" s="37" customFormat="1" ht="12.75">
      <c r="A16" s="66"/>
      <c r="B16" s="79"/>
      <c r="C16" s="68"/>
      <c r="D16" s="76">
        <v>4120</v>
      </c>
      <c r="E16" s="32" t="s">
        <v>109</v>
      </c>
      <c r="F16" s="80">
        <v>138</v>
      </c>
      <c r="G16" s="35">
        <v>136.98</v>
      </c>
      <c r="H16" s="69">
        <f>G16*100/F16</f>
        <v>99.26086956521738</v>
      </c>
      <c r="I16" s="35">
        <v>0</v>
      </c>
      <c r="J16" s="36"/>
    </row>
    <row r="17" spans="1:10" s="37" customFormat="1" ht="12.75">
      <c r="A17" s="38"/>
      <c r="B17" s="36"/>
      <c r="C17" s="111"/>
      <c r="D17" s="68"/>
      <c r="E17" s="32" t="s">
        <v>84</v>
      </c>
      <c r="F17" s="33">
        <f>SUM(F19,F31)</f>
        <v>926135</v>
      </c>
      <c r="G17" s="33">
        <f>SUM(G19,G31)</f>
        <v>817385.88</v>
      </c>
      <c r="H17" s="34">
        <f>G17*100/F17</f>
        <v>88.25774644085365</v>
      </c>
      <c r="I17" s="71">
        <v>0</v>
      </c>
      <c r="J17" s="36"/>
    </row>
    <row r="18" spans="1:10" s="37" customFormat="1" ht="12.75">
      <c r="A18" s="66"/>
      <c r="B18" s="67"/>
      <c r="C18" s="40"/>
      <c r="D18" s="40"/>
      <c r="E18" s="41" t="s">
        <v>154</v>
      </c>
      <c r="F18" s="42"/>
      <c r="G18" s="35"/>
      <c r="H18" s="34" t="s">
        <v>150</v>
      </c>
      <c r="I18" s="35"/>
      <c r="J18" s="36"/>
    </row>
    <row r="19" spans="1:10" s="37" customFormat="1" ht="12.75">
      <c r="A19" s="66"/>
      <c r="B19" s="66"/>
      <c r="C19" s="195"/>
      <c r="D19" s="251">
        <v>6050</v>
      </c>
      <c r="E19" s="347" t="s">
        <v>136</v>
      </c>
      <c r="F19" s="345">
        <v>894865</v>
      </c>
      <c r="G19" s="35">
        <v>804122.48</v>
      </c>
      <c r="H19" s="51">
        <f>G19*100/F19</f>
        <v>89.85964139842322</v>
      </c>
      <c r="I19" s="35">
        <v>0</v>
      </c>
      <c r="J19" s="36"/>
    </row>
    <row r="20" spans="1:10" s="37" customFormat="1" ht="25.5">
      <c r="A20" s="66"/>
      <c r="B20" s="66"/>
      <c r="C20" s="66"/>
      <c r="D20" s="537"/>
      <c r="E20" s="523" t="s">
        <v>17</v>
      </c>
      <c r="F20" s="468"/>
      <c r="G20" s="440">
        <v>72297.56</v>
      </c>
      <c r="H20" s="469"/>
      <c r="I20" s="192">
        <v>0</v>
      </c>
      <c r="J20" s="36"/>
    </row>
    <row r="21" spans="1:10" s="46" customFormat="1" ht="25.5">
      <c r="A21" s="229"/>
      <c r="B21" s="229"/>
      <c r="C21" s="229"/>
      <c r="D21" s="247"/>
      <c r="E21" s="524" t="s">
        <v>252</v>
      </c>
      <c r="F21" s="491" t="s">
        <v>150</v>
      </c>
      <c r="G21" s="492">
        <v>22834</v>
      </c>
      <c r="H21" s="475" t="s">
        <v>150</v>
      </c>
      <c r="I21" s="349">
        <v>0</v>
      </c>
      <c r="J21" s="45"/>
    </row>
    <row r="22" spans="1:10" s="46" customFormat="1" ht="17.25" customHeight="1">
      <c r="A22" s="348"/>
      <c r="B22" s="348"/>
      <c r="C22" s="348"/>
      <c r="D22" s="93"/>
      <c r="E22" s="380" t="s">
        <v>18</v>
      </c>
      <c r="F22" s="527"/>
      <c r="G22" s="492">
        <v>27887.89</v>
      </c>
      <c r="H22" s="469"/>
      <c r="I22" s="264">
        <v>0</v>
      </c>
      <c r="J22" s="45"/>
    </row>
    <row r="23" spans="1:9" s="60" customFormat="1" ht="12.75">
      <c r="A23" s="16" t="s">
        <v>147</v>
      </c>
      <c r="B23" s="17">
        <v>1</v>
      </c>
      <c r="C23" s="59"/>
      <c r="D23" s="59"/>
      <c r="E23" s="82"/>
      <c r="F23" s="59"/>
      <c r="G23" s="81"/>
      <c r="H23" s="83" t="s">
        <v>150</v>
      </c>
      <c r="I23" s="81"/>
    </row>
    <row r="24" spans="1:9" s="60" customFormat="1" ht="13.5" thickBot="1">
      <c r="A24" s="16"/>
      <c r="B24" s="17"/>
      <c r="C24" s="59"/>
      <c r="D24" s="59"/>
      <c r="E24" s="82"/>
      <c r="F24" s="59"/>
      <c r="G24" s="81"/>
      <c r="H24" s="83"/>
      <c r="I24" s="81"/>
    </row>
    <row r="25" spans="1:10" s="19" customFormat="1" ht="13.5" thickBot="1">
      <c r="A25" s="20" t="s">
        <v>105</v>
      </c>
      <c r="B25" s="21" t="s">
        <v>141</v>
      </c>
      <c r="C25" s="620" t="s">
        <v>118</v>
      </c>
      <c r="D25" s="621"/>
      <c r="E25" s="22" t="s">
        <v>104</v>
      </c>
      <c r="F25" s="21" t="s">
        <v>151</v>
      </c>
      <c r="G25" s="23" t="s">
        <v>152</v>
      </c>
      <c r="H25" s="23" t="s">
        <v>153</v>
      </c>
      <c r="I25" s="228" t="s">
        <v>158</v>
      </c>
      <c r="J25" s="18"/>
    </row>
    <row r="26" spans="1:10" s="46" customFormat="1" ht="12.75">
      <c r="A26" s="229"/>
      <c r="B26" s="229"/>
      <c r="C26" s="229"/>
      <c r="D26" s="247"/>
      <c r="E26" s="380" t="s">
        <v>19</v>
      </c>
      <c r="F26" s="527"/>
      <c r="G26" s="492">
        <v>5548</v>
      </c>
      <c r="H26" s="469"/>
      <c r="I26" s="264">
        <v>0</v>
      </c>
      <c r="J26" s="45"/>
    </row>
    <row r="27" spans="1:11" s="46" customFormat="1" ht="25.5">
      <c r="A27" s="229"/>
      <c r="B27" s="229"/>
      <c r="C27" s="229"/>
      <c r="D27" s="247"/>
      <c r="E27" s="380" t="s">
        <v>20</v>
      </c>
      <c r="F27" s="527"/>
      <c r="G27" s="492">
        <v>8140</v>
      </c>
      <c r="H27" s="469"/>
      <c r="I27" s="264">
        <v>0</v>
      </c>
      <c r="J27" s="45"/>
      <c r="K27" s="579" t="s">
        <v>150</v>
      </c>
    </row>
    <row r="28" spans="1:10" s="46" customFormat="1" ht="25.5">
      <c r="A28" s="229"/>
      <c r="B28" s="229"/>
      <c r="C28" s="229"/>
      <c r="D28" s="247"/>
      <c r="E28" s="528" t="s">
        <v>21</v>
      </c>
      <c r="F28" s="527"/>
      <c r="G28" s="492">
        <v>6915.37</v>
      </c>
      <c r="H28" s="469"/>
      <c r="I28" s="264">
        <v>0</v>
      </c>
      <c r="J28" s="45"/>
    </row>
    <row r="29" spans="1:10" s="46" customFormat="1" ht="25.5">
      <c r="A29" s="229"/>
      <c r="B29" s="229"/>
      <c r="C29" s="229"/>
      <c r="D29" s="247"/>
      <c r="E29" s="528" t="s">
        <v>22</v>
      </c>
      <c r="F29" s="527"/>
      <c r="G29" s="492">
        <v>22448</v>
      </c>
      <c r="H29" s="469"/>
      <c r="I29" s="264">
        <v>0</v>
      </c>
      <c r="J29" s="45"/>
    </row>
    <row r="30" spans="1:10" s="46" customFormat="1" ht="25.5">
      <c r="A30" s="229"/>
      <c r="B30" s="229"/>
      <c r="C30" s="348"/>
      <c r="D30" s="93"/>
      <c r="E30" s="529" t="s">
        <v>26</v>
      </c>
      <c r="F30" s="527"/>
      <c r="G30" s="492">
        <v>638051.66</v>
      </c>
      <c r="H30" s="469"/>
      <c r="I30" s="264">
        <v>0</v>
      </c>
      <c r="J30" s="45"/>
    </row>
    <row r="31" spans="1:10" s="37" customFormat="1" ht="12.75">
      <c r="A31" s="66"/>
      <c r="B31" s="66"/>
      <c r="C31" s="66"/>
      <c r="D31" s="537">
        <v>6060</v>
      </c>
      <c r="E31" s="531" t="s">
        <v>140</v>
      </c>
      <c r="F31" s="490">
        <v>31270</v>
      </c>
      <c r="G31" s="71">
        <v>13263.4</v>
      </c>
      <c r="H31" s="51">
        <f>G31*100/F31</f>
        <v>42.41573393028462</v>
      </c>
      <c r="I31" s="71">
        <f>SUM(I32)</f>
        <v>0</v>
      </c>
      <c r="J31" s="36"/>
    </row>
    <row r="32" spans="1:10" s="37" customFormat="1" ht="25.5">
      <c r="A32" s="66"/>
      <c r="B32" s="66"/>
      <c r="C32" s="66"/>
      <c r="D32" s="537"/>
      <c r="E32" s="529" t="s">
        <v>23</v>
      </c>
      <c r="F32" s="468"/>
      <c r="G32" s="440">
        <v>10370</v>
      </c>
      <c r="H32" s="474"/>
      <c r="I32" s="440">
        <v>0</v>
      </c>
      <c r="J32" s="36"/>
    </row>
    <row r="33" spans="1:10" s="37" customFormat="1" ht="25.5">
      <c r="A33" s="66"/>
      <c r="B33" s="66"/>
      <c r="C33" s="66"/>
      <c r="D33" s="537"/>
      <c r="E33" s="528" t="s">
        <v>24</v>
      </c>
      <c r="F33" s="468"/>
      <c r="G33" s="440">
        <v>0</v>
      </c>
      <c r="H33" s="474"/>
      <c r="I33" s="440">
        <v>0</v>
      </c>
      <c r="J33" s="36"/>
    </row>
    <row r="34" spans="1:10" s="37" customFormat="1" ht="26.25" thickBot="1">
      <c r="A34" s="143"/>
      <c r="B34" s="143"/>
      <c r="C34" s="143"/>
      <c r="D34" s="538"/>
      <c r="E34" s="536" t="s">
        <v>25</v>
      </c>
      <c r="F34" s="488"/>
      <c r="G34" s="489">
        <v>2893.4</v>
      </c>
      <c r="H34" s="501"/>
      <c r="I34" s="568">
        <v>0</v>
      </c>
      <c r="J34" s="36"/>
    </row>
    <row r="35" spans="1:10" s="11" customFormat="1" ht="12.75">
      <c r="A35" s="287">
        <v>600</v>
      </c>
      <c r="B35" s="288"/>
      <c r="C35" s="288"/>
      <c r="D35" s="289"/>
      <c r="E35" s="290" t="s">
        <v>100</v>
      </c>
      <c r="F35" s="291">
        <f>SUM(F62,F36)</f>
        <v>9445369</v>
      </c>
      <c r="G35" s="291">
        <f>SUM(G62,G36)</f>
        <v>9166174.48</v>
      </c>
      <c r="H35" s="285">
        <f>G35*100/F35</f>
        <v>97.04411209345024</v>
      </c>
      <c r="I35" s="292">
        <f>SUM(I62,I36)</f>
        <v>0</v>
      </c>
      <c r="J35" s="10"/>
    </row>
    <row r="36" spans="1:10" s="5" customFormat="1" ht="12.75">
      <c r="A36" s="15"/>
      <c r="B36" s="88">
        <v>60016</v>
      </c>
      <c r="C36" s="3"/>
      <c r="D36" s="3"/>
      <c r="E36" s="26" t="s">
        <v>110</v>
      </c>
      <c r="F36" s="89">
        <f>SUM(F41,F37)</f>
        <v>9425369</v>
      </c>
      <c r="G36" s="89">
        <f>SUM(G41,G37)</f>
        <v>9151224.48</v>
      </c>
      <c r="H36" s="27">
        <f>G36*100/F36</f>
        <v>97.0914187020158</v>
      </c>
      <c r="I36" s="28">
        <f>SUM(I41,I37)</f>
        <v>0</v>
      </c>
      <c r="J36" s="4"/>
    </row>
    <row r="37" spans="1:10" s="37" customFormat="1" ht="140.25">
      <c r="A37" s="113"/>
      <c r="B37" s="90"/>
      <c r="C37" s="30"/>
      <c r="D37" s="30"/>
      <c r="E37" s="32" t="s">
        <v>280</v>
      </c>
      <c r="F37" s="91">
        <v>2534900</v>
      </c>
      <c r="G37" s="35">
        <v>2349679.52</v>
      </c>
      <c r="H37" s="34">
        <f>G37*100/F37</f>
        <v>92.69318395202967</v>
      </c>
      <c r="I37" s="35">
        <v>0</v>
      </c>
      <c r="J37" s="36"/>
    </row>
    <row r="38" spans="1:9" s="60" customFormat="1" ht="12.75">
      <c r="A38" s="16" t="s">
        <v>147</v>
      </c>
      <c r="B38" s="17">
        <v>2</v>
      </c>
      <c r="C38" s="59"/>
      <c r="D38" s="59"/>
      <c r="E38" s="82"/>
      <c r="F38" s="59"/>
      <c r="G38" s="81"/>
      <c r="H38" s="83" t="s">
        <v>150</v>
      </c>
      <c r="I38" s="81"/>
    </row>
    <row r="39" spans="1:9" s="60" customFormat="1" ht="13.5" thickBot="1">
      <c r="A39" s="16"/>
      <c r="B39" s="17"/>
      <c r="C39" s="59"/>
      <c r="D39" s="59"/>
      <c r="E39" s="82"/>
      <c r="F39" s="59"/>
      <c r="G39" s="81"/>
      <c r="H39" s="83"/>
      <c r="I39" s="81"/>
    </row>
    <row r="40" spans="1:10" s="19" customFormat="1" ht="13.5" thickBot="1">
      <c r="A40" s="20" t="s">
        <v>105</v>
      </c>
      <c r="B40" s="21" t="s">
        <v>141</v>
      </c>
      <c r="C40" s="620" t="s">
        <v>118</v>
      </c>
      <c r="D40" s="621"/>
      <c r="E40" s="22" t="s">
        <v>104</v>
      </c>
      <c r="F40" s="21" t="s">
        <v>151</v>
      </c>
      <c r="G40" s="23" t="s">
        <v>152</v>
      </c>
      <c r="H40" s="23" t="s">
        <v>153</v>
      </c>
      <c r="I40" s="228" t="s">
        <v>158</v>
      </c>
      <c r="J40" s="18"/>
    </row>
    <row r="41" spans="1:10" s="37" customFormat="1" ht="12.75">
      <c r="A41" s="38"/>
      <c r="B41" s="346"/>
      <c r="C41" s="68"/>
      <c r="D41" s="68"/>
      <c r="E41" s="32" t="s">
        <v>84</v>
      </c>
      <c r="F41" s="91">
        <f>SUM(F43,F55,F57)</f>
        <v>6890469</v>
      </c>
      <c r="G41" s="91">
        <f>SUM(G43,G55,G57)</f>
        <v>6801544.96</v>
      </c>
      <c r="H41" s="34">
        <f>G41*100/F41</f>
        <v>98.70946317297124</v>
      </c>
      <c r="I41" s="35">
        <f>SUM(I43)</f>
        <v>0</v>
      </c>
      <c r="J41" s="36"/>
    </row>
    <row r="42" spans="1:10" s="37" customFormat="1" ht="12.75">
      <c r="A42" s="66"/>
      <c r="B42" s="67"/>
      <c r="C42" s="40"/>
      <c r="D42" s="40"/>
      <c r="E42" s="41" t="s">
        <v>154</v>
      </c>
      <c r="F42" s="42"/>
      <c r="G42" s="35"/>
      <c r="H42" s="34" t="s">
        <v>150</v>
      </c>
      <c r="I42" s="35"/>
      <c r="J42" s="36"/>
    </row>
    <row r="43" spans="1:11" s="37" customFormat="1" ht="12.75">
      <c r="A43" s="66"/>
      <c r="B43" s="66"/>
      <c r="C43" s="195"/>
      <c r="D43" s="251">
        <v>6050</v>
      </c>
      <c r="E43" s="580" t="s">
        <v>136</v>
      </c>
      <c r="F43" s="92">
        <v>6167645</v>
      </c>
      <c r="G43" s="35">
        <v>6078720.96</v>
      </c>
      <c r="H43" s="51">
        <f>G43*100/F43</f>
        <v>98.55821727742112</v>
      </c>
      <c r="I43" s="35">
        <f>SUM(I44:I54)</f>
        <v>0</v>
      </c>
      <c r="J43" s="36"/>
      <c r="K43" s="486" t="s">
        <v>150</v>
      </c>
    </row>
    <row r="44" spans="1:11" s="46" customFormat="1" ht="51">
      <c r="A44" s="229"/>
      <c r="B44" s="229"/>
      <c r="C44" s="229"/>
      <c r="D44" s="247"/>
      <c r="E44" s="604" t="s">
        <v>27</v>
      </c>
      <c r="F44" s="470" t="s">
        <v>150</v>
      </c>
      <c r="G44" s="47">
        <v>2224433.48</v>
      </c>
      <c r="H44" s="472" t="s">
        <v>150</v>
      </c>
      <c r="I44" s="349">
        <v>0</v>
      </c>
      <c r="J44" s="45"/>
      <c r="K44" s="45"/>
    </row>
    <row r="45" spans="1:11" s="46" customFormat="1" ht="25.5">
      <c r="A45" s="229"/>
      <c r="B45" s="229"/>
      <c r="C45" s="229"/>
      <c r="D45" s="247"/>
      <c r="E45" s="604" t="s">
        <v>28</v>
      </c>
      <c r="F45" s="470"/>
      <c r="G45" s="47">
        <v>16836</v>
      </c>
      <c r="H45" s="472"/>
      <c r="I45" s="264">
        <v>0</v>
      </c>
      <c r="J45" s="45"/>
      <c r="K45" s="581" t="s">
        <v>150</v>
      </c>
    </row>
    <row r="46" spans="1:10" s="46" customFormat="1" ht="25.5">
      <c r="A46" s="229"/>
      <c r="B46" s="229"/>
      <c r="C46" s="229"/>
      <c r="D46" s="247"/>
      <c r="E46" s="529" t="s">
        <v>29</v>
      </c>
      <c r="F46" s="471"/>
      <c r="G46" s="47">
        <v>149268.95</v>
      </c>
      <c r="H46" s="472"/>
      <c r="I46" s="264">
        <v>0</v>
      </c>
      <c r="J46" s="45"/>
    </row>
    <row r="47" spans="1:10" s="46" customFormat="1" ht="25.5">
      <c r="A47" s="229"/>
      <c r="B47" s="229"/>
      <c r="C47" s="229"/>
      <c r="D47" s="247"/>
      <c r="E47" s="529" t="s">
        <v>30</v>
      </c>
      <c r="F47" s="470" t="s">
        <v>150</v>
      </c>
      <c r="G47" s="47">
        <v>49715</v>
      </c>
      <c r="H47" s="472" t="s">
        <v>150</v>
      </c>
      <c r="I47" s="264">
        <v>0</v>
      </c>
      <c r="J47" s="45"/>
    </row>
    <row r="48" spans="1:10" s="46" customFormat="1" ht="12.75">
      <c r="A48" s="229"/>
      <c r="B48" s="229"/>
      <c r="C48" s="229"/>
      <c r="D48" s="247"/>
      <c r="E48" s="529" t="s">
        <v>31</v>
      </c>
      <c r="F48" s="470"/>
      <c r="G48" s="47">
        <v>52641.8</v>
      </c>
      <c r="H48" s="472"/>
      <c r="I48" s="349">
        <v>0</v>
      </c>
      <c r="J48" s="45"/>
    </row>
    <row r="49" spans="1:10" s="46" customFormat="1" ht="12.75">
      <c r="A49" s="229"/>
      <c r="B49" s="229"/>
      <c r="C49" s="229"/>
      <c r="D49" s="247"/>
      <c r="E49" s="529" t="s">
        <v>32</v>
      </c>
      <c r="F49" s="470"/>
      <c r="G49" s="47">
        <v>115816.43</v>
      </c>
      <c r="H49" s="472"/>
      <c r="I49" s="349">
        <v>0</v>
      </c>
      <c r="J49" s="45"/>
    </row>
    <row r="50" spans="1:10" s="46" customFormat="1" ht="12.75">
      <c r="A50" s="229"/>
      <c r="B50" s="229"/>
      <c r="C50" s="229"/>
      <c r="D50" s="247"/>
      <c r="E50" s="529" t="s">
        <v>33</v>
      </c>
      <c r="F50" s="470"/>
      <c r="G50" s="47">
        <v>463879.14</v>
      </c>
      <c r="H50" s="472"/>
      <c r="I50" s="349">
        <v>0</v>
      </c>
      <c r="J50" s="45"/>
    </row>
    <row r="51" spans="1:10" s="46" customFormat="1" ht="14.25" customHeight="1">
      <c r="A51" s="229"/>
      <c r="B51" s="229"/>
      <c r="C51" s="229"/>
      <c r="D51" s="247"/>
      <c r="E51" s="529" t="s">
        <v>34</v>
      </c>
      <c r="F51" s="470"/>
      <c r="G51" s="47">
        <v>0</v>
      </c>
      <c r="H51" s="472"/>
      <c r="I51" s="349">
        <v>0</v>
      </c>
      <c r="J51" s="45"/>
    </row>
    <row r="52" spans="1:10" s="46" customFormat="1" ht="25.5">
      <c r="A52" s="229"/>
      <c r="B52" s="229"/>
      <c r="C52" s="229"/>
      <c r="D52" s="247"/>
      <c r="E52" s="529" t="s">
        <v>35</v>
      </c>
      <c r="F52" s="470"/>
      <c r="G52" s="47">
        <v>49910</v>
      </c>
      <c r="H52" s="472"/>
      <c r="I52" s="349">
        <v>0</v>
      </c>
      <c r="J52" s="45"/>
    </row>
    <row r="53" spans="1:10" s="46" customFormat="1" ht="25.5">
      <c r="A53" s="229"/>
      <c r="B53" s="229"/>
      <c r="C53" s="229"/>
      <c r="D53" s="247"/>
      <c r="E53" s="604" t="s">
        <v>36</v>
      </c>
      <c r="F53" s="470"/>
      <c r="G53" s="47">
        <v>2338247.95</v>
      </c>
      <c r="H53" s="472"/>
      <c r="I53" s="349">
        <v>0</v>
      </c>
      <c r="J53" s="569" t="s">
        <v>150</v>
      </c>
    </row>
    <row r="54" spans="1:10" s="46" customFormat="1" ht="25.5">
      <c r="A54" s="229"/>
      <c r="B54" s="229"/>
      <c r="C54" s="348"/>
      <c r="D54" s="93"/>
      <c r="E54" s="529" t="s">
        <v>37</v>
      </c>
      <c r="F54" s="470"/>
      <c r="G54" s="47">
        <v>617972.21</v>
      </c>
      <c r="H54" s="472"/>
      <c r="I54" s="349">
        <v>0</v>
      </c>
      <c r="J54" s="45"/>
    </row>
    <row r="55" spans="1:10" s="37" customFormat="1" ht="12.75">
      <c r="A55" s="66"/>
      <c r="B55" s="38"/>
      <c r="C55" s="36"/>
      <c r="D55" s="537">
        <v>6060</v>
      </c>
      <c r="E55" s="531" t="s">
        <v>140</v>
      </c>
      <c r="F55" s="92">
        <v>22824</v>
      </c>
      <c r="G55" s="35">
        <v>22824</v>
      </c>
      <c r="H55" s="51">
        <f>G55*100/F55</f>
        <v>100</v>
      </c>
      <c r="I55" s="35">
        <f>SUM(I56)</f>
        <v>0</v>
      </c>
      <c r="J55" s="36"/>
    </row>
    <row r="56" spans="1:11" s="46" customFormat="1" ht="15" customHeight="1">
      <c r="A56" s="229"/>
      <c r="B56" s="44"/>
      <c r="C56" s="86"/>
      <c r="D56" s="93"/>
      <c r="E56" s="526" t="s">
        <v>38</v>
      </c>
      <c r="F56" s="470" t="s">
        <v>150</v>
      </c>
      <c r="G56" s="47">
        <v>22824</v>
      </c>
      <c r="H56" s="472" t="s">
        <v>150</v>
      </c>
      <c r="I56" s="349">
        <v>0</v>
      </c>
      <c r="J56" s="45"/>
      <c r="K56" s="45"/>
    </row>
    <row r="57" spans="1:10" s="37" customFormat="1" ht="38.25">
      <c r="A57" s="446"/>
      <c r="B57" s="255"/>
      <c r="C57" s="447"/>
      <c r="D57" s="344">
        <v>6610</v>
      </c>
      <c r="E57" s="371" t="s">
        <v>184</v>
      </c>
      <c r="F57" s="494">
        <v>700000</v>
      </c>
      <c r="G57" s="35">
        <v>700000</v>
      </c>
      <c r="H57" s="495">
        <f>G57*100/F57</f>
        <v>100</v>
      </c>
      <c r="I57" s="35">
        <v>0</v>
      </c>
      <c r="J57" s="36"/>
    </row>
    <row r="58" spans="1:10" s="46" customFormat="1" ht="63.75">
      <c r="A58" s="248"/>
      <c r="B58" s="248"/>
      <c r="C58" s="86"/>
      <c r="D58" s="86"/>
      <c r="E58" s="265" t="s">
        <v>67</v>
      </c>
      <c r="F58" s="493" t="s">
        <v>150</v>
      </c>
      <c r="G58" s="189">
        <v>700000</v>
      </c>
      <c r="H58" s="503" t="s">
        <v>150</v>
      </c>
      <c r="I58" s="189">
        <v>0</v>
      </c>
      <c r="J58" s="45"/>
    </row>
    <row r="59" spans="1:9" s="60" customFormat="1" ht="12.75">
      <c r="A59" s="16" t="s">
        <v>147</v>
      </c>
      <c r="B59" s="17">
        <v>3</v>
      </c>
      <c r="C59" s="59"/>
      <c r="D59" s="59"/>
      <c r="E59" s="82"/>
      <c r="F59" s="59"/>
      <c r="G59" s="81"/>
      <c r="H59" s="83" t="s">
        <v>150</v>
      </c>
      <c r="I59" s="81"/>
    </row>
    <row r="60" spans="1:9" s="60" customFormat="1" ht="13.5" thickBot="1">
      <c r="A60" s="16"/>
      <c r="B60" s="17"/>
      <c r="C60" s="59"/>
      <c r="D60" s="59"/>
      <c r="E60" s="82"/>
      <c r="F60" s="59"/>
      <c r="G60" s="81"/>
      <c r="H60" s="83"/>
      <c r="I60" s="81"/>
    </row>
    <row r="61" spans="1:10" s="19" customFormat="1" ht="13.5" thickBot="1">
      <c r="A61" s="20" t="s">
        <v>105</v>
      </c>
      <c r="B61" s="21" t="s">
        <v>141</v>
      </c>
      <c r="C61" s="620" t="s">
        <v>118</v>
      </c>
      <c r="D61" s="621"/>
      <c r="E61" s="22" t="s">
        <v>104</v>
      </c>
      <c r="F61" s="21" t="s">
        <v>151</v>
      </c>
      <c r="G61" s="23" t="s">
        <v>152</v>
      </c>
      <c r="H61" s="23" t="s">
        <v>153</v>
      </c>
      <c r="I61" s="228" t="s">
        <v>158</v>
      </c>
      <c r="J61" s="18"/>
    </row>
    <row r="62" spans="1:10" s="5" customFormat="1" ht="12.75">
      <c r="A62" s="14"/>
      <c r="B62" s="280">
        <v>60095</v>
      </c>
      <c r="C62" s="9"/>
      <c r="D62" s="9"/>
      <c r="E62" s="101" t="s">
        <v>126</v>
      </c>
      <c r="F62" s="225">
        <f>SUM(F63:F63)</f>
        <v>20000</v>
      </c>
      <c r="G62" s="225">
        <f>SUM(G63:G63)</f>
        <v>14950</v>
      </c>
      <c r="H62" s="27">
        <f aca="true" t="shared" si="0" ref="H62:H67">G62*100/F62</f>
        <v>74.75</v>
      </c>
      <c r="I62" s="62">
        <v>0</v>
      </c>
      <c r="J62" s="4"/>
    </row>
    <row r="63" spans="1:10" s="37" customFormat="1" ht="26.25" thickBot="1">
      <c r="A63" s="420"/>
      <c r="B63" s="605"/>
      <c r="C63" s="421"/>
      <c r="D63" s="421"/>
      <c r="E63" s="125" t="s">
        <v>246</v>
      </c>
      <c r="F63" s="606">
        <v>20000</v>
      </c>
      <c r="G63" s="127">
        <v>14950</v>
      </c>
      <c r="H63" s="144">
        <f t="shared" si="0"/>
        <v>74.75</v>
      </c>
      <c r="I63" s="127">
        <v>0</v>
      </c>
      <c r="J63" s="36"/>
    </row>
    <row r="64" spans="1:10" s="11" customFormat="1" ht="12.75">
      <c r="A64" s="293">
        <v>700</v>
      </c>
      <c r="B64" s="294"/>
      <c r="C64" s="289"/>
      <c r="D64" s="289"/>
      <c r="E64" s="290" t="s">
        <v>125</v>
      </c>
      <c r="F64" s="295">
        <f>SUM(F71,F65)</f>
        <v>1781727</v>
      </c>
      <c r="G64" s="295">
        <f>SUM(G71,G65)</f>
        <v>1413257.69</v>
      </c>
      <c r="H64" s="285">
        <f t="shared" si="0"/>
        <v>79.31954165817771</v>
      </c>
      <c r="I64" s="292">
        <f>SUM(I71,I65)</f>
        <v>120483</v>
      </c>
      <c r="J64" s="10"/>
    </row>
    <row r="65" spans="1:10" s="5" customFormat="1" ht="12.75">
      <c r="A65" s="12"/>
      <c r="B65" s="95">
        <v>70005</v>
      </c>
      <c r="C65" s="3"/>
      <c r="D65" s="3"/>
      <c r="E65" s="26" t="s">
        <v>83</v>
      </c>
      <c r="F65" s="96">
        <f>SUM(F66:F67)</f>
        <v>340000</v>
      </c>
      <c r="G65" s="96">
        <f>SUM(G66:G67)</f>
        <v>210643.37</v>
      </c>
      <c r="H65" s="27">
        <f t="shared" si="0"/>
        <v>61.95393235294117</v>
      </c>
      <c r="I65" s="28">
        <f>SUM(I66:I67)</f>
        <v>0</v>
      </c>
      <c r="J65" s="4"/>
    </row>
    <row r="66" spans="1:10" s="37" customFormat="1" ht="76.5">
      <c r="A66" s="63"/>
      <c r="B66" s="97"/>
      <c r="C66" s="30"/>
      <c r="D66" s="30"/>
      <c r="E66" s="32" t="s">
        <v>79</v>
      </c>
      <c r="F66" s="98">
        <v>260000</v>
      </c>
      <c r="G66" s="35">
        <v>141713.37</v>
      </c>
      <c r="H66" s="34">
        <f t="shared" si="0"/>
        <v>54.50514230769231</v>
      </c>
      <c r="I66" s="35">
        <v>0</v>
      </c>
      <c r="J66" s="36"/>
    </row>
    <row r="67" spans="1:10" s="37" customFormat="1" ht="12.75">
      <c r="A67" s="66"/>
      <c r="B67" s="510"/>
      <c r="C67" s="68"/>
      <c r="D67" s="68"/>
      <c r="E67" s="32" t="s">
        <v>84</v>
      </c>
      <c r="F67" s="65">
        <f>SUM(F69)</f>
        <v>80000</v>
      </c>
      <c r="G67" s="65">
        <f>SUM(G69)</f>
        <v>68930</v>
      </c>
      <c r="H67" s="34">
        <f t="shared" si="0"/>
        <v>86.1625</v>
      </c>
      <c r="I67" s="35">
        <v>0</v>
      </c>
      <c r="J67" s="36"/>
    </row>
    <row r="68" spans="1:10" s="37" customFormat="1" ht="12.75">
      <c r="A68" s="66"/>
      <c r="B68" s="67"/>
      <c r="C68" s="40"/>
      <c r="D68" s="40"/>
      <c r="E68" s="41" t="s">
        <v>154</v>
      </c>
      <c r="F68" s="42"/>
      <c r="G68" s="50"/>
      <c r="H68" s="51" t="s">
        <v>150</v>
      </c>
      <c r="I68" s="50"/>
      <c r="J68" s="36"/>
    </row>
    <row r="69" spans="1:10" s="37" customFormat="1" ht="12.75">
      <c r="A69" s="66"/>
      <c r="B69" s="38"/>
      <c r="C69" s="40"/>
      <c r="D69" s="43">
        <v>6050</v>
      </c>
      <c r="E69" s="496" t="s">
        <v>136</v>
      </c>
      <c r="F69" s="497">
        <v>80000</v>
      </c>
      <c r="G69" s="498">
        <v>68930</v>
      </c>
      <c r="H69" s="105">
        <f>G69*100/F69</f>
        <v>86.1625</v>
      </c>
      <c r="I69" s="192">
        <v>0</v>
      </c>
      <c r="J69" s="36"/>
    </row>
    <row r="70" spans="1:10" s="46" customFormat="1" ht="12.75">
      <c r="A70" s="229"/>
      <c r="B70" s="248"/>
      <c r="C70" s="94"/>
      <c r="D70" s="94"/>
      <c r="E70" s="262" t="s">
        <v>39</v>
      </c>
      <c r="F70" s="473" t="s">
        <v>150</v>
      </c>
      <c r="G70" s="263">
        <v>68930</v>
      </c>
      <c r="H70" s="479" t="s">
        <v>150</v>
      </c>
      <c r="I70" s="264">
        <v>0</v>
      </c>
      <c r="J70" s="45"/>
    </row>
    <row r="71" spans="1:10" s="5" customFormat="1" ht="12.75">
      <c r="A71" s="14"/>
      <c r="B71" s="535">
        <v>70095</v>
      </c>
      <c r="C71" s="3"/>
      <c r="D71" s="3"/>
      <c r="E71" s="101" t="s">
        <v>126</v>
      </c>
      <c r="F71" s="216">
        <f>SUM(F76,F72)</f>
        <v>1441727</v>
      </c>
      <c r="G71" s="216">
        <f>SUM(G76,G72)</f>
        <v>1202614.32</v>
      </c>
      <c r="H71" s="27">
        <f>G71*100/F71</f>
        <v>83.41484344817015</v>
      </c>
      <c r="I71" s="62">
        <f>SUM(I72)</f>
        <v>120483</v>
      </c>
      <c r="J71" s="4"/>
    </row>
    <row r="72" spans="1:10" s="37" customFormat="1" ht="102">
      <c r="A72" s="63"/>
      <c r="B72" s="249"/>
      <c r="C72" s="30"/>
      <c r="D72" s="30"/>
      <c r="E72" s="32" t="s">
        <v>80</v>
      </c>
      <c r="F72" s="98">
        <v>1363978</v>
      </c>
      <c r="G72" s="35">
        <v>1177956.52</v>
      </c>
      <c r="H72" s="34">
        <f>G72*100/F72</f>
        <v>86.36184161328116</v>
      </c>
      <c r="I72" s="35">
        <v>120483</v>
      </c>
      <c r="J72" s="36"/>
    </row>
    <row r="73" spans="1:10" s="37" customFormat="1" ht="12.75">
      <c r="A73" s="66"/>
      <c r="B73" s="67"/>
      <c r="C73" s="40"/>
      <c r="D73" s="40"/>
      <c r="E73" s="41" t="s">
        <v>154</v>
      </c>
      <c r="F73" s="42"/>
      <c r="G73" s="35"/>
      <c r="H73" s="34" t="s">
        <v>150</v>
      </c>
      <c r="I73" s="35"/>
      <c r="J73" s="36"/>
    </row>
    <row r="74" spans="1:10" s="37" customFormat="1" ht="12.75">
      <c r="A74" s="66"/>
      <c r="B74" s="38"/>
      <c r="C74" s="68"/>
      <c r="D74" s="76">
        <v>4110</v>
      </c>
      <c r="E74" s="32" t="s">
        <v>145</v>
      </c>
      <c r="F74" s="77">
        <v>1083</v>
      </c>
      <c r="G74" s="35">
        <v>1082.16</v>
      </c>
      <c r="H74" s="34">
        <f>G74*100/F74</f>
        <v>99.9224376731302</v>
      </c>
      <c r="I74" s="35">
        <v>90.6</v>
      </c>
      <c r="J74" s="36"/>
    </row>
    <row r="75" spans="1:10" s="37" customFormat="1" ht="25.5">
      <c r="A75" s="66"/>
      <c r="B75" s="79"/>
      <c r="C75" s="68"/>
      <c r="D75" s="76">
        <v>4170</v>
      </c>
      <c r="E75" s="32" t="s">
        <v>161</v>
      </c>
      <c r="F75" s="77">
        <v>7500</v>
      </c>
      <c r="G75" s="35">
        <v>7200</v>
      </c>
      <c r="H75" s="34">
        <f>G75*100/F75</f>
        <v>96</v>
      </c>
      <c r="I75" s="35">
        <v>162.86</v>
      </c>
      <c r="J75" s="36"/>
    </row>
    <row r="76" spans="1:10" s="37" customFormat="1" ht="12.75">
      <c r="A76" s="66"/>
      <c r="B76" s="79"/>
      <c r="C76" s="68"/>
      <c r="D76" s="68"/>
      <c r="E76" s="32" t="s">
        <v>84</v>
      </c>
      <c r="F76" s="65">
        <f>SUM(F78)</f>
        <v>77749</v>
      </c>
      <c r="G76" s="65">
        <f>SUM(G78)</f>
        <v>24657.8</v>
      </c>
      <c r="H76" s="34">
        <f>G76*100/F76</f>
        <v>31.714620123731496</v>
      </c>
      <c r="I76" s="35">
        <v>0</v>
      </c>
      <c r="J76" s="36"/>
    </row>
    <row r="77" spans="1:10" s="37" customFormat="1" ht="12.75">
      <c r="A77" s="66"/>
      <c r="B77" s="38"/>
      <c r="C77" s="40"/>
      <c r="D77" s="40"/>
      <c r="E77" s="41" t="s">
        <v>154</v>
      </c>
      <c r="F77" s="42"/>
      <c r="G77" s="50"/>
      <c r="H77" s="51" t="s">
        <v>150</v>
      </c>
      <c r="I77" s="50"/>
      <c r="J77" s="36"/>
    </row>
    <row r="78" spans="1:10" s="37" customFormat="1" ht="12.75">
      <c r="A78" s="66"/>
      <c r="B78" s="38"/>
      <c r="C78" s="40"/>
      <c r="D78" s="43">
        <v>6050</v>
      </c>
      <c r="E78" s="496" t="s">
        <v>136</v>
      </c>
      <c r="F78" s="497">
        <v>77749</v>
      </c>
      <c r="G78" s="498">
        <v>24657.8</v>
      </c>
      <c r="H78" s="105">
        <f>G78*100/F78</f>
        <v>31.714620123731496</v>
      </c>
      <c r="I78" s="192">
        <v>0</v>
      </c>
      <c r="J78" s="36"/>
    </row>
    <row r="79" spans="1:10" s="37" customFormat="1" ht="12.75">
      <c r="A79" s="66"/>
      <c r="B79" s="38"/>
      <c r="C79" s="36"/>
      <c r="D79" s="344"/>
      <c r="E79" s="525" t="s">
        <v>40</v>
      </c>
      <c r="F79" s="533"/>
      <c r="G79" s="443">
        <v>19537</v>
      </c>
      <c r="H79" s="474"/>
      <c r="I79" s="556">
        <v>0</v>
      </c>
      <c r="J79" s="36"/>
    </row>
    <row r="80" spans="1:10" s="37" customFormat="1" ht="13.5" customHeight="1">
      <c r="A80" s="66"/>
      <c r="B80" s="38"/>
      <c r="C80" s="36"/>
      <c r="D80" s="344"/>
      <c r="E80" s="525" t="s">
        <v>41</v>
      </c>
      <c r="F80" s="499"/>
      <c r="G80" s="443">
        <v>0</v>
      </c>
      <c r="H80" s="557"/>
      <c r="I80" s="556">
        <v>0</v>
      </c>
      <c r="J80" s="36"/>
    </row>
    <row r="81" spans="1:10" s="46" customFormat="1" ht="12.75">
      <c r="A81" s="348"/>
      <c r="B81" s="248"/>
      <c r="C81" s="86"/>
      <c r="D81" s="86"/>
      <c r="E81" s="262" t="s">
        <v>9</v>
      </c>
      <c r="F81" s="571" t="s">
        <v>150</v>
      </c>
      <c r="G81" s="492">
        <v>5120.8</v>
      </c>
      <c r="H81" s="572" t="s">
        <v>150</v>
      </c>
      <c r="I81" s="558">
        <v>0</v>
      </c>
      <c r="J81" s="45"/>
    </row>
    <row r="82" spans="1:9" s="60" customFormat="1" ht="12.75">
      <c r="A82" s="16" t="s">
        <v>147</v>
      </c>
      <c r="B82" s="17">
        <v>4</v>
      </c>
      <c r="C82" s="59"/>
      <c r="D82" s="59"/>
      <c r="E82" s="82"/>
      <c r="F82" s="59"/>
      <c r="G82" s="81"/>
      <c r="H82" s="83" t="s">
        <v>150</v>
      </c>
      <c r="I82" s="81"/>
    </row>
    <row r="83" spans="1:9" s="60" customFormat="1" ht="13.5" thickBot="1">
      <c r="A83" s="16"/>
      <c r="B83" s="17"/>
      <c r="C83" s="59"/>
      <c r="D83" s="59"/>
      <c r="E83" s="82"/>
      <c r="F83" s="59"/>
      <c r="G83" s="81"/>
      <c r="H83" s="83"/>
      <c r="I83" s="81"/>
    </row>
    <row r="84" spans="1:10" s="19" customFormat="1" ht="13.5" thickBot="1">
      <c r="A84" s="20" t="s">
        <v>105</v>
      </c>
      <c r="B84" s="21" t="s">
        <v>141</v>
      </c>
      <c r="C84" s="620" t="s">
        <v>118</v>
      </c>
      <c r="D84" s="621"/>
      <c r="E84" s="22" t="s">
        <v>104</v>
      </c>
      <c r="F84" s="21" t="s">
        <v>151</v>
      </c>
      <c r="G84" s="23" t="s">
        <v>152</v>
      </c>
      <c r="H84" s="23" t="s">
        <v>153</v>
      </c>
      <c r="I84" s="228" t="s">
        <v>158</v>
      </c>
      <c r="J84" s="18"/>
    </row>
    <row r="85" spans="1:10" s="11" customFormat="1" ht="12.75">
      <c r="A85" s="301">
        <v>710</v>
      </c>
      <c r="B85" s="296"/>
      <c r="C85" s="297"/>
      <c r="D85" s="298"/>
      <c r="E85" s="299" t="s">
        <v>95</v>
      </c>
      <c r="F85" s="300">
        <f>SUM(F88,F86)</f>
        <v>113000</v>
      </c>
      <c r="G85" s="300">
        <f>SUM(G88,G86)</f>
        <v>10661.68</v>
      </c>
      <c r="H85" s="285">
        <f aca="true" t="shared" si="1" ref="H85:H92">G85*100/F85</f>
        <v>9.435115044247787</v>
      </c>
      <c r="I85" s="292">
        <f>SUM(I88)</f>
        <v>0</v>
      </c>
      <c r="J85" s="10"/>
    </row>
    <row r="86" spans="1:10" s="5" customFormat="1" ht="12.75">
      <c r="A86" s="15"/>
      <c r="B86" s="100">
        <v>71004</v>
      </c>
      <c r="C86" s="8"/>
      <c r="D86" s="9"/>
      <c r="E86" s="101" t="s">
        <v>6</v>
      </c>
      <c r="F86" s="102">
        <f>SUM(F87)</f>
        <v>110000</v>
      </c>
      <c r="G86" s="102">
        <f>SUM(G87)</f>
        <v>9540</v>
      </c>
      <c r="H86" s="27">
        <f t="shared" si="1"/>
        <v>8.672727272727272</v>
      </c>
      <c r="I86" s="62">
        <v>0</v>
      </c>
      <c r="J86" s="4"/>
    </row>
    <row r="87" spans="1:10" s="37" customFormat="1" ht="38.25">
      <c r="A87" s="29"/>
      <c r="B87" s="104"/>
      <c r="C87" s="103"/>
      <c r="D87" s="104"/>
      <c r="E87" s="75" t="s">
        <v>7</v>
      </c>
      <c r="F87" s="270">
        <v>110000</v>
      </c>
      <c r="G87" s="35">
        <v>9540</v>
      </c>
      <c r="H87" s="105">
        <f t="shared" si="1"/>
        <v>8.672727272727272</v>
      </c>
      <c r="I87" s="35">
        <v>0</v>
      </c>
      <c r="J87" s="36"/>
    </row>
    <row r="88" spans="1:10" s="5" customFormat="1" ht="12.75">
      <c r="A88" s="14"/>
      <c r="B88" s="100">
        <v>71035</v>
      </c>
      <c r="C88" s="8"/>
      <c r="D88" s="9"/>
      <c r="E88" s="101" t="s">
        <v>124</v>
      </c>
      <c r="F88" s="102">
        <f>SUM(F89)</f>
        <v>3000</v>
      </c>
      <c r="G88" s="102">
        <f>SUM(G89)</f>
        <v>1121.68</v>
      </c>
      <c r="H88" s="27">
        <f t="shared" si="1"/>
        <v>37.38933333333333</v>
      </c>
      <c r="I88" s="62">
        <v>0</v>
      </c>
      <c r="J88" s="4"/>
    </row>
    <row r="89" spans="1:10" s="37" customFormat="1" ht="39" thickBot="1">
      <c r="A89" s="420"/>
      <c r="B89" s="421"/>
      <c r="C89" s="422"/>
      <c r="D89" s="421"/>
      <c r="E89" s="125" t="s">
        <v>81</v>
      </c>
      <c r="F89" s="423">
        <v>3000</v>
      </c>
      <c r="G89" s="127">
        <v>1121.68</v>
      </c>
      <c r="H89" s="128">
        <f t="shared" si="1"/>
        <v>37.38933333333333</v>
      </c>
      <c r="I89" s="127">
        <v>0</v>
      </c>
      <c r="J89" s="36"/>
    </row>
    <row r="90" spans="1:10" s="11" customFormat="1" ht="12.75">
      <c r="A90" s="502">
        <v>720</v>
      </c>
      <c r="B90" s="296"/>
      <c r="C90" s="297"/>
      <c r="D90" s="298"/>
      <c r="E90" s="299" t="s">
        <v>185</v>
      </c>
      <c r="F90" s="300">
        <f>SUM(F91)</f>
        <v>365140</v>
      </c>
      <c r="G90" s="300">
        <f>SUM(G91)</f>
        <v>360536.25</v>
      </c>
      <c r="H90" s="285">
        <f t="shared" si="1"/>
        <v>98.73918223147285</v>
      </c>
      <c r="I90" s="292">
        <f>SUM(I92)</f>
        <v>0</v>
      </c>
      <c r="J90" s="10"/>
    </row>
    <row r="91" spans="1:10" s="5" customFormat="1" ht="12.75">
      <c r="A91" s="14"/>
      <c r="B91" s="280">
        <v>72095</v>
      </c>
      <c r="C91" s="9"/>
      <c r="D91" s="9"/>
      <c r="E91" s="101" t="s">
        <v>126</v>
      </c>
      <c r="F91" s="225">
        <f>SUM(F92:F92)</f>
        <v>365140</v>
      </c>
      <c r="G91" s="225">
        <f>SUM(G92:G92)</f>
        <v>360536.25</v>
      </c>
      <c r="H91" s="27">
        <f t="shared" si="1"/>
        <v>98.73918223147285</v>
      </c>
      <c r="I91" s="62">
        <v>0</v>
      </c>
      <c r="J91" s="4"/>
    </row>
    <row r="92" spans="1:10" s="37" customFormat="1" ht="12.75">
      <c r="A92" s="66"/>
      <c r="B92" s="67"/>
      <c r="C92" s="68"/>
      <c r="D92" s="68"/>
      <c r="E92" s="32" t="s">
        <v>84</v>
      </c>
      <c r="F92" s="91">
        <f>SUM(F94)</f>
        <v>365140</v>
      </c>
      <c r="G92" s="91">
        <f>SUM(G94)</f>
        <v>360536.25</v>
      </c>
      <c r="H92" s="34">
        <f t="shared" si="1"/>
        <v>98.73918223147285</v>
      </c>
      <c r="I92" s="35">
        <v>0</v>
      </c>
      <c r="J92" s="36"/>
    </row>
    <row r="93" spans="1:10" s="37" customFormat="1" ht="12.75">
      <c r="A93" s="66"/>
      <c r="B93" s="67"/>
      <c r="C93" s="40"/>
      <c r="D93" s="40"/>
      <c r="E93" s="41" t="s">
        <v>154</v>
      </c>
      <c r="F93" s="42"/>
      <c r="G93" s="35"/>
      <c r="H93" s="34" t="s">
        <v>150</v>
      </c>
      <c r="I93" s="35"/>
      <c r="J93" s="36"/>
    </row>
    <row r="94" spans="1:10" s="37" customFormat="1" ht="12.75">
      <c r="A94" s="66"/>
      <c r="B94" s="38"/>
      <c r="C94" s="40"/>
      <c r="D94" s="43">
        <v>6060</v>
      </c>
      <c r="E94" s="41" t="s">
        <v>140</v>
      </c>
      <c r="F94" s="92">
        <v>365140</v>
      </c>
      <c r="G94" s="35">
        <v>360536.25</v>
      </c>
      <c r="H94" s="51">
        <f>G94*100/F94</f>
        <v>98.73918223147285</v>
      </c>
      <c r="I94" s="35">
        <v>0</v>
      </c>
      <c r="J94" s="36"/>
    </row>
    <row r="95" spans="1:10" s="46" customFormat="1" ht="51.75" thickBot="1">
      <c r="A95" s="271"/>
      <c r="B95" s="272"/>
      <c r="C95" s="273"/>
      <c r="D95" s="442"/>
      <c r="E95" s="534" t="s">
        <v>42</v>
      </c>
      <c r="F95" s="500"/>
      <c r="G95" s="427">
        <v>360536.25</v>
      </c>
      <c r="H95" s="501"/>
      <c r="I95" s="424">
        <v>0</v>
      </c>
      <c r="J95" s="45"/>
    </row>
    <row r="96" spans="1:10" s="11" customFormat="1" ht="12.75">
      <c r="A96" s="287">
        <v>750</v>
      </c>
      <c r="B96" s="288"/>
      <c r="C96" s="288"/>
      <c r="D96" s="289"/>
      <c r="E96" s="290" t="s">
        <v>135</v>
      </c>
      <c r="F96" s="291">
        <f>SUM(F97,F101,F109,F128,F135,F143)</f>
        <v>5966502</v>
      </c>
      <c r="G96" s="291">
        <f>SUM(G97,G101,G109,G128,G135,G143)</f>
        <v>5682885.389999999</v>
      </c>
      <c r="H96" s="285">
        <f>G96*100/F96</f>
        <v>95.24651780892722</v>
      </c>
      <c r="I96" s="292">
        <f>SUM(I97,I101,I109,I128,I135,I143)</f>
        <v>496994.41000000003</v>
      </c>
      <c r="J96" s="10"/>
    </row>
    <row r="97" spans="1:10" s="5" customFormat="1" ht="12.75">
      <c r="A97" s="15"/>
      <c r="B97" s="106">
        <v>75011</v>
      </c>
      <c r="C97" s="2"/>
      <c r="D97" s="3"/>
      <c r="E97" s="26" t="s">
        <v>155</v>
      </c>
      <c r="F97" s="96">
        <f>SUM(F98)</f>
        <v>158900</v>
      </c>
      <c r="G97" s="96">
        <f>SUM(G98)</f>
        <v>158900</v>
      </c>
      <c r="H97" s="27">
        <f>G97*100/F97</f>
        <v>100</v>
      </c>
      <c r="I97" s="28">
        <f>SUM(I98)</f>
        <v>4982.81</v>
      </c>
      <c r="J97" s="4"/>
    </row>
    <row r="98" spans="1:10" s="37" customFormat="1" ht="25.5">
      <c r="A98" s="29"/>
      <c r="B98" s="84"/>
      <c r="C98" s="31"/>
      <c r="D98" s="30"/>
      <c r="E98" s="32" t="s">
        <v>278</v>
      </c>
      <c r="F98" s="107">
        <v>158900</v>
      </c>
      <c r="G98" s="35">
        <v>158900</v>
      </c>
      <c r="H98" s="34">
        <f>G98*100/F98</f>
        <v>100</v>
      </c>
      <c r="I98" s="35">
        <v>4982.81</v>
      </c>
      <c r="J98" s="36"/>
    </row>
    <row r="99" spans="1:10" s="37" customFormat="1" ht="12.75">
      <c r="A99" s="66"/>
      <c r="B99" s="67"/>
      <c r="C99" s="73"/>
      <c r="D99" s="73"/>
      <c r="E99" s="75" t="s">
        <v>154</v>
      </c>
      <c r="F99" s="110"/>
      <c r="G99" s="35"/>
      <c r="H99" s="34" t="s">
        <v>150</v>
      </c>
      <c r="I99" s="35"/>
      <c r="J99" s="36"/>
    </row>
    <row r="100" spans="1:10" s="37" customFormat="1" ht="12.75">
      <c r="A100" s="66"/>
      <c r="B100" s="79"/>
      <c r="C100" s="68"/>
      <c r="D100" s="76">
        <v>4010</v>
      </c>
      <c r="E100" s="32" t="s">
        <v>94</v>
      </c>
      <c r="F100" s="112">
        <v>158900</v>
      </c>
      <c r="G100" s="35">
        <v>158900</v>
      </c>
      <c r="H100" s="34">
        <f>G100*100/F100</f>
        <v>100</v>
      </c>
      <c r="I100" s="35">
        <v>4982.81</v>
      </c>
      <c r="J100" s="36"/>
    </row>
    <row r="101" spans="1:10" s="5" customFormat="1" ht="12.75">
      <c r="A101" s="14"/>
      <c r="B101" s="100">
        <v>75022</v>
      </c>
      <c r="C101" s="2"/>
      <c r="D101" s="3"/>
      <c r="E101" s="26" t="s">
        <v>87</v>
      </c>
      <c r="F101" s="96">
        <f>SUM(F102)</f>
        <v>217200</v>
      </c>
      <c r="G101" s="96">
        <f>SUM(G102)</f>
        <v>207924.88</v>
      </c>
      <c r="H101" s="27">
        <f>G101*100/F101</f>
        <v>95.72968692449355</v>
      </c>
      <c r="I101" s="28">
        <f>SUM(I102)</f>
        <v>0</v>
      </c>
      <c r="J101" s="4"/>
    </row>
    <row r="102" spans="1:10" s="37" customFormat="1" ht="38.25">
      <c r="A102" s="29"/>
      <c r="B102" s="84"/>
      <c r="C102" s="31"/>
      <c r="D102" s="30"/>
      <c r="E102" s="32" t="s">
        <v>8</v>
      </c>
      <c r="F102" s="98">
        <v>217200</v>
      </c>
      <c r="G102" s="35">
        <v>207924.88</v>
      </c>
      <c r="H102" s="34">
        <f>G102*100/F102</f>
        <v>95.72968692449355</v>
      </c>
      <c r="I102" s="35">
        <v>0</v>
      </c>
      <c r="J102" s="36"/>
    </row>
    <row r="103" spans="1:10" s="37" customFormat="1" ht="12.75">
      <c r="A103" s="66"/>
      <c r="B103" s="67"/>
      <c r="C103" s="108"/>
      <c r="D103" s="108"/>
      <c r="E103" s="256" t="s">
        <v>154</v>
      </c>
      <c r="F103" s="245"/>
      <c r="G103" s="71"/>
      <c r="H103" s="34" t="s">
        <v>150</v>
      </c>
      <c r="I103" s="71"/>
      <c r="J103" s="36"/>
    </row>
    <row r="104" spans="1:11" s="37" customFormat="1" ht="25.5">
      <c r="A104" s="66"/>
      <c r="B104" s="38"/>
      <c r="C104" s="68"/>
      <c r="D104" s="76">
        <v>3030</v>
      </c>
      <c r="E104" s="32" t="s">
        <v>160</v>
      </c>
      <c r="F104" s="116">
        <v>201500</v>
      </c>
      <c r="G104" s="35">
        <v>197070.63</v>
      </c>
      <c r="H104" s="34">
        <f>G104*100/F104</f>
        <v>97.80180148883375</v>
      </c>
      <c r="I104" s="35">
        <v>0</v>
      </c>
      <c r="J104" s="36"/>
      <c r="K104" s="486" t="s">
        <v>150</v>
      </c>
    </row>
    <row r="105" spans="1:10" s="37" customFormat="1" ht="25.5">
      <c r="A105" s="79"/>
      <c r="B105" s="79"/>
      <c r="C105" s="68"/>
      <c r="D105" s="76">
        <v>4170</v>
      </c>
      <c r="E105" s="32" t="s">
        <v>161</v>
      </c>
      <c r="F105" s="117">
        <v>1000</v>
      </c>
      <c r="G105" s="35">
        <v>467</v>
      </c>
      <c r="H105" s="105">
        <f>G105*100/F105</f>
        <v>46.7</v>
      </c>
      <c r="I105" s="35">
        <v>0</v>
      </c>
      <c r="J105" s="36"/>
    </row>
    <row r="106" spans="1:9" s="60" customFormat="1" ht="12.75">
      <c r="A106" s="16" t="s">
        <v>147</v>
      </c>
      <c r="B106" s="17">
        <v>5</v>
      </c>
      <c r="C106" s="59"/>
      <c r="D106" s="59"/>
      <c r="E106" s="82"/>
      <c r="F106" s="59"/>
      <c r="G106" s="81"/>
      <c r="H106" s="83" t="s">
        <v>150</v>
      </c>
      <c r="I106" s="81"/>
    </row>
    <row r="107" spans="1:9" s="60" customFormat="1" ht="13.5" thickBot="1">
      <c r="A107" s="16"/>
      <c r="B107" s="17"/>
      <c r="C107" s="59"/>
      <c r="D107" s="59"/>
      <c r="E107" s="82"/>
      <c r="F107" s="59"/>
      <c r="G107" s="81"/>
      <c r="H107" s="83"/>
      <c r="I107" s="81"/>
    </row>
    <row r="108" spans="1:10" s="19" customFormat="1" ht="13.5" thickBot="1">
      <c r="A108" s="20" t="s">
        <v>105</v>
      </c>
      <c r="B108" s="21" t="s">
        <v>141</v>
      </c>
      <c r="C108" s="620" t="s">
        <v>118</v>
      </c>
      <c r="D108" s="621"/>
      <c r="E108" s="22" t="s">
        <v>104</v>
      </c>
      <c r="F108" s="21" t="s">
        <v>151</v>
      </c>
      <c r="G108" s="23" t="s">
        <v>152</v>
      </c>
      <c r="H108" s="23" t="s">
        <v>153</v>
      </c>
      <c r="I108" s="228" t="s">
        <v>158</v>
      </c>
      <c r="J108" s="18"/>
    </row>
    <row r="109" spans="1:10" s="5" customFormat="1" ht="12.75">
      <c r="A109" s="14"/>
      <c r="B109" s="253">
        <v>75023</v>
      </c>
      <c r="C109" s="12"/>
      <c r="D109" s="355"/>
      <c r="E109" s="358" t="s">
        <v>99</v>
      </c>
      <c r="F109" s="359">
        <f>SUM(F118,F110)</f>
        <v>4785636</v>
      </c>
      <c r="G109" s="360">
        <f>SUM(G118,G110)</f>
        <v>4567969.13</v>
      </c>
      <c r="H109" s="361">
        <f>G109*100/F109</f>
        <v>95.45166264212322</v>
      </c>
      <c r="I109" s="362">
        <f>SUM(I118,I110)</f>
        <v>436520.34</v>
      </c>
      <c r="J109" s="4"/>
    </row>
    <row r="110" spans="1:10" s="37" customFormat="1" ht="102.75" customHeight="1">
      <c r="A110" s="29"/>
      <c r="B110" s="181"/>
      <c r="C110" s="357"/>
      <c r="D110" s="181"/>
      <c r="E110" s="221" t="s">
        <v>43</v>
      </c>
      <c r="F110" s="352">
        <v>4703999</v>
      </c>
      <c r="G110" s="260">
        <v>4537348.45</v>
      </c>
      <c r="H110" s="54">
        <f>G110*100/F110</f>
        <v>96.45725796285245</v>
      </c>
      <c r="I110" s="147">
        <v>436520.34</v>
      </c>
      <c r="J110" s="36"/>
    </row>
    <row r="111" spans="1:10" s="37" customFormat="1" ht="25.5" customHeight="1">
      <c r="A111" s="38"/>
      <c r="B111" s="108"/>
      <c r="C111" s="78"/>
      <c r="D111" s="108"/>
      <c r="E111" s="363" t="s">
        <v>173</v>
      </c>
      <c r="F111" s="365"/>
      <c r="G111" s="364"/>
      <c r="H111" s="34"/>
      <c r="I111" s="173"/>
      <c r="J111" s="36"/>
    </row>
    <row r="112" spans="1:10" s="37" customFormat="1" ht="12.75">
      <c r="A112" s="38"/>
      <c r="B112" s="108"/>
      <c r="C112" s="356"/>
      <c r="D112" s="108"/>
      <c r="E112" s="256" t="s">
        <v>154</v>
      </c>
      <c r="F112" s="245"/>
      <c r="G112" s="71"/>
      <c r="H112" s="34" t="s">
        <v>150</v>
      </c>
      <c r="I112" s="71"/>
      <c r="J112" s="36"/>
    </row>
    <row r="113" spans="1:11" s="37" customFormat="1" ht="12.75">
      <c r="A113" s="38"/>
      <c r="B113" s="36"/>
      <c r="C113" s="111"/>
      <c r="D113" s="76">
        <v>4010</v>
      </c>
      <c r="E113" s="32" t="s">
        <v>94</v>
      </c>
      <c r="F113" s="116">
        <v>2764657</v>
      </c>
      <c r="G113" s="35">
        <v>2711990.5</v>
      </c>
      <c r="H113" s="34">
        <f aca="true" t="shared" si="2" ref="H113:H118">G113*100/F113</f>
        <v>98.09500780747847</v>
      </c>
      <c r="I113" s="35">
        <v>83285.1</v>
      </c>
      <c r="J113" s="36"/>
      <c r="K113" s="486" t="s">
        <v>150</v>
      </c>
    </row>
    <row r="114" spans="1:10" s="37" customFormat="1" ht="12.75">
      <c r="A114" s="38"/>
      <c r="B114" s="36"/>
      <c r="C114" s="111"/>
      <c r="D114" s="76">
        <v>4040</v>
      </c>
      <c r="E114" s="32" t="s">
        <v>134</v>
      </c>
      <c r="F114" s="112">
        <v>218843</v>
      </c>
      <c r="G114" s="35">
        <v>218842.23</v>
      </c>
      <c r="H114" s="34">
        <f t="shared" si="2"/>
        <v>99.99964814958669</v>
      </c>
      <c r="I114" s="35">
        <v>224524.68</v>
      </c>
      <c r="J114" s="36"/>
    </row>
    <row r="115" spans="1:10" s="37" customFormat="1" ht="12.75">
      <c r="A115" s="38"/>
      <c r="B115" s="36"/>
      <c r="C115" s="111"/>
      <c r="D115" s="76">
        <v>4110</v>
      </c>
      <c r="E115" s="32" t="s">
        <v>145</v>
      </c>
      <c r="F115" s="112">
        <v>484311</v>
      </c>
      <c r="G115" s="35">
        <v>456616.88</v>
      </c>
      <c r="H115" s="34">
        <f t="shared" si="2"/>
        <v>94.2817487110555</v>
      </c>
      <c r="I115" s="35">
        <v>61346.31</v>
      </c>
      <c r="J115" s="36"/>
    </row>
    <row r="116" spans="1:10" s="37" customFormat="1" ht="12.75">
      <c r="A116" s="38"/>
      <c r="B116" s="419"/>
      <c r="C116" s="111"/>
      <c r="D116" s="76">
        <v>4120</v>
      </c>
      <c r="E116" s="32" t="s">
        <v>109</v>
      </c>
      <c r="F116" s="117">
        <v>81375</v>
      </c>
      <c r="G116" s="35">
        <v>66122.76</v>
      </c>
      <c r="H116" s="34">
        <f t="shared" si="2"/>
        <v>81.25684792626727</v>
      </c>
      <c r="I116" s="35">
        <v>11347.77</v>
      </c>
      <c r="J116" s="36"/>
    </row>
    <row r="117" spans="1:10" s="37" customFormat="1" ht="25.5">
      <c r="A117" s="38"/>
      <c r="B117" s="118"/>
      <c r="C117" s="111"/>
      <c r="D117" s="76">
        <v>4170</v>
      </c>
      <c r="E117" s="32" t="s">
        <v>161</v>
      </c>
      <c r="F117" s="117">
        <v>98900</v>
      </c>
      <c r="G117" s="35">
        <v>90869.54</v>
      </c>
      <c r="H117" s="105">
        <f t="shared" si="2"/>
        <v>91.88022244691608</v>
      </c>
      <c r="I117" s="35">
        <v>3299.76</v>
      </c>
      <c r="J117" s="36"/>
    </row>
    <row r="118" spans="1:10" s="37" customFormat="1" ht="12.75">
      <c r="A118" s="38"/>
      <c r="B118" s="40"/>
      <c r="C118" s="111"/>
      <c r="D118" s="68"/>
      <c r="E118" s="32" t="s">
        <v>84</v>
      </c>
      <c r="F118" s="91">
        <f>SUM(F123,F120)</f>
        <v>81637</v>
      </c>
      <c r="G118" s="91">
        <f>SUM(G120:G120)</f>
        <v>30620.68</v>
      </c>
      <c r="H118" s="34">
        <f t="shared" si="2"/>
        <v>37.50833568112498</v>
      </c>
      <c r="I118" s="71">
        <f>SUM(I120)</f>
        <v>0</v>
      </c>
      <c r="J118" s="36"/>
    </row>
    <row r="119" spans="1:10" s="37" customFormat="1" ht="12.75">
      <c r="A119" s="66"/>
      <c r="B119" s="67"/>
      <c r="C119" s="40"/>
      <c r="D119" s="40"/>
      <c r="E119" s="41" t="s">
        <v>154</v>
      </c>
      <c r="F119" s="42"/>
      <c r="G119" s="35" t="s">
        <v>150</v>
      </c>
      <c r="H119" s="34" t="s">
        <v>150</v>
      </c>
      <c r="I119" s="35"/>
      <c r="J119" s="36"/>
    </row>
    <row r="120" spans="1:10" s="37" customFormat="1" ht="12.75">
      <c r="A120" s="66"/>
      <c r="B120" s="38"/>
      <c r="C120" s="40"/>
      <c r="D120" s="120">
        <v>6060</v>
      </c>
      <c r="E120" s="41" t="s">
        <v>140</v>
      </c>
      <c r="F120" s="99">
        <v>65000</v>
      </c>
      <c r="G120" s="35">
        <v>30620.68</v>
      </c>
      <c r="H120" s="51">
        <f>G120*100/F120</f>
        <v>47.108738461538465</v>
      </c>
      <c r="I120" s="35">
        <v>0</v>
      </c>
      <c r="J120" s="36"/>
    </row>
    <row r="121" spans="1:10" s="46" customFormat="1" ht="12.75">
      <c r="A121" s="229"/>
      <c r="B121" s="44"/>
      <c r="C121" s="45"/>
      <c r="D121" s="366"/>
      <c r="E121" s="354" t="s">
        <v>10</v>
      </c>
      <c r="F121" s="476"/>
      <c r="G121" s="440">
        <v>16958</v>
      </c>
      <c r="H121" s="474"/>
      <c r="I121" s="349">
        <v>0</v>
      </c>
      <c r="J121" s="45"/>
    </row>
    <row r="122" spans="1:10" s="46" customFormat="1" ht="25.5">
      <c r="A122" s="229"/>
      <c r="B122" s="44"/>
      <c r="C122" s="86"/>
      <c r="D122" s="87"/>
      <c r="E122" s="367" t="s">
        <v>44</v>
      </c>
      <c r="F122" s="476" t="s">
        <v>150</v>
      </c>
      <c r="G122" s="440">
        <v>13662.68</v>
      </c>
      <c r="H122" s="469" t="s">
        <v>150</v>
      </c>
      <c r="I122" s="349">
        <v>0</v>
      </c>
      <c r="J122" s="45"/>
    </row>
    <row r="123" spans="1:10" s="37" customFormat="1" ht="51">
      <c r="A123" s="66"/>
      <c r="B123" s="38"/>
      <c r="C123" s="193"/>
      <c r="D123" s="251">
        <v>6639</v>
      </c>
      <c r="E123" s="347" t="s">
        <v>186</v>
      </c>
      <c r="F123" s="99">
        <v>16637</v>
      </c>
      <c r="G123" s="35">
        <f>SUM(G124:G124)</f>
        <v>0</v>
      </c>
      <c r="H123" s="51">
        <f>G123*100/F123</f>
        <v>0</v>
      </c>
      <c r="I123" s="35">
        <v>0</v>
      </c>
      <c r="J123" s="36"/>
    </row>
    <row r="124" spans="1:10" s="46" customFormat="1" ht="38.25">
      <c r="A124" s="248"/>
      <c r="B124" s="93"/>
      <c r="C124" s="86"/>
      <c r="D124" s="505"/>
      <c r="E124" s="532" t="s">
        <v>45</v>
      </c>
      <c r="F124" s="476"/>
      <c r="G124" s="440">
        <v>0</v>
      </c>
      <c r="H124" s="474"/>
      <c r="I124" s="349">
        <v>0</v>
      </c>
      <c r="J124" s="45"/>
    </row>
    <row r="125" spans="1:9" s="60" customFormat="1" ht="12.75">
      <c r="A125" s="16" t="s">
        <v>147</v>
      </c>
      <c r="B125" s="17">
        <v>6</v>
      </c>
      <c r="C125" s="59"/>
      <c r="D125" s="59"/>
      <c r="E125" s="82"/>
      <c r="F125" s="59"/>
      <c r="G125" s="81"/>
      <c r="H125" s="83" t="s">
        <v>150</v>
      </c>
      <c r="I125" s="81"/>
    </row>
    <row r="126" spans="1:9" s="60" customFormat="1" ht="13.5" thickBot="1">
      <c r="A126" s="16"/>
      <c r="B126" s="17"/>
      <c r="C126" s="59"/>
      <c r="D126" s="59"/>
      <c r="E126" s="82"/>
      <c r="F126" s="59"/>
      <c r="G126" s="81"/>
      <c r="H126" s="83"/>
      <c r="I126" s="81"/>
    </row>
    <row r="127" spans="1:10" s="19" customFormat="1" ht="13.5" thickBot="1">
      <c r="A127" s="20" t="s">
        <v>105</v>
      </c>
      <c r="B127" s="21" t="s">
        <v>141</v>
      </c>
      <c r="C127" s="620" t="s">
        <v>118</v>
      </c>
      <c r="D127" s="621"/>
      <c r="E127" s="22" t="s">
        <v>104</v>
      </c>
      <c r="F127" s="21" t="s">
        <v>151</v>
      </c>
      <c r="G127" s="23" t="s">
        <v>152</v>
      </c>
      <c r="H127" s="23" t="s">
        <v>153</v>
      </c>
      <c r="I127" s="228" t="s">
        <v>158</v>
      </c>
      <c r="J127" s="18"/>
    </row>
    <row r="128" spans="1:10" s="5" customFormat="1" ht="12.75">
      <c r="A128" s="14"/>
      <c r="B128" s="100">
        <v>75056</v>
      </c>
      <c r="C128" s="2"/>
      <c r="D128" s="3"/>
      <c r="E128" s="101" t="s">
        <v>254</v>
      </c>
      <c r="F128" s="96">
        <f>SUM(F129)</f>
        <v>28118</v>
      </c>
      <c r="G128" s="96">
        <f>SUM(G129)</f>
        <v>28078.77</v>
      </c>
      <c r="H128" s="27">
        <f>G128*100/F128</f>
        <v>99.86048083078455</v>
      </c>
      <c r="I128" s="28">
        <f>SUM(I129)</f>
        <v>0</v>
      </c>
      <c r="J128" s="4"/>
    </row>
    <row r="129" spans="1:10" s="37" customFormat="1" ht="28.5" customHeight="1">
      <c r="A129" s="29"/>
      <c r="B129" s="84"/>
      <c r="C129" s="31"/>
      <c r="D129" s="30"/>
      <c r="E129" s="32" t="s">
        <v>253</v>
      </c>
      <c r="F129" s="98">
        <v>28118</v>
      </c>
      <c r="G129" s="35">
        <v>28078.77</v>
      </c>
      <c r="H129" s="34">
        <f>G129*100/F129</f>
        <v>99.86048083078455</v>
      </c>
      <c r="I129" s="35">
        <v>0</v>
      </c>
      <c r="J129" s="36"/>
    </row>
    <row r="130" spans="1:9" s="60" customFormat="1" ht="12.75">
      <c r="A130" s="66"/>
      <c r="B130" s="67"/>
      <c r="C130" s="40"/>
      <c r="D130" s="40"/>
      <c r="E130" s="41" t="s">
        <v>154</v>
      </c>
      <c r="F130" s="42"/>
      <c r="G130" s="35"/>
      <c r="H130" s="24" t="s">
        <v>150</v>
      </c>
      <c r="I130" s="123"/>
    </row>
    <row r="131" spans="1:11" s="37" customFormat="1" ht="38.25">
      <c r="A131" s="66"/>
      <c r="B131" s="38"/>
      <c r="C131" s="68"/>
      <c r="D131" s="76">
        <v>3020</v>
      </c>
      <c r="E131" s="32" t="s">
        <v>255</v>
      </c>
      <c r="F131" s="116">
        <v>16744</v>
      </c>
      <c r="G131" s="35">
        <v>16743.77</v>
      </c>
      <c r="H131" s="34">
        <f aca="true" t="shared" si="3" ref="H131:H136">G131*100/F131</f>
        <v>99.99862637362638</v>
      </c>
      <c r="I131" s="35">
        <v>0</v>
      </c>
      <c r="J131" s="36"/>
      <c r="K131" s="486" t="s">
        <v>150</v>
      </c>
    </row>
    <row r="132" spans="1:11" s="37" customFormat="1" ht="51">
      <c r="A132" s="122"/>
      <c r="B132" s="29"/>
      <c r="C132" s="30"/>
      <c r="D132" s="76">
        <v>3040</v>
      </c>
      <c r="E132" s="32" t="s">
        <v>256</v>
      </c>
      <c r="F132" s="112">
        <v>6497</v>
      </c>
      <c r="G132" s="35">
        <v>6497</v>
      </c>
      <c r="H132" s="34">
        <f t="shared" si="3"/>
        <v>100</v>
      </c>
      <c r="I132" s="35">
        <v>0</v>
      </c>
      <c r="K132" s="486" t="s">
        <v>150</v>
      </c>
    </row>
    <row r="133" spans="1:9" s="37" customFormat="1" ht="12.75">
      <c r="A133" s="115"/>
      <c r="B133" s="38"/>
      <c r="C133" s="68"/>
      <c r="D133" s="76">
        <v>4110</v>
      </c>
      <c r="E133" s="32" t="s">
        <v>145</v>
      </c>
      <c r="F133" s="117">
        <v>3511</v>
      </c>
      <c r="G133" s="35">
        <v>3509.34</v>
      </c>
      <c r="H133" s="34">
        <f t="shared" si="3"/>
        <v>99.95272002278553</v>
      </c>
      <c r="I133" s="35">
        <v>0</v>
      </c>
    </row>
    <row r="134" spans="1:9" s="37" customFormat="1" ht="12.75">
      <c r="A134" s="38"/>
      <c r="B134" s="79"/>
      <c r="C134" s="73"/>
      <c r="D134" s="74">
        <v>4120</v>
      </c>
      <c r="E134" s="75" t="s">
        <v>109</v>
      </c>
      <c r="F134" s="211">
        <v>566</v>
      </c>
      <c r="G134" s="35">
        <v>528.66</v>
      </c>
      <c r="H134" s="105">
        <f t="shared" si="3"/>
        <v>93.40282685512368</v>
      </c>
      <c r="I134" s="35">
        <v>0</v>
      </c>
    </row>
    <row r="135" spans="1:10" s="5" customFormat="1" ht="12.75">
      <c r="A135" s="14"/>
      <c r="B135" s="253">
        <v>75075</v>
      </c>
      <c r="C135" s="8"/>
      <c r="D135" s="9"/>
      <c r="E135" s="101" t="s">
        <v>117</v>
      </c>
      <c r="F135" s="225">
        <f>SUM(F139,F136)</f>
        <v>128000</v>
      </c>
      <c r="G135" s="225">
        <f>SUM(G139,G136)</f>
        <v>122786.63999999998</v>
      </c>
      <c r="H135" s="27">
        <f t="shared" si="3"/>
        <v>95.92706249999999</v>
      </c>
      <c r="I135" s="62">
        <f>SUM(I136)</f>
        <v>0</v>
      </c>
      <c r="J135" s="4"/>
    </row>
    <row r="136" spans="1:10" s="37" customFormat="1" ht="38.25">
      <c r="A136" s="29"/>
      <c r="B136" s="511"/>
      <c r="C136" s="30"/>
      <c r="D136" s="30"/>
      <c r="E136" s="32" t="s">
        <v>174</v>
      </c>
      <c r="F136" s="65">
        <v>102000</v>
      </c>
      <c r="G136" s="35">
        <v>96947.04</v>
      </c>
      <c r="H136" s="34">
        <f t="shared" si="3"/>
        <v>95.04611764705882</v>
      </c>
      <c r="I136" s="35">
        <v>0</v>
      </c>
      <c r="J136" s="36"/>
    </row>
    <row r="137" spans="1:10" s="37" customFormat="1" ht="12.75">
      <c r="A137" s="38"/>
      <c r="B137" s="38"/>
      <c r="C137" s="40"/>
      <c r="D137" s="40"/>
      <c r="E137" s="41" t="s">
        <v>154</v>
      </c>
      <c r="F137" s="42"/>
      <c r="G137" s="35"/>
      <c r="H137" s="34" t="s">
        <v>150</v>
      </c>
      <c r="I137" s="35"/>
      <c r="J137" s="36"/>
    </row>
    <row r="138" spans="1:10" s="37" customFormat="1" ht="25.5">
      <c r="A138" s="38"/>
      <c r="B138" s="79"/>
      <c r="C138" s="68"/>
      <c r="D138" s="76">
        <v>4170</v>
      </c>
      <c r="E138" s="32" t="s">
        <v>161</v>
      </c>
      <c r="F138" s="117">
        <v>31420</v>
      </c>
      <c r="G138" s="35">
        <v>31420</v>
      </c>
      <c r="H138" s="105">
        <f>G138*100/F138</f>
        <v>100</v>
      </c>
      <c r="I138" s="35">
        <v>0</v>
      </c>
      <c r="J138" s="36"/>
    </row>
    <row r="139" spans="1:10" s="37" customFormat="1" ht="12.75">
      <c r="A139" s="66"/>
      <c r="B139" s="38"/>
      <c r="C139" s="68"/>
      <c r="D139" s="68"/>
      <c r="E139" s="32" t="s">
        <v>84</v>
      </c>
      <c r="F139" s="65">
        <f>SUM(F141)</f>
        <v>26000</v>
      </c>
      <c r="G139" s="65">
        <f>SUM(G141)</f>
        <v>25839.6</v>
      </c>
      <c r="H139" s="34">
        <f>G139*100/F139</f>
        <v>99.38307692307693</v>
      </c>
      <c r="I139" s="35">
        <v>0</v>
      </c>
      <c r="J139" s="36"/>
    </row>
    <row r="140" spans="1:10" s="37" customFormat="1" ht="12.75">
      <c r="A140" s="66"/>
      <c r="B140" s="67"/>
      <c r="C140" s="40"/>
      <c r="D140" s="40"/>
      <c r="E140" s="41" t="s">
        <v>154</v>
      </c>
      <c r="F140" s="42"/>
      <c r="G140" s="50"/>
      <c r="H140" s="51" t="s">
        <v>150</v>
      </c>
      <c r="I140" s="50"/>
      <c r="J140" s="36"/>
    </row>
    <row r="141" spans="1:10" s="37" customFormat="1" ht="12.75">
      <c r="A141" s="66"/>
      <c r="B141" s="38"/>
      <c r="C141" s="40"/>
      <c r="D141" s="43">
        <v>6050</v>
      </c>
      <c r="E141" s="496" t="s">
        <v>136</v>
      </c>
      <c r="F141" s="497">
        <v>26000</v>
      </c>
      <c r="G141" s="498">
        <v>25839.6</v>
      </c>
      <c r="H141" s="105">
        <f>G141*100/F141</f>
        <v>99.38307692307693</v>
      </c>
      <c r="I141" s="192">
        <v>0</v>
      </c>
      <c r="J141" s="36"/>
    </row>
    <row r="142" spans="1:10" s="37" customFormat="1" ht="25.5">
      <c r="A142" s="66"/>
      <c r="B142" s="79"/>
      <c r="C142" s="36"/>
      <c r="D142" s="344"/>
      <c r="E142" s="532" t="s">
        <v>46</v>
      </c>
      <c r="F142" s="499"/>
      <c r="G142" s="498">
        <v>25839.6</v>
      </c>
      <c r="H142" s="504"/>
      <c r="I142" s="192">
        <v>0</v>
      </c>
      <c r="J142" s="36"/>
    </row>
    <row r="143" spans="1:10" s="5" customFormat="1" ht="12.75">
      <c r="A143" s="14"/>
      <c r="B143" s="100">
        <v>75095</v>
      </c>
      <c r="C143" s="2"/>
      <c r="D143" s="3"/>
      <c r="E143" s="101" t="s">
        <v>126</v>
      </c>
      <c r="F143" s="96">
        <f>SUM(F144)</f>
        <v>648648</v>
      </c>
      <c r="G143" s="96">
        <f>SUM(G144)</f>
        <v>597225.97</v>
      </c>
      <c r="H143" s="27">
        <f>G143*100/F143</f>
        <v>92.07242911409578</v>
      </c>
      <c r="I143" s="28">
        <f>SUM(I144)</f>
        <v>55491.26</v>
      </c>
      <c r="J143" s="4"/>
    </row>
    <row r="144" spans="1:10" s="37" customFormat="1" ht="51.75" customHeight="1">
      <c r="A144" s="29"/>
      <c r="B144" s="84"/>
      <c r="C144" s="31"/>
      <c r="D144" s="30"/>
      <c r="E144" s="32" t="s">
        <v>175</v>
      </c>
      <c r="F144" s="98">
        <v>648648</v>
      </c>
      <c r="G144" s="35">
        <v>597225.97</v>
      </c>
      <c r="H144" s="34">
        <f>G144*100/F144</f>
        <v>92.07242911409578</v>
      </c>
      <c r="I144" s="35">
        <v>55491.26</v>
      </c>
      <c r="J144" s="36"/>
    </row>
    <row r="145" spans="1:9" s="60" customFormat="1" ht="12.75">
      <c r="A145" s="66"/>
      <c r="B145" s="67"/>
      <c r="C145" s="40"/>
      <c r="D145" s="40"/>
      <c r="E145" s="41" t="s">
        <v>154</v>
      </c>
      <c r="F145" s="42"/>
      <c r="G145" s="35"/>
      <c r="H145" s="24" t="s">
        <v>150</v>
      </c>
      <c r="I145" s="123"/>
    </row>
    <row r="146" spans="1:11" s="37" customFormat="1" ht="25.5">
      <c r="A146" s="78"/>
      <c r="B146" s="79"/>
      <c r="C146" s="68"/>
      <c r="D146" s="76">
        <v>3030</v>
      </c>
      <c r="E146" s="32" t="s">
        <v>162</v>
      </c>
      <c r="F146" s="116">
        <v>43200</v>
      </c>
      <c r="G146" s="35">
        <v>43200</v>
      </c>
      <c r="H146" s="34">
        <f aca="true" t="shared" si="4" ref="H146:H154">G146*100/F146</f>
        <v>100</v>
      </c>
      <c r="I146" s="35">
        <v>0</v>
      </c>
      <c r="J146" s="36"/>
      <c r="K146" s="486" t="s">
        <v>150</v>
      </c>
    </row>
    <row r="147" spans="1:9" s="60" customFormat="1" ht="12.75">
      <c r="A147" s="16" t="s">
        <v>147</v>
      </c>
      <c r="B147" s="17">
        <v>7</v>
      </c>
      <c r="C147" s="59"/>
      <c r="D147" s="59"/>
      <c r="E147" s="82"/>
      <c r="F147" s="59"/>
      <c r="G147" s="81"/>
      <c r="H147" s="83" t="s">
        <v>150</v>
      </c>
      <c r="I147" s="81"/>
    </row>
    <row r="148" spans="1:9" s="60" customFormat="1" ht="13.5" thickBot="1">
      <c r="A148" s="16"/>
      <c r="B148" s="17"/>
      <c r="C148" s="59"/>
      <c r="D148" s="59"/>
      <c r="E148" s="82"/>
      <c r="F148" s="59"/>
      <c r="G148" s="81"/>
      <c r="H148" s="83"/>
      <c r="I148" s="81"/>
    </row>
    <row r="149" spans="1:10" s="19" customFormat="1" ht="13.5" thickBot="1">
      <c r="A149" s="20" t="s">
        <v>105</v>
      </c>
      <c r="B149" s="21" t="s">
        <v>141</v>
      </c>
      <c r="C149" s="620" t="s">
        <v>118</v>
      </c>
      <c r="D149" s="621"/>
      <c r="E149" s="22" t="s">
        <v>104</v>
      </c>
      <c r="F149" s="21" t="s">
        <v>151</v>
      </c>
      <c r="G149" s="23" t="s">
        <v>152</v>
      </c>
      <c r="H149" s="23" t="s">
        <v>153</v>
      </c>
      <c r="I149" s="228" t="s">
        <v>158</v>
      </c>
      <c r="J149" s="18"/>
    </row>
    <row r="150" spans="1:11" s="37" customFormat="1" ht="12.75">
      <c r="A150" s="122"/>
      <c r="B150" s="29"/>
      <c r="C150" s="30"/>
      <c r="D150" s="76">
        <v>4010</v>
      </c>
      <c r="E150" s="32" t="s">
        <v>94</v>
      </c>
      <c r="F150" s="112">
        <v>407882</v>
      </c>
      <c r="G150" s="35">
        <v>397817.26</v>
      </c>
      <c r="H150" s="34">
        <f t="shared" si="4"/>
        <v>97.53243830323476</v>
      </c>
      <c r="I150" s="35">
        <v>9806.17</v>
      </c>
      <c r="K150" s="486" t="s">
        <v>150</v>
      </c>
    </row>
    <row r="151" spans="1:9" s="37" customFormat="1" ht="12.75">
      <c r="A151" s="115"/>
      <c r="B151" s="38"/>
      <c r="C151" s="68"/>
      <c r="D151" s="76">
        <v>4040</v>
      </c>
      <c r="E151" s="32" t="s">
        <v>134</v>
      </c>
      <c r="F151" s="117">
        <v>23003</v>
      </c>
      <c r="G151" s="35">
        <v>23002.36</v>
      </c>
      <c r="H151" s="34">
        <f t="shared" si="4"/>
        <v>99.99721775420598</v>
      </c>
      <c r="I151" s="35">
        <v>32000.91</v>
      </c>
    </row>
    <row r="152" spans="1:9" s="37" customFormat="1" ht="12.75">
      <c r="A152" s="115"/>
      <c r="B152" s="38"/>
      <c r="C152" s="68"/>
      <c r="D152" s="76">
        <v>4110</v>
      </c>
      <c r="E152" s="32" t="s">
        <v>145</v>
      </c>
      <c r="F152" s="117">
        <v>63989</v>
      </c>
      <c r="G152" s="35">
        <v>58945.59</v>
      </c>
      <c r="H152" s="34">
        <f t="shared" si="4"/>
        <v>92.1183172107706</v>
      </c>
      <c r="I152" s="35">
        <v>9978.3</v>
      </c>
    </row>
    <row r="153" spans="1:9" s="37" customFormat="1" ht="13.5" thickBot="1">
      <c r="A153" s="539"/>
      <c r="B153" s="278"/>
      <c r="C153" s="279"/>
      <c r="D153" s="124">
        <v>4120</v>
      </c>
      <c r="E153" s="125" t="s">
        <v>109</v>
      </c>
      <c r="F153" s="126">
        <v>10787</v>
      </c>
      <c r="G153" s="127">
        <v>9872.12</v>
      </c>
      <c r="H153" s="128">
        <f t="shared" si="4"/>
        <v>91.51867989246315</v>
      </c>
      <c r="I153" s="127">
        <v>1622.67</v>
      </c>
    </row>
    <row r="154" spans="1:9" s="11" customFormat="1" ht="25.5">
      <c r="A154" s="301">
        <v>751</v>
      </c>
      <c r="B154" s="288"/>
      <c r="C154" s="288"/>
      <c r="D154" s="289"/>
      <c r="E154" s="290" t="s">
        <v>228</v>
      </c>
      <c r="F154" s="295">
        <f>SUM(F156,F163,F174)</f>
        <v>143058</v>
      </c>
      <c r="G154" s="295">
        <f>SUM(G156,G163,G174)</f>
        <v>140183.45</v>
      </c>
      <c r="H154" s="302">
        <f t="shared" si="4"/>
        <v>97.99064015993514</v>
      </c>
      <c r="I154" s="303">
        <f>SUM(I163,I156)</f>
        <v>0</v>
      </c>
    </row>
    <row r="155" spans="1:9" s="60" customFormat="1" ht="12.75">
      <c r="A155" s="304"/>
      <c r="B155" s="304"/>
      <c r="C155" s="304"/>
      <c r="D155" s="305"/>
      <c r="E155" s="306" t="s">
        <v>229</v>
      </c>
      <c r="F155" s="304"/>
      <c r="G155" s="307"/>
      <c r="H155" s="302" t="s">
        <v>150</v>
      </c>
      <c r="I155" s="308"/>
    </row>
    <row r="156" spans="1:9" s="5" customFormat="1" ht="25.5">
      <c r="A156" s="1"/>
      <c r="B156" s="131">
        <v>75101</v>
      </c>
      <c r="C156" s="6"/>
      <c r="D156" s="7"/>
      <c r="E156" s="132" t="s">
        <v>230</v>
      </c>
      <c r="F156" s="133">
        <f>SUM(F158)</f>
        <v>4096</v>
      </c>
      <c r="G156" s="133">
        <f>SUM(G158)</f>
        <v>4027.28</v>
      </c>
      <c r="H156" s="134">
        <f>G156*100/F156</f>
        <v>98.322265625</v>
      </c>
      <c r="I156" s="135">
        <f>SUM(I158)</f>
        <v>0</v>
      </c>
    </row>
    <row r="157" spans="1:9" s="5" customFormat="1" ht="12.75">
      <c r="A157" s="1"/>
      <c r="B157" s="8"/>
      <c r="C157" s="8"/>
      <c r="D157" s="9"/>
      <c r="E157" s="101" t="s">
        <v>231</v>
      </c>
      <c r="F157" s="8"/>
      <c r="G157" s="136"/>
      <c r="H157" s="24" t="s">
        <v>150</v>
      </c>
      <c r="I157" s="137"/>
    </row>
    <row r="158" spans="1:9" s="37" customFormat="1" ht="38.25">
      <c r="A158" s="122"/>
      <c r="B158" s="142"/>
      <c r="C158" s="31"/>
      <c r="D158" s="30"/>
      <c r="E158" s="32" t="s">
        <v>176</v>
      </c>
      <c r="F158" s="49">
        <v>4096</v>
      </c>
      <c r="G158" s="71">
        <v>4027.28</v>
      </c>
      <c r="H158" s="34">
        <f>G158*100/F158</f>
        <v>98.322265625</v>
      </c>
      <c r="I158" s="71">
        <v>0</v>
      </c>
    </row>
    <row r="159" spans="1:9" s="37" customFormat="1" ht="12.75">
      <c r="A159" s="115"/>
      <c r="B159" s="67"/>
      <c r="C159" s="40"/>
      <c r="D159" s="40"/>
      <c r="E159" s="41" t="s">
        <v>154</v>
      </c>
      <c r="F159" s="42"/>
      <c r="G159" s="35"/>
      <c r="H159" s="34" t="s">
        <v>150</v>
      </c>
      <c r="I159" s="35"/>
    </row>
    <row r="160" spans="1:9" s="37" customFormat="1" ht="12.75">
      <c r="A160" s="115"/>
      <c r="B160" s="38"/>
      <c r="C160" s="68"/>
      <c r="D160" s="76">
        <v>4110</v>
      </c>
      <c r="E160" s="32" t="s">
        <v>145</v>
      </c>
      <c r="F160" s="80">
        <v>586</v>
      </c>
      <c r="G160" s="35">
        <v>517.34</v>
      </c>
      <c r="H160" s="34">
        <f>G160*100/F160</f>
        <v>88.28327645051195</v>
      </c>
      <c r="I160" s="35">
        <v>0</v>
      </c>
    </row>
    <row r="161" spans="1:9" s="37" customFormat="1" ht="12.75">
      <c r="A161" s="115"/>
      <c r="B161" s="38"/>
      <c r="C161" s="40"/>
      <c r="D161" s="43">
        <v>4120</v>
      </c>
      <c r="E161" s="41" t="s">
        <v>109</v>
      </c>
      <c r="F161" s="368">
        <v>84</v>
      </c>
      <c r="G161" s="50">
        <v>83.94</v>
      </c>
      <c r="H161" s="51">
        <f>G161*100/F161</f>
        <v>99.92857142857143</v>
      </c>
      <c r="I161" s="50">
        <v>0</v>
      </c>
    </row>
    <row r="162" spans="1:10" s="37" customFormat="1" ht="25.5">
      <c r="A162" s="38"/>
      <c r="B162" s="582"/>
      <c r="C162" s="540"/>
      <c r="D162" s="370">
        <v>4170</v>
      </c>
      <c r="E162" s="32" t="s">
        <v>161</v>
      </c>
      <c r="F162" s="372">
        <v>3426</v>
      </c>
      <c r="G162" s="35">
        <v>3426</v>
      </c>
      <c r="H162" s="105">
        <f>G162*100/F162</f>
        <v>100</v>
      </c>
      <c r="I162" s="35">
        <v>0</v>
      </c>
      <c r="J162" s="36"/>
    </row>
    <row r="163" spans="1:9" s="5" customFormat="1" ht="12.75">
      <c r="A163" s="14"/>
      <c r="B163" s="253">
        <v>75107</v>
      </c>
      <c r="C163" s="1"/>
      <c r="D163" s="4"/>
      <c r="E163" s="141" t="s">
        <v>89</v>
      </c>
      <c r="F163" s="369">
        <f>SUM(F165)</f>
        <v>56025</v>
      </c>
      <c r="G163" s="369">
        <f>SUM(G165)</f>
        <v>55485</v>
      </c>
      <c r="H163" s="190">
        <f>G163*100/F163</f>
        <v>99.03614457831326</v>
      </c>
      <c r="I163" s="135">
        <f>SUM(I165)</f>
        <v>0</v>
      </c>
    </row>
    <row r="164" spans="1:9" s="5" customFormat="1" ht="12.75">
      <c r="A164" s="1"/>
      <c r="B164" s="8"/>
      <c r="C164" s="8"/>
      <c r="D164" s="9"/>
      <c r="E164" s="101" t="s">
        <v>231</v>
      </c>
      <c r="F164" s="8"/>
      <c r="G164" s="136"/>
      <c r="H164" s="24" t="s">
        <v>150</v>
      </c>
      <c r="I164" s="137"/>
    </row>
    <row r="165" spans="1:9" s="37" customFormat="1" ht="38.25">
      <c r="A165" s="122"/>
      <c r="B165" s="142"/>
      <c r="C165" s="31"/>
      <c r="D165" s="30"/>
      <c r="E165" s="32" t="s">
        <v>90</v>
      </c>
      <c r="F165" s="49">
        <v>56025</v>
      </c>
      <c r="G165" s="71">
        <v>55485</v>
      </c>
      <c r="H165" s="34">
        <f>G165*100/F165</f>
        <v>99.03614457831326</v>
      </c>
      <c r="I165" s="71">
        <v>0</v>
      </c>
    </row>
    <row r="166" spans="1:9" s="37" customFormat="1" ht="12.75">
      <c r="A166" s="115"/>
      <c r="B166" s="67"/>
      <c r="C166" s="40"/>
      <c r="D166" s="40"/>
      <c r="E166" s="41" t="s">
        <v>154</v>
      </c>
      <c r="F166" s="42"/>
      <c r="G166" s="35"/>
      <c r="H166" s="34" t="s">
        <v>150</v>
      </c>
      <c r="I166" s="35"/>
    </row>
    <row r="167" spans="1:11" s="37" customFormat="1" ht="25.5">
      <c r="A167" s="66"/>
      <c r="B167" s="38"/>
      <c r="C167" s="68"/>
      <c r="D167" s="76">
        <v>3030</v>
      </c>
      <c r="E167" s="32" t="s">
        <v>163</v>
      </c>
      <c r="F167" s="116">
        <v>30336</v>
      </c>
      <c r="G167" s="35">
        <v>29796.15</v>
      </c>
      <c r="H167" s="34">
        <f>G167*100/F167</f>
        <v>98.22043117088607</v>
      </c>
      <c r="I167" s="35">
        <v>0</v>
      </c>
      <c r="J167" s="36"/>
      <c r="K167" s="486" t="s">
        <v>150</v>
      </c>
    </row>
    <row r="168" spans="1:9" s="37" customFormat="1" ht="12.75">
      <c r="A168" s="115"/>
      <c r="B168" s="38"/>
      <c r="C168" s="68"/>
      <c r="D168" s="76">
        <v>4110</v>
      </c>
      <c r="E168" s="32" t="s">
        <v>145</v>
      </c>
      <c r="F168" s="77">
        <v>1329</v>
      </c>
      <c r="G168" s="35">
        <v>1329.17</v>
      </c>
      <c r="H168" s="34">
        <f>G168*100/F168</f>
        <v>100.01279157261098</v>
      </c>
      <c r="I168" s="35">
        <v>0</v>
      </c>
    </row>
    <row r="169" spans="1:9" s="37" customFormat="1" ht="12.75">
      <c r="A169" s="115"/>
      <c r="B169" s="38"/>
      <c r="C169" s="68"/>
      <c r="D169" s="76">
        <v>4120</v>
      </c>
      <c r="E169" s="32" t="s">
        <v>109</v>
      </c>
      <c r="F169" s="138">
        <v>216</v>
      </c>
      <c r="G169" s="35">
        <v>215.68</v>
      </c>
      <c r="H169" s="34">
        <f>G169*100/F169</f>
        <v>99.85185185185185</v>
      </c>
      <c r="I169" s="35">
        <v>0</v>
      </c>
    </row>
    <row r="170" spans="1:9" s="37" customFormat="1" ht="25.5">
      <c r="A170" s="79"/>
      <c r="B170" s="582"/>
      <c r="C170" s="73"/>
      <c r="D170" s="74">
        <v>4170</v>
      </c>
      <c r="E170" s="75" t="s">
        <v>161</v>
      </c>
      <c r="F170" s="211">
        <v>12260</v>
      </c>
      <c r="G170" s="35">
        <v>12260.35</v>
      </c>
      <c r="H170" s="105">
        <f>G170*100/F170</f>
        <v>100.00285481239804</v>
      </c>
      <c r="I170" s="35">
        <v>0</v>
      </c>
    </row>
    <row r="171" spans="1:9" s="60" customFormat="1" ht="12.75">
      <c r="A171" s="16" t="s">
        <v>147</v>
      </c>
      <c r="B171" s="17">
        <v>8</v>
      </c>
      <c r="C171" s="59"/>
      <c r="D171" s="59"/>
      <c r="E171" s="82"/>
      <c r="F171" s="59"/>
      <c r="G171" s="81"/>
      <c r="H171" s="83" t="s">
        <v>150</v>
      </c>
      <c r="I171" s="81"/>
    </row>
    <row r="172" spans="1:9" s="60" customFormat="1" ht="13.5" thickBot="1">
      <c r="A172" s="16"/>
      <c r="B172" s="17"/>
      <c r="C172" s="59"/>
      <c r="D172" s="59"/>
      <c r="E172" s="82"/>
      <c r="F172" s="59"/>
      <c r="G172" s="81"/>
      <c r="H172" s="83"/>
      <c r="I172" s="81"/>
    </row>
    <row r="173" spans="1:10" s="19" customFormat="1" ht="13.5" thickBot="1">
      <c r="A173" s="20" t="s">
        <v>105</v>
      </c>
      <c r="B173" s="21" t="s">
        <v>141</v>
      </c>
      <c r="C173" s="620" t="s">
        <v>118</v>
      </c>
      <c r="D173" s="621"/>
      <c r="E173" s="22" t="s">
        <v>104</v>
      </c>
      <c r="F173" s="21" t="s">
        <v>151</v>
      </c>
      <c r="G173" s="23" t="s">
        <v>152</v>
      </c>
      <c r="H173" s="23" t="s">
        <v>153</v>
      </c>
      <c r="I173" s="228" t="s">
        <v>158</v>
      </c>
      <c r="J173" s="18"/>
    </row>
    <row r="174" spans="1:9" s="5" customFormat="1" ht="37.5" customHeight="1">
      <c r="A174" s="14"/>
      <c r="B174" s="253">
        <v>75109</v>
      </c>
      <c r="C174" s="1"/>
      <c r="D174" s="4"/>
      <c r="E174" s="141" t="s">
        <v>257</v>
      </c>
      <c r="F174" s="369">
        <f>SUM(F176)</f>
        <v>82937</v>
      </c>
      <c r="G174" s="369">
        <f>SUM(G176)</f>
        <v>80671.17</v>
      </c>
      <c r="H174" s="190">
        <f>G174*100/F174</f>
        <v>97.26801065869275</v>
      </c>
      <c r="I174" s="135">
        <f>SUM(I176)</f>
        <v>0</v>
      </c>
    </row>
    <row r="175" spans="1:9" s="5" customFormat="1" ht="12.75">
      <c r="A175" s="1"/>
      <c r="B175" s="8"/>
      <c r="C175" s="8"/>
      <c r="D175" s="9"/>
      <c r="E175" s="101" t="s">
        <v>231</v>
      </c>
      <c r="F175" s="8"/>
      <c r="G175" s="136"/>
      <c r="H175" s="24" t="s">
        <v>150</v>
      </c>
      <c r="I175" s="137"/>
    </row>
    <row r="176" spans="1:9" s="37" customFormat="1" ht="51">
      <c r="A176" s="122"/>
      <c r="B176" s="142"/>
      <c r="C176" s="31"/>
      <c r="D176" s="30"/>
      <c r="E176" s="32" t="s">
        <v>258</v>
      </c>
      <c r="F176" s="49">
        <v>82937</v>
      </c>
      <c r="G176" s="71">
        <v>80671.17</v>
      </c>
      <c r="H176" s="34">
        <f>G176*100/F176</f>
        <v>97.26801065869275</v>
      </c>
      <c r="I176" s="71">
        <v>0</v>
      </c>
    </row>
    <row r="177" spans="1:9" s="37" customFormat="1" ht="12.75">
      <c r="A177" s="115"/>
      <c r="B177" s="67"/>
      <c r="C177" s="40"/>
      <c r="D177" s="40"/>
      <c r="E177" s="41" t="s">
        <v>154</v>
      </c>
      <c r="F177" s="42"/>
      <c r="G177" s="35"/>
      <c r="H177" s="34" t="s">
        <v>150</v>
      </c>
      <c r="I177" s="35"/>
    </row>
    <row r="178" spans="1:11" s="37" customFormat="1" ht="25.5">
      <c r="A178" s="66"/>
      <c r="B178" s="38"/>
      <c r="C178" s="68"/>
      <c r="D178" s="76">
        <v>3030</v>
      </c>
      <c r="E178" s="32" t="s">
        <v>163</v>
      </c>
      <c r="F178" s="116">
        <v>49242</v>
      </c>
      <c r="G178" s="35">
        <v>46976.13</v>
      </c>
      <c r="H178" s="34">
        <f aca="true" t="shared" si="5" ref="H178:H184">G178*100/F178</f>
        <v>95.39850127939563</v>
      </c>
      <c r="I178" s="35">
        <v>0</v>
      </c>
      <c r="J178" s="36"/>
      <c r="K178" s="486" t="s">
        <v>150</v>
      </c>
    </row>
    <row r="179" spans="1:9" s="37" customFormat="1" ht="12.75">
      <c r="A179" s="115"/>
      <c r="B179" s="38"/>
      <c r="C179" s="68"/>
      <c r="D179" s="76">
        <v>4110</v>
      </c>
      <c r="E179" s="32" t="s">
        <v>145</v>
      </c>
      <c r="F179" s="77">
        <v>735</v>
      </c>
      <c r="G179" s="35">
        <v>734.52</v>
      </c>
      <c r="H179" s="34">
        <f t="shared" si="5"/>
        <v>99.93469387755103</v>
      </c>
      <c r="I179" s="35">
        <v>0</v>
      </c>
    </row>
    <row r="180" spans="1:9" s="37" customFormat="1" ht="12.75">
      <c r="A180" s="115"/>
      <c r="B180" s="38"/>
      <c r="C180" s="68"/>
      <c r="D180" s="76">
        <v>4120</v>
      </c>
      <c r="E180" s="32" t="s">
        <v>109</v>
      </c>
      <c r="F180" s="138">
        <v>119</v>
      </c>
      <c r="G180" s="35">
        <v>119.18</v>
      </c>
      <c r="H180" s="34">
        <f t="shared" si="5"/>
        <v>100.15126050420169</v>
      </c>
      <c r="I180" s="35">
        <v>0</v>
      </c>
    </row>
    <row r="181" spans="1:9" s="37" customFormat="1" ht="26.25" thickBot="1">
      <c r="A181" s="539"/>
      <c r="B181" s="278"/>
      <c r="C181" s="279"/>
      <c r="D181" s="124">
        <v>4170</v>
      </c>
      <c r="E181" s="125" t="s">
        <v>161</v>
      </c>
      <c r="F181" s="126">
        <v>12404</v>
      </c>
      <c r="G181" s="127">
        <v>12404.3</v>
      </c>
      <c r="H181" s="128">
        <f t="shared" si="5"/>
        <v>100.00241857465333</v>
      </c>
      <c r="I181" s="127">
        <v>0</v>
      </c>
    </row>
    <row r="182" spans="1:9" s="11" customFormat="1" ht="25.5">
      <c r="A182" s="506">
        <v>754</v>
      </c>
      <c r="B182" s="297"/>
      <c r="C182" s="297"/>
      <c r="D182" s="298"/>
      <c r="E182" s="299" t="s">
        <v>146</v>
      </c>
      <c r="F182" s="507">
        <f>SUM(F183,F197,F199)</f>
        <v>324543</v>
      </c>
      <c r="G182" s="507">
        <f>SUM(G183,G197,G199)</f>
        <v>242412.53</v>
      </c>
      <c r="H182" s="285">
        <f t="shared" si="5"/>
        <v>74.69350132339936</v>
      </c>
      <c r="I182" s="292">
        <f>SUM(I199,I183)</f>
        <v>6298.65</v>
      </c>
    </row>
    <row r="183" spans="1:9" s="5" customFormat="1" ht="12.75">
      <c r="A183" s="15"/>
      <c r="B183" s="584">
        <v>75412</v>
      </c>
      <c r="C183" s="9"/>
      <c r="D183" s="9"/>
      <c r="E183" s="101" t="s">
        <v>108</v>
      </c>
      <c r="F183" s="376">
        <f>SUM(F184)</f>
        <v>282698</v>
      </c>
      <c r="G183" s="376">
        <f>SUM(G184)</f>
        <v>200567.56</v>
      </c>
      <c r="H183" s="27">
        <f t="shared" si="5"/>
        <v>70.94764023799249</v>
      </c>
      <c r="I183" s="62">
        <f>SUM(I184)</f>
        <v>6298.65</v>
      </c>
    </row>
    <row r="184" spans="1:9" s="37" customFormat="1" ht="25.5">
      <c r="A184" s="29"/>
      <c r="B184" s="252"/>
      <c r="C184" s="30"/>
      <c r="D184" s="30"/>
      <c r="E184" s="32" t="s">
        <v>177</v>
      </c>
      <c r="F184" s="107">
        <v>282698</v>
      </c>
      <c r="G184" s="192">
        <v>200567.56</v>
      </c>
      <c r="H184" s="34">
        <f t="shared" si="5"/>
        <v>70.94764023799249</v>
      </c>
      <c r="I184" s="35">
        <v>6298.65</v>
      </c>
    </row>
    <row r="185" spans="1:9" s="37" customFormat="1" ht="12.75">
      <c r="A185" s="66"/>
      <c r="B185" s="67"/>
      <c r="C185" s="40"/>
      <c r="D185" s="40"/>
      <c r="E185" s="41" t="s">
        <v>154</v>
      </c>
      <c r="F185" s="230"/>
      <c r="G185" s="147"/>
      <c r="H185" s="51" t="s">
        <v>150</v>
      </c>
      <c r="I185" s="50"/>
    </row>
    <row r="186" spans="1:10" s="37" customFormat="1" ht="12.75">
      <c r="A186" s="66"/>
      <c r="B186" s="38"/>
      <c r="C186" s="193"/>
      <c r="D186" s="182">
        <v>2820</v>
      </c>
      <c r="E186" s="183" t="s">
        <v>113</v>
      </c>
      <c r="F186" s="184">
        <v>19600</v>
      </c>
      <c r="G186" s="50">
        <v>17992.97</v>
      </c>
      <c r="H186" s="261">
        <f>G186*100/F186</f>
        <v>91.80086734693877</v>
      </c>
      <c r="I186" s="50">
        <v>0</v>
      </c>
      <c r="J186" s="36"/>
    </row>
    <row r="187" spans="1:10" s="37" customFormat="1" ht="12.75">
      <c r="A187" s="66"/>
      <c r="B187" s="38"/>
      <c r="C187" s="36"/>
      <c r="D187" s="36"/>
      <c r="E187" s="185" t="s">
        <v>103</v>
      </c>
      <c r="F187" s="36"/>
      <c r="G187" s="258"/>
      <c r="H187" s="351" t="s">
        <v>150</v>
      </c>
      <c r="I187" s="258"/>
      <c r="J187" s="36"/>
    </row>
    <row r="188" spans="1:10" s="37" customFormat="1" ht="12.75">
      <c r="A188" s="66"/>
      <c r="B188" s="38"/>
      <c r="C188" s="36"/>
      <c r="D188" s="36"/>
      <c r="E188" s="385" t="s">
        <v>183</v>
      </c>
      <c r="F188" s="196"/>
      <c r="G188" s="386"/>
      <c r="H188" s="351" t="s">
        <v>150</v>
      </c>
      <c r="I188" s="258"/>
      <c r="J188" s="36"/>
    </row>
    <row r="189" spans="1:10" s="37" customFormat="1" ht="12.75">
      <c r="A189" s="66"/>
      <c r="B189" s="38"/>
      <c r="C189" s="108"/>
      <c r="D189" s="108"/>
      <c r="E189" s="387" t="s">
        <v>164</v>
      </c>
      <c r="F189" s="448"/>
      <c r="G189" s="449"/>
      <c r="H189" s="114"/>
      <c r="I189" s="71"/>
      <c r="J189" s="36"/>
    </row>
    <row r="190" spans="1:11" s="37" customFormat="1" ht="25.5">
      <c r="A190" s="66"/>
      <c r="B190" s="38"/>
      <c r="C190" s="68"/>
      <c r="D190" s="76">
        <v>3030</v>
      </c>
      <c r="E190" s="32" t="s">
        <v>47</v>
      </c>
      <c r="F190" s="116">
        <v>15000</v>
      </c>
      <c r="G190" s="35">
        <v>0</v>
      </c>
      <c r="H190" s="34">
        <f>G190*100/F190</f>
        <v>0</v>
      </c>
      <c r="I190" s="35">
        <v>0</v>
      </c>
      <c r="J190" s="36"/>
      <c r="K190" s="486" t="s">
        <v>150</v>
      </c>
    </row>
    <row r="191" spans="1:9" s="37" customFormat="1" ht="12.75">
      <c r="A191" s="66"/>
      <c r="B191" s="38"/>
      <c r="C191" s="56"/>
      <c r="D191" s="194">
        <v>4110</v>
      </c>
      <c r="E191" s="57" t="s">
        <v>145</v>
      </c>
      <c r="F191" s="250">
        <v>5000</v>
      </c>
      <c r="G191" s="173">
        <v>578.89</v>
      </c>
      <c r="H191" s="34">
        <f>G191*100/F191</f>
        <v>11.5778</v>
      </c>
      <c r="I191" s="71">
        <v>108.3</v>
      </c>
    </row>
    <row r="192" spans="1:9" s="37" customFormat="1" ht="12.75">
      <c r="A192" s="66"/>
      <c r="B192" s="38"/>
      <c r="C192" s="68"/>
      <c r="D192" s="76">
        <v>4120</v>
      </c>
      <c r="E192" s="32" t="s">
        <v>109</v>
      </c>
      <c r="F192" s="231">
        <v>700</v>
      </c>
      <c r="G192" s="192">
        <v>0</v>
      </c>
      <c r="H192" s="34">
        <f>G192*100/F192</f>
        <v>0</v>
      </c>
      <c r="I192" s="35">
        <v>0</v>
      </c>
    </row>
    <row r="193" spans="1:9" s="37" customFormat="1" ht="25.5">
      <c r="A193" s="79"/>
      <c r="B193" s="79"/>
      <c r="C193" s="68"/>
      <c r="D193" s="76">
        <v>4170</v>
      </c>
      <c r="E193" s="32" t="s">
        <v>161</v>
      </c>
      <c r="F193" s="232">
        <v>48330</v>
      </c>
      <c r="G193" s="192">
        <v>42589.35</v>
      </c>
      <c r="H193" s="34">
        <f>G193*100/F193</f>
        <v>88.1219739292365</v>
      </c>
      <c r="I193" s="35">
        <v>654.32</v>
      </c>
    </row>
    <row r="194" spans="1:9" s="60" customFormat="1" ht="12.75">
      <c r="A194" s="16" t="s">
        <v>147</v>
      </c>
      <c r="B194" s="17">
        <v>9</v>
      </c>
      <c r="C194" s="59"/>
      <c r="D194" s="59"/>
      <c r="E194" s="82"/>
      <c r="F194" s="59"/>
      <c r="G194" s="81"/>
      <c r="H194" s="83" t="s">
        <v>150</v>
      </c>
      <c r="I194" s="81"/>
    </row>
    <row r="195" spans="1:9" s="60" customFormat="1" ht="13.5" thickBot="1">
      <c r="A195" s="16"/>
      <c r="B195" s="17"/>
      <c r="C195" s="59"/>
      <c r="D195" s="59"/>
      <c r="E195" s="82"/>
      <c r="F195" s="59"/>
      <c r="G195" s="81"/>
      <c r="H195" s="83"/>
      <c r="I195" s="81"/>
    </row>
    <row r="196" spans="1:10" s="19" customFormat="1" ht="13.5" thickBot="1">
      <c r="A196" s="20" t="s">
        <v>105</v>
      </c>
      <c r="B196" s="21" t="s">
        <v>141</v>
      </c>
      <c r="C196" s="620" t="s">
        <v>118</v>
      </c>
      <c r="D196" s="621"/>
      <c r="E196" s="22" t="s">
        <v>104</v>
      </c>
      <c r="F196" s="21" t="s">
        <v>151</v>
      </c>
      <c r="G196" s="23" t="s">
        <v>152</v>
      </c>
      <c r="H196" s="23" t="s">
        <v>153</v>
      </c>
      <c r="I196" s="228" t="s">
        <v>158</v>
      </c>
      <c r="J196" s="18"/>
    </row>
    <row r="197" spans="1:9" s="5" customFormat="1" ht="12.75">
      <c r="A197" s="14"/>
      <c r="B197" s="280">
        <v>75478</v>
      </c>
      <c r="C197" s="9"/>
      <c r="D197" s="9"/>
      <c r="E197" s="141" t="s">
        <v>259</v>
      </c>
      <c r="F197" s="376">
        <f>SUM(F198)</f>
        <v>11845</v>
      </c>
      <c r="G197" s="376">
        <f>SUM(G198)</f>
        <v>11844.09</v>
      </c>
      <c r="H197" s="27">
        <f>G197*100/F197</f>
        <v>99.99231743351625</v>
      </c>
      <c r="I197" s="62">
        <f>SUM(I198)</f>
        <v>0</v>
      </c>
    </row>
    <row r="198" spans="1:9" s="37" customFormat="1" ht="51">
      <c r="A198" s="29"/>
      <c r="B198" s="244"/>
      <c r="C198" s="30"/>
      <c r="D198" s="30"/>
      <c r="E198" s="32" t="s">
        <v>260</v>
      </c>
      <c r="F198" s="107">
        <v>11845</v>
      </c>
      <c r="G198" s="192">
        <v>11844.09</v>
      </c>
      <c r="H198" s="34">
        <f>G198*100/F198</f>
        <v>99.99231743351625</v>
      </c>
      <c r="I198" s="35">
        <v>0</v>
      </c>
    </row>
    <row r="199" spans="1:9" s="5" customFormat="1" ht="12.75">
      <c r="A199" s="14"/>
      <c r="B199" s="607">
        <v>75495</v>
      </c>
      <c r="C199" s="8"/>
      <c r="D199" s="9"/>
      <c r="E199" s="101" t="s">
        <v>126</v>
      </c>
      <c r="F199" s="376">
        <f>SUM(F200)</f>
        <v>30000</v>
      </c>
      <c r="G199" s="376">
        <f>SUM(G200)</f>
        <v>30000.88</v>
      </c>
      <c r="H199" s="27">
        <f>G199*100/F199</f>
        <v>100.00293333333333</v>
      </c>
      <c r="I199" s="62">
        <f>SUM(I200)</f>
        <v>0</v>
      </c>
    </row>
    <row r="200" spans="1:9" s="37" customFormat="1" ht="63.75">
      <c r="A200" s="63"/>
      <c r="B200" s="113"/>
      <c r="C200" s="30"/>
      <c r="D200" s="30"/>
      <c r="E200" s="32" t="s">
        <v>91</v>
      </c>
      <c r="F200" s="107">
        <v>30000</v>
      </c>
      <c r="G200" s="192">
        <v>30000.88</v>
      </c>
      <c r="H200" s="34">
        <f>G200*100/F200</f>
        <v>100.00293333333333</v>
      </c>
      <c r="I200" s="35">
        <v>0</v>
      </c>
    </row>
    <row r="201" spans="1:9" s="37" customFormat="1" ht="12.75">
      <c r="A201" s="66"/>
      <c r="B201" s="38"/>
      <c r="C201" s="40"/>
      <c r="D201" s="40"/>
      <c r="E201" s="41" t="s">
        <v>154</v>
      </c>
      <c r="F201" s="230"/>
      <c r="G201" s="147"/>
      <c r="H201" s="105" t="s">
        <v>150</v>
      </c>
      <c r="I201" s="50"/>
    </row>
    <row r="202" spans="1:9" s="37" customFormat="1" ht="26.25" thickBot="1">
      <c r="A202" s="143"/>
      <c r="B202" s="278"/>
      <c r="C202" s="279"/>
      <c r="D202" s="124">
        <v>4170</v>
      </c>
      <c r="E202" s="125" t="s">
        <v>161</v>
      </c>
      <c r="F202" s="508">
        <v>2400</v>
      </c>
      <c r="G202" s="242">
        <v>2400.04</v>
      </c>
      <c r="H202" s="144">
        <f>G202*100/F202</f>
        <v>100.00166666666667</v>
      </c>
      <c r="I202" s="127">
        <v>0</v>
      </c>
    </row>
    <row r="203" spans="1:9" s="11" customFormat="1" ht="25.5" customHeight="1">
      <c r="A203" s="309">
        <v>756</v>
      </c>
      <c r="B203" s="310"/>
      <c r="C203" s="289"/>
      <c r="D203" s="289"/>
      <c r="E203" s="311" t="s">
        <v>12</v>
      </c>
      <c r="F203" s="312">
        <f>SUM(F212,F205)</f>
        <v>255000</v>
      </c>
      <c r="G203" s="512">
        <f>SUM(G212,G205)</f>
        <v>186660.23</v>
      </c>
      <c r="H203" s="302">
        <f>G203*100/F203</f>
        <v>73.20009019607843</v>
      </c>
      <c r="I203" s="313">
        <v>0</v>
      </c>
    </row>
    <row r="204" spans="1:9" s="60" customFormat="1" ht="12.75">
      <c r="A204" s="314"/>
      <c r="B204" s="315"/>
      <c r="C204" s="316"/>
      <c r="D204" s="316"/>
      <c r="E204" s="317" t="s">
        <v>11</v>
      </c>
      <c r="F204" s="316"/>
      <c r="G204" s="307"/>
      <c r="H204" s="302" t="s">
        <v>150</v>
      </c>
      <c r="I204" s="308"/>
    </row>
    <row r="205" spans="1:9" s="5" customFormat="1" ht="38.25">
      <c r="A205" s="1"/>
      <c r="B205" s="140">
        <v>75618</v>
      </c>
      <c r="C205" s="1"/>
      <c r="D205" s="4"/>
      <c r="E205" s="141" t="s">
        <v>187</v>
      </c>
      <c r="F205" s="235">
        <f>SUM(F206)</f>
        <v>5000</v>
      </c>
      <c r="G205" s="236">
        <f>SUM(G206)</f>
        <v>4610.76</v>
      </c>
      <c r="H205" s="237">
        <f>G205*100/F205</f>
        <v>92.2152</v>
      </c>
      <c r="I205" s="238">
        <v>0</v>
      </c>
    </row>
    <row r="206" spans="1:9" s="37" customFormat="1" ht="12.75">
      <c r="A206" s="122"/>
      <c r="B206" s="541"/>
      <c r="C206" s="31"/>
      <c r="D206" s="30"/>
      <c r="E206" s="32" t="s">
        <v>188</v>
      </c>
      <c r="F206" s="98">
        <v>5000</v>
      </c>
      <c r="G206" s="71">
        <f>SUM(G208)</f>
        <v>4610.76</v>
      </c>
      <c r="H206" s="34">
        <f>G206*100/F206</f>
        <v>92.2152</v>
      </c>
      <c r="I206" s="71">
        <v>0</v>
      </c>
    </row>
    <row r="207" spans="1:9" s="37" customFormat="1" ht="12.75">
      <c r="A207" s="115"/>
      <c r="B207" s="67"/>
      <c r="C207" s="40"/>
      <c r="D207" s="40"/>
      <c r="E207" s="41" t="s">
        <v>154</v>
      </c>
      <c r="F207" s="42"/>
      <c r="G207" s="35"/>
      <c r="H207" s="34" t="s">
        <v>150</v>
      </c>
      <c r="I207" s="35"/>
    </row>
    <row r="208" spans="1:9" s="37" customFormat="1" ht="153">
      <c r="A208" s="79"/>
      <c r="B208" s="79"/>
      <c r="C208" s="73"/>
      <c r="D208" s="74">
        <v>2710</v>
      </c>
      <c r="E208" s="75" t="s">
        <v>48</v>
      </c>
      <c r="F208" s="268">
        <v>5000</v>
      </c>
      <c r="G208" s="35">
        <v>4610.76</v>
      </c>
      <c r="H208" s="34">
        <f>G208*100/F208</f>
        <v>92.2152</v>
      </c>
      <c r="I208" s="35">
        <v>0</v>
      </c>
    </row>
    <row r="209" spans="1:9" s="60" customFormat="1" ht="12.75">
      <c r="A209" s="16" t="s">
        <v>147</v>
      </c>
      <c r="B209" s="17">
        <v>10</v>
      </c>
      <c r="C209" s="59"/>
      <c r="D209" s="59"/>
      <c r="E209" s="82"/>
      <c r="F209" s="59"/>
      <c r="G209" s="81"/>
      <c r="H209" s="83" t="s">
        <v>150</v>
      </c>
      <c r="I209" s="81"/>
    </row>
    <row r="210" spans="1:9" s="60" customFormat="1" ht="13.5" thickBot="1">
      <c r="A210" s="16"/>
      <c r="B210" s="17"/>
      <c r="C210" s="59"/>
      <c r="D210" s="59"/>
      <c r="E210" s="82"/>
      <c r="F210" s="59"/>
      <c r="G210" s="81"/>
      <c r="H210" s="83"/>
      <c r="I210" s="81"/>
    </row>
    <row r="211" spans="1:10" s="19" customFormat="1" ht="13.5" thickBot="1">
      <c r="A211" s="20" t="s">
        <v>105</v>
      </c>
      <c r="B211" s="21" t="s">
        <v>141</v>
      </c>
      <c r="C211" s="620" t="s">
        <v>118</v>
      </c>
      <c r="D211" s="621"/>
      <c r="E211" s="22" t="s">
        <v>104</v>
      </c>
      <c r="F211" s="21" t="s">
        <v>151</v>
      </c>
      <c r="G211" s="23" t="s">
        <v>152</v>
      </c>
      <c r="H211" s="23" t="s">
        <v>153</v>
      </c>
      <c r="I211" s="228" t="s">
        <v>158</v>
      </c>
      <c r="J211" s="18"/>
    </row>
    <row r="212" spans="1:9" s="5" customFormat="1" ht="25.5">
      <c r="A212" s="14"/>
      <c r="B212" s="253">
        <v>75647</v>
      </c>
      <c r="C212" s="1"/>
      <c r="D212" s="4"/>
      <c r="E212" s="141" t="s">
        <v>232</v>
      </c>
      <c r="F212" s="235">
        <f>SUM(F213)</f>
        <v>250000</v>
      </c>
      <c r="G212" s="236">
        <f>SUM(G213)</f>
        <v>182049.47</v>
      </c>
      <c r="H212" s="237">
        <f>G212*100/F212</f>
        <v>72.819788</v>
      </c>
      <c r="I212" s="238">
        <v>0</v>
      </c>
    </row>
    <row r="213" spans="1:9" s="37" customFormat="1" ht="76.5">
      <c r="A213" s="122"/>
      <c r="B213" s="233"/>
      <c r="C213" s="31"/>
      <c r="D213" s="30"/>
      <c r="E213" s="32" t="s">
        <v>178</v>
      </c>
      <c r="F213" s="98">
        <v>250000</v>
      </c>
      <c r="G213" s="71">
        <v>182049.47</v>
      </c>
      <c r="H213" s="34">
        <f>G213*100/F213</f>
        <v>72.819788</v>
      </c>
      <c r="I213" s="71">
        <v>0</v>
      </c>
    </row>
    <row r="214" spans="1:9" s="37" customFormat="1" ht="12.75">
      <c r="A214" s="115"/>
      <c r="B214" s="38"/>
      <c r="C214" s="40"/>
      <c r="D214" s="40"/>
      <c r="E214" s="41" t="s">
        <v>154</v>
      </c>
      <c r="F214" s="42"/>
      <c r="G214" s="35"/>
      <c r="H214" s="34" t="s">
        <v>150</v>
      </c>
      <c r="I214" s="35"/>
    </row>
    <row r="215" spans="1:9" s="37" customFormat="1" ht="13.5" thickBot="1">
      <c r="A215" s="143"/>
      <c r="B215" s="278"/>
      <c r="C215" s="279"/>
      <c r="D215" s="124">
        <v>4100</v>
      </c>
      <c r="E215" s="125" t="s">
        <v>116</v>
      </c>
      <c r="F215" s="608">
        <v>50000</v>
      </c>
      <c r="G215" s="127">
        <v>39386</v>
      </c>
      <c r="H215" s="144">
        <f>G215*100/F215</f>
        <v>78.772</v>
      </c>
      <c r="I215" s="127">
        <v>0</v>
      </c>
    </row>
    <row r="216" spans="1:9" s="11" customFormat="1" ht="12.75">
      <c r="A216" s="301">
        <v>757</v>
      </c>
      <c r="B216" s="288"/>
      <c r="C216" s="318"/>
      <c r="D216" s="319"/>
      <c r="E216" s="306" t="s">
        <v>123</v>
      </c>
      <c r="F216" s="320">
        <f>SUM(F221,F217)</f>
        <v>4055438</v>
      </c>
      <c r="G216" s="320">
        <f>SUM(G217)</f>
        <v>566941.7</v>
      </c>
      <c r="H216" s="302">
        <f>G216*100/F216</f>
        <v>13.979789605956247</v>
      </c>
      <c r="I216" s="313">
        <v>0</v>
      </c>
    </row>
    <row r="217" spans="1:9" s="5" customFormat="1" ht="25.5">
      <c r="A217" s="12"/>
      <c r="B217" s="234">
        <v>75702</v>
      </c>
      <c r="C217" s="7"/>
      <c r="D217" s="7"/>
      <c r="E217" s="132" t="s">
        <v>235</v>
      </c>
      <c r="F217" s="240">
        <f>SUM(F218)</f>
        <v>600000</v>
      </c>
      <c r="G217" s="240">
        <f>SUM(G218)</f>
        <v>566941.7</v>
      </c>
      <c r="H217" s="241">
        <f>G217*100/F217</f>
        <v>94.49028333333332</v>
      </c>
      <c r="I217" s="28">
        <v>0</v>
      </c>
    </row>
    <row r="218" spans="1:9" s="37" customFormat="1" ht="38.25">
      <c r="A218" s="29"/>
      <c r="B218" s="542"/>
      <c r="C218" s="30"/>
      <c r="D218" s="30"/>
      <c r="E218" s="32" t="s">
        <v>179</v>
      </c>
      <c r="F218" s="239">
        <v>600000</v>
      </c>
      <c r="G218" s="239">
        <v>566941.7</v>
      </c>
      <c r="H218" s="34">
        <f>G218*100/F218</f>
        <v>94.49028333333332</v>
      </c>
      <c r="I218" s="71">
        <v>0</v>
      </c>
    </row>
    <row r="219" spans="1:9" s="37" customFormat="1" ht="12.75">
      <c r="A219" s="66"/>
      <c r="B219" s="67"/>
      <c r="C219" s="40"/>
      <c r="D219" s="40"/>
      <c r="E219" s="41" t="s">
        <v>154</v>
      </c>
      <c r="F219" s="42"/>
      <c r="G219" s="35"/>
      <c r="H219" s="51" t="s">
        <v>150</v>
      </c>
      <c r="I219" s="50"/>
    </row>
    <row r="220" spans="1:9" s="37" customFormat="1" ht="38.25">
      <c r="A220" s="66"/>
      <c r="B220" s="79"/>
      <c r="C220" s="73"/>
      <c r="D220" s="74">
        <v>8110</v>
      </c>
      <c r="E220" s="75" t="s">
        <v>189</v>
      </c>
      <c r="F220" s="219">
        <v>600000</v>
      </c>
      <c r="G220" s="515">
        <v>566941.7</v>
      </c>
      <c r="H220" s="105">
        <f>G220*100/F220</f>
        <v>94.49028333333332</v>
      </c>
      <c r="I220" s="192">
        <v>0</v>
      </c>
    </row>
    <row r="221" spans="1:9" s="5" customFormat="1" ht="38.25">
      <c r="A221" s="14"/>
      <c r="B221" s="280">
        <v>75704</v>
      </c>
      <c r="C221" s="4"/>
      <c r="D221" s="4"/>
      <c r="E221" s="141" t="s">
        <v>190</v>
      </c>
      <c r="F221" s="513">
        <f>SUM(F222)</f>
        <v>3455438</v>
      </c>
      <c r="G221" s="513">
        <f>SUM(G222)</f>
        <v>0</v>
      </c>
      <c r="H221" s="514">
        <f>G221*100/F221</f>
        <v>0</v>
      </c>
      <c r="I221" s="62">
        <v>0</v>
      </c>
    </row>
    <row r="222" spans="1:9" s="37" customFormat="1" ht="51">
      <c r="A222" s="29"/>
      <c r="B222" s="542"/>
      <c r="C222" s="30"/>
      <c r="D222" s="30"/>
      <c r="E222" s="32" t="s">
        <v>281</v>
      </c>
      <c r="F222" s="239">
        <v>3455438</v>
      </c>
      <c r="G222" s="239">
        <v>0</v>
      </c>
      <c r="H222" s="34">
        <f>G222*100/F222</f>
        <v>0</v>
      </c>
      <c r="I222" s="71">
        <v>0</v>
      </c>
    </row>
    <row r="223" spans="1:9" s="37" customFormat="1" ht="12.75">
      <c r="A223" s="66"/>
      <c r="B223" s="67"/>
      <c r="C223" s="40"/>
      <c r="D223" s="40"/>
      <c r="E223" s="41" t="s">
        <v>154</v>
      </c>
      <c r="F223" s="42"/>
      <c r="G223" s="35"/>
      <c r="H223" s="51" t="s">
        <v>150</v>
      </c>
      <c r="I223" s="50"/>
    </row>
    <row r="224" spans="1:9" s="37" customFormat="1" ht="12.75">
      <c r="A224" s="356"/>
      <c r="B224" s="79"/>
      <c r="C224" s="73"/>
      <c r="D224" s="74">
        <v>8020</v>
      </c>
      <c r="E224" s="75" t="s">
        <v>282</v>
      </c>
      <c r="F224" s="219">
        <v>3455438</v>
      </c>
      <c r="G224" s="515">
        <v>0</v>
      </c>
      <c r="H224" s="105">
        <f>G224*100/F224</f>
        <v>0</v>
      </c>
      <c r="I224" s="192">
        <v>0</v>
      </c>
    </row>
    <row r="225" spans="1:9" s="60" customFormat="1" ht="12.75">
      <c r="A225" s="16" t="s">
        <v>147</v>
      </c>
      <c r="B225" s="17">
        <v>11</v>
      </c>
      <c r="C225" s="59"/>
      <c r="D225" s="59"/>
      <c r="E225" s="82"/>
      <c r="F225" s="59"/>
      <c r="G225" s="81"/>
      <c r="H225" s="83" t="s">
        <v>150</v>
      </c>
      <c r="I225" s="81"/>
    </row>
    <row r="226" spans="1:9" s="60" customFormat="1" ht="13.5" thickBot="1">
      <c r="A226" s="16"/>
      <c r="B226" s="17"/>
      <c r="C226" s="59"/>
      <c r="D226" s="59"/>
      <c r="E226" s="82"/>
      <c r="F226" s="59"/>
      <c r="G226" s="81"/>
      <c r="H226" s="83"/>
      <c r="I226" s="81"/>
    </row>
    <row r="227" spans="1:10" s="19" customFormat="1" ht="13.5" thickBot="1">
      <c r="A227" s="20" t="s">
        <v>105</v>
      </c>
      <c r="B227" s="21" t="s">
        <v>141</v>
      </c>
      <c r="C227" s="620" t="s">
        <v>118</v>
      </c>
      <c r="D227" s="621"/>
      <c r="E227" s="22" t="s">
        <v>104</v>
      </c>
      <c r="F227" s="21" t="s">
        <v>151</v>
      </c>
      <c r="G227" s="23" t="s">
        <v>152</v>
      </c>
      <c r="H227" s="23" t="s">
        <v>153</v>
      </c>
      <c r="I227" s="228" t="s">
        <v>158</v>
      </c>
      <c r="J227" s="18"/>
    </row>
    <row r="228" spans="1:9" s="11" customFormat="1" ht="12.75">
      <c r="A228" s="301">
        <v>758</v>
      </c>
      <c r="B228" s="321"/>
      <c r="C228" s="288"/>
      <c r="D228" s="289"/>
      <c r="E228" s="290" t="s">
        <v>111</v>
      </c>
      <c r="F228" s="322">
        <f>SUM(F235,F229)</f>
        <v>367368</v>
      </c>
      <c r="G228" s="322">
        <f>SUM(G235,G229)</f>
        <v>285862.15</v>
      </c>
      <c r="H228" s="285">
        <f>G228*100/F228</f>
        <v>77.81356841096667</v>
      </c>
      <c r="I228" s="292">
        <v>0</v>
      </c>
    </row>
    <row r="229" spans="1:9" s="5" customFormat="1" ht="12.75">
      <c r="A229" s="15"/>
      <c r="B229" s="100">
        <v>75818</v>
      </c>
      <c r="C229" s="2"/>
      <c r="D229" s="3"/>
      <c r="E229" s="26" t="s">
        <v>93</v>
      </c>
      <c r="F229" s="61">
        <f>SUM(F230)</f>
        <v>80000</v>
      </c>
      <c r="G229" s="28">
        <v>0</v>
      </c>
      <c r="H229" s="27">
        <f>G229*100/F229</f>
        <v>0</v>
      </c>
      <c r="I229" s="28">
        <v>0</v>
      </c>
    </row>
    <row r="230" spans="1:9" s="37" customFormat="1" ht="12.75">
      <c r="A230" s="29"/>
      <c r="B230" s="84"/>
      <c r="C230" s="31"/>
      <c r="D230" s="30"/>
      <c r="E230" s="32" t="s">
        <v>148</v>
      </c>
      <c r="F230" s="65">
        <v>80000</v>
      </c>
      <c r="G230" s="35">
        <v>0</v>
      </c>
      <c r="H230" s="34">
        <f>G230*100/F230</f>
        <v>0</v>
      </c>
      <c r="I230" s="35">
        <v>0</v>
      </c>
    </row>
    <row r="231" spans="1:9" s="37" customFormat="1" ht="12.75">
      <c r="A231" s="66"/>
      <c r="B231" s="67"/>
      <c r="C231" s="40"/>
      <c r="D231" s="40"/>
      <c r="E231" s="41" t="s">
        <v>154</v>
      </c>
      <c r="F231" s="42"/>
      <c r="G231" s="35"/>
      <c r="H231" s="34" t="s">
        <v>150</v>
      </c>
      <c r="I231" s="35"/>
    </row>
    <row r="232" spans="1:9" s="37" customFormat="1" ht="12.75">
      <c r="A232" s="66"/>
      <c r="B232" s="66"/>
      <c r="C232" s="195"/>
      <c r="D232" s="251">
        <v>4810</v>
      </c>
      <c r="E232" s="379" t="s">
        <v>14</v>
      </c>
      <c r="F232" s="268">
        <v>80000</v>
      </c>
      <c r="G232" s="35">
        <v>0</v>
      </c>
      <c r="H232" s="105">
        <f>G232*100/F232</f>
        <v>0</v>
      </c>
      <c r="I232" s="35">
        <v>0</v>
      </c>
    </row>
    <row r="233" spans="1:10" s="46" customFormat="1" ht="25.5">
      <c r="A233" s="229"/>
      <c r="B233" s="229"/>
      <c r="C233" s="229"/>
      <c r="D233" s="381"/>
      <c r="E233" s="380" t="s">
        <v>192</v>
      </c>
      <c r="F233" s="377">
        <v>10000</v>
      </c>
      <c r="G233" s="47">
        <v>0</v>
      </c>
      <c r="H233" s="378">
        <f>G233*100/F233</f>
        <v>0</v>
      </c>
      <c r="I233" s="47">
        <v>0</v>
      </c>
      <c r="J233" s="45"/>
    </row>
    <row r="234" spans="1:10" s="46" customFormat="1" ht="12.75">
      <c r="A234" s="44"/>
      <c r="B234" s="348"/>
      <c r="C234" s="348"/>
      <c r="D234" s="505"/>
      <c r="E234" s="380" t="s">
        <v>13</v>
      </c>
      <c r="F234" s="377">
        <v>70000</v>
      </c>
      <c r="G234" s="47">
        <v>0</v>
      </c>
      <c r="H234" s="378">
        <f>G234*100/F234</f>
        <v>0</v>
      </c>
      <c r="I234" s="47">
        <v>0</v>
      </c>
      <c r="J234" s="45"/>
    </row>
    <row r="235" spans="1:10" s="5" customFormat="1" ht="12.75">
      <c r="A235" s="14"/>
      <c r="B235" s="100">
        <v>75862</v>
      </c>
      <c r="C235" s="394"/>
      <c r="D235" s="395"/>
      <c r="E235" s="396" t="s">
        <v>191</v>
      </c>
      <c r="F235" s="516">
        <f>SUM(F260,F236)</f>
        <v>287368</v>
      </c>
      <c r="G235" s="516">
        <f>SUM(G260,G236)</f>
        <v>285862.15</v>
      </c>
      <c r="H235" s="398">
        <f>G235*100/F235</f>
        <v>99.47598549594946</v>
      </c>
      <c r="I235" s="399">
        <v>0</v>
      </c>
      <c r="J235" s="4"/>
    </row>
    <row r="236" spans="1:9" s="151" customFormat="1" ht="90.75" customHeight="1">
      <c r="A236" s="29"/>
      <c r="B236" s="84"/>
      <c r="C236" s="31"/>
      <c r="D236" s="30"/>
      <c r="E236" s="205" t="s">
        <v>261</v>
      </c>
      <c r="F236" s="165">
        <v>287368</v>
      </c>
      <c r="G236" s="149">
        <v>285862.15</v>
      </c>
      <c r="H236" s="150">
        <f>G236*100/F236</f>
        <v>99.47598549594946</v>
      </c>
      <c r="I236" s="149">
        <v>0</v>
      </c>
    </row>
    <row r="237" spans="1:9" s="151" customFormat="1" ht="12.75">
      <c r="A237" s="160"/>
      <c r="B237" s="458"/>
      <c r="C237" s="153"/>
      <c r="D237" s="153"/>
      <c r="E237" s="41" t="s">
        <v>154</v>
      </c>
      <c r="F237" s="400"/>
      <c r="G237" s="149"/>
      <c r="H237" s="150" t="s">
        <v>150</v>
      </c>
      <c r="I237" s="149"/>
    </row>
    <row r="238" spans="1:9" s="46" customFormat="1" ht="12.75">
      <c r="A238" s="229"/>
      <c r="B238" s="44"/>
      <c r="C238" s="436"/>
      <c r="D238" s="436"/>
      <c r="E238" s="437" t="s">
        <v>201</v>
      </c>
      <c r="F238" s="438"/>
      <c r="G238" s="47"/>
      <c r="H238" s="439"/>
      <c r="I238" s="47"/>
    </row>
    <row r="239" spans="1:9" s="151" customFormat="1" ht="12.75">
      <c r="A239" s="160"/>
      <c r="B239" s="152"/>
      <c r="C239" s="161"/>
      <c r="D239" s="76">
        <v>4117</v>
      </c>
      <c r="E239" s="32" t="s">
        <v>145</v>
      </c>
      <c r="F239" s="169">
        <v>1498</v>
      </c>
      <c r="G239" s="149">
        <v>1498.09</v>
      </c>
      <c r="H239" s="150">
        <f>G239*100/F239</f>
        <v>100.0060080106809</v>
      </c>
      <c r="I239" s="149">
        <v>0</v>
      </c>
    </row>
    <row r="240" spans="1:11" s="151" customFormat="1" ht="12.75">
      <c r="A240" s="160"/>
      <c r="B240" s="152"/>
      <c r="C240" s="153"/>
      <c r="D240" s="43">
        <v>4127</v>
      </c>
      <c r="E240" s="41" t="s">
        <v>109</v>
      </c>
      <c r="F240" s="206">
        <v>35</v>
      </c>
      <c r="G240" s="174">
        <v>35.33</v>
      </c>
      <c r="H240" s="207">
        <f>G240*100/F240</f>
        <v>100.94285714285714</v>
      </c>
      <c r="I240" s="174">
        <v>0</v>
      </c>
      <c r="K240" s="460" t="s">
        <v>150</v>
      </c>
    </row>
    <row r="241" spans="1:9" s="151" customFormat="1" ht="25.5">
      <c r="A241" s="160"/>
      <c r="B241" s="152"/>
      <c r="C241" s="274"/>
      <c r="D241" s="275">
        <v>4177</v>
      </c>
      <c r="E241" s="32" t="s">
        <v>161</v>
      </c>
      <c r="F241" s="276">
        <v>27367</v>
      </c>
      <c r="G241" s="149">
        <v>27366.58</v>
      </c>
      <c r="H241" s="170">
        <f>G241*100/F241</f>
        <v>99.9984653049293</v>
      </c>
      <c r="I241" s="149">
        <v>0</v>
      </c>
    </row>
    <row r="242" spans="1:9" s="46" customFormat="1" ht="12.75">
      <c r="A242" s="229"/>
      <c r="B242" s="44"/>
      <c r="C242" s="436"/>
      <c r="D242" s="436"/>
      <c r="E242" s="437" t="s">
        <v>202</v>
      </c>
      <c r="F242" s="438"/>
      <c r="G242" s="47"/>
      <c r="H242" s="439"/>
      <c r="I242" s="47"/>
    </row>
    <row r="243" spans="1:9" s="151" customFormat="1" ht="12.75">
      <c r="A243" s="446"/>
      <c r="B243" s="255"/>
      <c r="C243" s="459"/>
      <c r="D243" s="76">
        <v>4117</v>
      </c>
      <c r="E243" s="32" t="s">
        <v>145</v>
      </c>
      <c r="F243" s="169">
        <v>851</v>
      </c>
      <c r="G243" s="149">
        <v>850.97</v>
      </c>
      <c r="H243" s="150">
        <f>G243*100/F243</f>
        <v>99.99647473560518</v>
      </c>
      <c r="I243" s="149">
        <v>0</v>
      </c>
    </row>
    <row r="244" spans="1:9" s="151" customFormat="1" ht="12.75">
      <c r="A244" s="160"/>
      <c r="B244" s="152"/>
      <c r="C244" s="153"/>
      <c r="D244" s="43">
        <v>4127</v>
      </c>
      <c r="E244" s="41" t="s">
        <v>109</v>
      </c>
      <c r="F244" s="206">
        <v>138</v>
      </c>
      <c r="G244" s="174">
        <v>138.07</v>
      </c>
      <c r="H244" s="207">
        <f>G244*100/F244</f>
        <v>100.05072463768116</v>
      </c>
      <c r="I244" s="174">
        <v>0</v>
      </c>
    </row>
    <row r="245" spans="1:9" s="151" customFormat="1" ht="25.5">
      <c r="A245" s="160"/>
      <c r="B245" s="152"/>
      <c r="C245" s="274"/>
      <c r="D245" s="587">
        <v>4177</v>
      </c>
      <c r="E245" s="75" t="s">
        <v>161</v>
      </c>
      <c r="F245" s="276">
        <v>22296</v>
      </c>
      <c r="G245" s="149">
        <v>22295.5</v>
      </c>
      <c r="H245" s="170">
        <f>G245*100/F245</f>
        <v>99.99775744528166</v>
      </c>
      <c r="I245" s="149">
        <v>0</v>
      </c>
    </row>
    <row r="246" spans="1:9" s="46" customFormat="1" ht="12.75">
      <c r="A246" s="229"/>
      <c r="B246" s="44"/>
      <c r="C246" s="45"/>
      <c r="D246" s="45"/>
      <c r="E246" s="585" t="s">
        <v>262</v>
      </c>
      <c r="F246" s="438"/>
      <c r="G246" s="189"/>
      <c r="H246" s="439"/>
      <c r="I246" s="189"/>
    </row>
    <row r="247" spans="1:11" s="37" customFormat="1" ht="12.75">
      <c r="A247" s="66"/>
      <c r="B247" s="38"/>
      <c r="C247" s="68"/>
      <c r="D247" s="76">
        <v>3027</v>
      </c>
      <c r="E247" s="32" t="s">
        <v>265</v>
      </c>
      <c r="F247" s="116">
        <v>1425</v>
      </c>
      <c r="G247" s="35">
        <v>1424.58</v>
      </c>
      <c r="H247" s="34">
        <f>G247*100/F247</f>
        <v>99.97052631578947</v>
      </c>
      <c r="I247" s="35">
        <v>0</v>
      </c>
      <c r="J247" s="36"/>
      <c r="K247" s="486" t="s">
        <v>150</v>
      </c>
    </row>
    <row r="248" spans="1:11" s="592" customFormat="1" ht="12.75">
      <c r="A248" s="588"/>
      <c r="B248" s="589"/>
      <c r="C248" s="590"/>
      <c r="D248" s="76">
        <v>4017</v>
      </c>
      <c r="E248" s="32" t="s">
        <v>94</v>
      </c>
      <c r="F248" s="168">
        <v>35719</v>
      </c>
      <c r="G248" s="591">
        <v>35561.5</v>
      </c>
      <c r="H248" s="34">
        <f>G248*100/F248</f>
        <v>99.55905820431703</v>
      </c>
      <c r="I248" s="591">
        <v>0</v>
      </c>
      <c r="K248" s="593" t="s">
        <v>150</v>
      </c>
    </row>
    <row r="249" spans="1:11" s="592" customFormat="1" ht="12.75">
      <c r="A249" s="588"/>
      <c r="B249" s="589"/>
      <c r="C249" s="590"/>
      <c r="D249" s="76">
        <v>4047</v>
      </c>
      <c r="E249" s="32" t="s">
        <v>263</v>
      </c>
      <c r="F249" s="168">
        <v>1939</v>
      </c>
      <c r="G249" s="591">
        <v>1924.1</v>
      </c>
      <c r="H249" s="34">
        <f>G249*100/F249</f>
        <v>99.23156266116555</v>
      </c>
      <c r="I249" s="591">
        <v>0</v>
      </c>
      <c r="K249" s="593" t="s">
        <v>150</v>
      </c>
    </row>
    <row r="250" spans="1:9" s="151" customFormat="1" ht="12.75">
      <c r="A250" s="160"/>
      <c r="B250" s="152"/>
      <c r="C250" s="161"/>
      <c r="D250" s="76">
        <v>4117</v>
      </c>
      <c r="E250" s="32" t="s">
        <v>145</v>
      </c>
      <c r="F250" s="169">
        <v>10975</v>
      </c>
      <c r="G250" s="149">
        <v>10870.63</v>
      </c>
      <c r="H250" s="150">
        <f>G250*100/F250</f>
        <v>99.04902050113895</v>
      </c>
      <c r="I250" s="149">
        <v>0</v>
      </c>
    </row>
    <row r="251" spans="1:11" s="151" customFormat="1" ht="12.75">
      <c r="A251" s="573"/>
      <c r="B251" s="175"/>
      <c r="C251" s="204"/>
      <c r="D251" s="74">
        <v>4127</v>
      </c>
      <c r="E251" s="75" t="s">
        <v>109</v>
      </c>
      <c r="F251" s="198">
        <v>1396</v>
      </c>
      <c r="G251" s="149">
        <v>1383.45</v>
      </c>
      <c r="H251" s="170">
        <f>G251*100/F251</f>
        <v>99.10100286532952</v>
      </c>
      <c r="I251" s="149">
        <v>0</v>
      </c>
      <c r="K251" s="460" t="s">
        <v>150</v>
      </c>
    </row>
    <row r="252" spans="1:9" s="60" customFormat="1" ht="12.75">
      <c r="A252" s="16" t="s">
        <v>147</v>
      </c>
      <c r="B252" s="17">
        <v>12</v>
      </c>
      <c r="C252" s="59"/>
      <c r="D252" s="59"/>
      <c r="E252" s="82"/>
      <c r="F252" s="59"/>
      <c r="G252" s="81"/>
      <c r="H252" s="83" t="s">
        <v>150</v>
      </c>
      <c r="I252" s="81"/>
    </row>
    <row r="253" spans="1:9" s="60" customFormat="1" ht="13.5" thickBot="1">
      <c r="A253" s="16"/>
      <c r="B253" s="17"/>
      <c r="C253" s="59"/>
      <c r="D253" s="59"/>
      <c r="E253" s="82"/>
      <c r="F253" s="59"/>
      <c r="G253" s="81"/>
      <c r="H253" s="83"/>
      <c r="I253" s="81"/>
    </row>
    <row r="254" spans="1:10" s="19" customFormat="1" ht="13.5" thickBot="1">
      <c r="A254" s="20" t="s">
        <v>105</v>
      </c>
      <c r="B254" s="21" t="s">
        <v>141</v>
      </c>
      <c r="C254" s="620" t="s">
        <v>118</v>
      </c>
      <c r="D254" s="621"/>
      <c r="E254" s="22" t="s">
        <v>104</v>
      </c>
      <c r="F254" s="21" t="s">
        <v>151</v>
      </c>
      <c r="G254" s="23" t="s">
        <v>152</v>
      </c>
      <c r="H254" s="23" t="s">
        <v>153</v>
      </c>
      <c r="I254" s="228" t="s">
        <v>158</v>
      </c>
      <c r="J254" s="18"/>
    </row>
    <row r="255" spans="1:11" s="151" customFormat="1" ht="12.75">
      <c r="A255" s="160"/>
      <c r="B255" s="152"/>
      <c r="C255" s="153"/>
      <c r="D255" s="43">
        <v>4137</v>
      </c>
      <c r="E255" s="41" t="s">
        <v>264</v>
      </c>
      <c r="F255" s="206">
        <v>2391</v>
      </c>
      <c r="G255" s="174">
        <v>2163.17</v>
      </c>
      <c r="H255" s="207">
        <f>G255*100/F255</f>
        <v>90.47135089920535</v>
      </c>
      <c r="I255" s="174">
        <v>0</v>
      </c>
      <c r="K255" s="460" t="s">
        <v>150</v>
      </c>
    </row>
    <row r="256" spans="1:9" s="151" customFormat="1" ht="26.25" thickBot="1">
      <c r="A256" s="461"/>
      <c r="B256" s="462"/>
      <c r="C256" s="463"/>
      <c r="D256" s="431">
        <v>4177</v>
      </c>
      <c r="E256" s="125" t="s">
        <v>161</v>
      </c>
      <c r="F256" s="432">
        <v>41123</v>
      </c>
      <c r="G256" s="464">
        <v>41123.42</v>
      </c>
      <c r="H256" s="465">
        <f>G256*100/F256</f>
        <v>100.0010213262651</v>
      </c>
      <c r="I256" s="464">
        <v>0</v>
      </c>
    </row>
    <row r="257" spans="1:9" s="11" customFormat="1" ht="12.75">
      <c r="A257" s="287">
        <v>801</v>
      </c>
      <c r="B257" s="288"/>
      <c r="C257" s="288"/>
      <c r="D257" s="289"/>
      <c r="E257" s="290" t="s">
        <v>82</v>
      </c>
      <c r="F257" s="323">
        <f>SUM(F258,F272,F283,F303,F320,F334,F338,F345)</f>
        <v>23739148</v>
      </c>
      <c r="G257" s="323">
        <f>SUM(G258,G272,G283,G303,G320,G334,G338,G345)</f>
        <v>23589180.89</v>
      </c>
      <c r="H257" s="285">
        <f>G257*100/F257</f>
        <v>99.36827088318418</v>
      </c>
      <c r="I257" s="292">
        <f>SUM(I258,I272,I283,I303,I320,I334,I338,I345)</f>
        <v>1923759.87</v>
      </c>
    </row>
    <row r="258" spans="1:9" s="5" customFormat="1" ht="12.75">
      <c r="A258" s="15"/>
      <c r="B258" s="243">
        <v>80101</v>
      </c>
      <c r="C258" s="2"/>
      <c r="D258" s="3"/>
      <c r="E258" s="26" t="s">
        <v>115</v>
      </c>
      <c r="F258" s="89">
        <f>SUM(F268,F259)</f>
        <v>10053495</v>
      </c>
      <c r="G258" s="89">
        <f>SUM(G268,G259)</f>
        <v>10014776.64</v>
      </c>
      <c r="H258" s="27">
        <f>G258*100/F258</f>
        <v>99.6148766175345</v>
      </c>
      <c r="I258" s="28">
        <f>SUM(I259,I268)</f>
        <v>914749.41</v>
      </c>
    </row>
    <row r="259" spans="1:11" s="151" customFormat="1" ht="38.25">
      <c r="A259" s="29"/>
      <c r="B259" s="252"/>
      <c r="C259" s="30"/>
      <c r="D259" s="30"/>
      <c r="E259" s="32" t="s">
        <v>180</v>
      </c>
      <c r="F259" s="148">
        <v>10003495</v>
      </c>
      <c r="G259" s="149">
        <v>9985496.64</v>
      </c>
      <c r="H259" s="150">
        <f>G259*100/F259</f>
        <v>99.82007928229083</v>
      </c>
      <c r="I259" s="149">
        <v>914749.41</v>
      </c>
      <c r="K259" s="151" t="s">
        <v>150</v>
      </c>
    </row>
    <row r="260" spans="1:9" s="157" customFormat="1" ht="12.75">
      <c r="A260" s="160"/>
      <c r="B260" s="458"/>
      <c r="C260" s="153"/>
      <c r="D260" s="153"/>
      <c r="E260" s="41" t="s">
        <v>154</v>
      </c>
      <c r="F260" s="154"/>
      <c r="G260" s="155"/>
      <c r="H260" s="156" t="s">
        <v>150</v>
      </c>
      <c r="I260" s="155"/>
    </row>
    <row r="261" spans="1:11" s="37" customFormat="1" ht="38.25">
      <c r="A261" s="66"/>
      <c r="B261" s="38"/>
      <c r="C261" s="68"/>
      <c r="D261" s="76">
        <v>3020</v>
      </c>
      <c r="E261" s="32" t="s">
        <v>59</v>
      </c>
      <c r="F261" s="116">
        <v>257564</v>
      </c>
      <c r="G261" s="35">
        <v>256112.22</v>
      </c>
      <c r="H261" s="34">
        <f aca="true" t="shared" si="6" ref="H261:H268">G261*100/F261</f>
        <v>99.43634203537762</v>
      </c>
      <c r="I261" s="35">
        <v>6531.65</v>
      </c>
      <c r="J261" s="36"/>
      <c r="K261" s="486" t="s">
        <v>150</v>
      </c>
    </row>
    <row r="262" spans="1:11" s="37" customFormat="1" ht="12.75">
      <c r="A262" s="66"/>
      <c r="B262" s="38"/>
      <c r="C262" s="68"/>
      <c r="D262" s="76">
        <v>3240</v>
      </c>
      <c r="E262" s="32" t="s">
        <v>194</v>
      </c>
      <c r="F262" s="116">
        <v>7800</v>
      </c>
      <c r="G262" s="35">
        <v>7800</v>
      </c>
      <c r="H262" s="34">
        <f t="shared" si="6"/>
        <v>100</v>
      </c>
      <c r="I262" s="35">
        <v>0</v>
      </c>
      <c r="J262" s="36"/>
      <c r="K262" s="486" t="s">
        <v>150</v>
      </c>
    </row>
    <row r="263" spans="1:9" s="151" customFormat="1" ht="12.75">
      <c r="A263" s="543"/>
      <c r="B263" s="254"/>
      <c r="C263" s="158"/>
      <c r="D263" s="76">
        <v>4010</v>
      </c>
      <c r="E263" s="32" t="s">
        <v>94</v>
      </c>
      <c r="F263" s="159">
        <v>6479742</v>
      </c>
      <c r="G263" s="149">
        <v>6470805.36</v>
      </c>
      <c r="H263" s="150">
        <f t="shared" si="6"/>
        <v>99.8620833977649</v>
      </c>
      <c r="I263" s="149">
        <v>189326.34</v>
      </c>
    </row>
    <row r="264" spans="1:9" s="151" customFormat="1" ht="12.75">
      <c r="A264" s="160"/>
      <c r="B264" s="152"/>
      <c r="C264" s="161"/>
      <c r="D264" s="76">
        <v>4040</v>
      </c>
      <c r="E264" s="32" t="s">
        <v>134</v>
      </c>
      <c r="F264" s="162">
        <v>496824</v>
      </c>
      <c r="G264" s="149">
        <v>496804.57</v>
      </c>
      <c r="H264" s="150">
        <f t="shared" si="6"/>
        <v>99.99608915833373</v>
      </c>
      <c r="I264" s="149">
        <v>520762.44</v>
      </c>
    </row>
    <row r="265" spans="1:11" s="151" customFormat="1" ht="12.75">
      <c r="A265" s="160"/>
      <c r="B265" s="152"/>
      <c r="C265" s="161"/>
      <c r="D265" s="76">
        <v>4110</v>
      </c>
      <c r="E265" s="32" t="s">
        <v>145</v>
      </c>
      <c r="F265" s="162">
        <v>1049333</v>
      </c>
      <c r="G265" s="163">
        <v>1048860.81</v>
      </c>
      <c r="H265" s="150">
        <f t="shared" si="6"/>
        <v>99.95500093869153</v>
      </c>
      <c r="I265" s="149">
        <v>170125.78</v>
      </c>
      <c r="K265" s="460" t="s">
        <v>150</v>
      </c>
    </row>
    <row r="266" spans="1:9" s="151" customFormat="1" ht="12.75">
      <c r="A266" s="160"/>
      <c r="B266" s="152"/>
      <c r="C266" s="161"/>
      <c r="D266" s="76">
        <v>4120</v>
      </c>
      <c r="E266" s="32" t="s">
        <v>109</v>
      </c>
      <c r="F266" s="162">
        <v>161635</v>
      </c>
      <c r="G266" s="149">
        <v>160480.49</v>
      </c>
      <c r="H266" s="150">
        <f t="shared" si="6"/>
        <v>99.2857301945742</v>
      </c>
      <c r="I266" s="149">
        <v>25643.93</v>
      </c>
    </row>
    <row r="267" spans="1:9" s="151" customFormat="1" ht="25.5">
      <c r="A267" s="160"/>
      <c r="B267" s="175"/>
      <c r="C267" s="161"/>
      <c r="D267" s="76">
        <v>4170</v>
      </c>
      <c r="E267" s="32" t="s">
        <v>270</v>
      </c>
      <c r="F267" s="162">
        <v>546</v>
      </c>
      <c r="G267" s="149">
        <v>545.73</v>
      </c>
      <c r="H267" s="150">
        <f>G267*100/F267</f>
        <v>99.95054945054945</v>
      </c>
      <c r="I267" s="149">
        <v>75.27</v>
      </c>
    </row>
    <row r="268" spans="1:9" s="37" customFormat="1" ht="12.75">
      <c r="A268" s="152"/>
      <c r="B268" s="203"/>
      <c r="C268" s="161"/>
      <c r="D268" s="161"/>
      <c r="E268" s="32" t="s">
        <v>84</v>
      </c>
      <c r="F268" s="49">
        <f>SUM(F270)</f>
        <v>50000</v>
      </c>
      <c r="G268" s="49">
        <f>SUM(G270)</f>
        <v>29280</v>
      </c>
      <c r="H268" s="34">
        <f t="shared" si="6"/>
        <v>58.56</v>
      </c>
      <c r="I268" s="35">
        <f>SUM(I270)</f>
        <v>0</v>
      </c>
    </row>
    <row r="269" spans="1:9" s="37" customFormat="1" ht="12.75">
      <c r="A269" s="66"/>
      <c r="B269" s="67"/>
      <c r="C269" s="40"/>
      <c r="D269" s="40"/>
      <c r="E269" s="41" t="s">
        <v>154</v>
      </c>
      <c r="F269" s="42"/>
      <c r="G269" s="35"/>
      <c r="H269" s="34" t="s">
        <v>150</v>
      </c>
      <c r="I269" s="35"/>
    </row>
    <row r="270" spans="1:9" s="37" customFormat="1" ht="13.5" customHeight="1">
      <c r="A270" s="66"/>
      <c r="B270" s="38"/>
      <c r="C270" s="40"/>
      <c r="D270" s="43">
        <v>6050</v>
      </c>
      <c r="E270" s="41" t="s">
        <v>136</v>
      </c>
      <c r="F270" s="52">
        <v>50000</v>
      </c>
      <c r="G270" s="35">
        <v>29280</v>
      </c>
      <c r="H270" s="51">
        <f>G270*100/F270</f>
        <v>58.56</v>
      </c>
      <c r="I270" s="35">
        <v>0</v>
      </c>
    </row>
    <row r="271" spans="1:9" s="46" customFormat="1" ht="25.5">
      <c r="A271" s="229"/>
      <c r="B271" s="248"/>
      <c r="C271" s="45"/>
      <c r="D271" s="353"/>
      <c r="E271" s="354" t="s">
        <v>1</v>
      </c>
      <c r="F271" s="477"/>
      <c r="G271" s="47">
        <v>29280</v>
      </c>
      <c r="H271" s="474"/>
      <c r="I271" s="349">
        <v>0</v>
      </c>
    </row>
    <row r="272" spans="1:9" s="5" customFormat="1" ht="12.75">
      <c r="A272" s="14"/>
      <c r="B272" s="100">
        <v>80103</v>
      </c>
      <c r="C272" s="2"/>
      <c r="D272" s="3"/>
      <c r="E272" s="26" t="s">
        <v>98</v>
      </c>
      <c r="F272" s="216">
        <f>SUM(F273)</f>
        <v>242554</v>
      </c>
      <c r="G272" s="216">
        <f>SUM(G273)</f>
        <v>241610.5</v>
      </c>
      <c r="H272" s="27">
        <f>G272*100/F272</f>
        <v>99.61101445451322</v>
      </c>
      <c r="I272" s="28">
        <f>SUM(I273)</f>
        <v>23863.86</v>
      </c>
    </row>
    <row r="273" spans="1:9" s="151" customFormat="1" ht="41.25" customHeight="1">
      <c r="A273" s="122"/>
      <c r="B273" s="142"/>
      <c r="C273" s="31"/>
      <c r="D273" s="30"/>
      <c r="E273" s="32" t="s">
        <v>181</v>
      </c>
      <c r="F273" s="165">
        <v>242554</v>
      </c>
      <c r="G273" s="149">
        <v>241610.5</v>
      </c>
      <c r="H273" s="150">
        <f>G273*100/F273</f>
        <v>99.61101445451322</v>
      </c>
      <c r="I273" s="149">
        <v>23863.86</v>
      </c>
    </row>
    <row r="274" spans="1:9" s="151" customFormat="1" ht="12.75">
      <c r="A274" s="544"/>
      <c r="B274" s="458"/>
      <c r="C274" s="153"/>
      <c r="D274" s="153"/>
      <c r="E274" s="41" t="s">
        <v>154</v>
      </c>
      <c r="F274" s="166"/>
      <c r="G274" s="149"/>
      <c r="H274" s="150" t="s">
        <v>150</v>
      </c>
      <c r="I274" s="149"/>
    </row>
    <row r="275" spans="1:11" s="37" customFormat="1" ht="38.25">
      <c r="A275" s="66"/>
      <c r="B275" s="38"/>
      <c r="C275" s="68"/>
      <c r="D275" s="76">
        <v>3020</v>
      </c>
      <c r="E275" s="32" t="s">
        <v>59</v>
      </c>
      <c r="F275" s="116">
        <v>13647</v>
      </c>
      <c r="G275" s="35">
        <v>13233.6</v>
      </c>
      <c r="H275" s="34">
        <f aca="true" t="shared" si="7" ref="H275:H284">G275*100/F275</f>
        <v>96.97076280501209</v>
      </c>
      <c r="I275" s="35">
        <v>398.78</v>
      </c>
      <c r="J275" s="36"/>
      <c r="K275" s="486" t="s">
        <v>150</v>
      </c>
    </row>
    <row r="276" spans="1:9" s="151" customFormat="1" ht="12.75">
      <c r="A276" s="609"/>
      <c r="B276" s="175"/>
      <c r="C276" s="161"/>
      <c r="D276" s="76">
        <v>4010</v>
      </c>
      <c r="E276" s="32" t="s">
        <v>94</v>
      </c>
      <c r="F276" s="162">
        <v>168904</v>
      </c>
      <c r="G276" s="149">
        <v>168538.82</v>
      </c>
      <c r="H276" s="150">
        <f t="shared" si="7"/>
        <v>99.78379434471653</v>
      </c>
      <c r="I276" s="149">
        <v>4778.87</v>
      </c>
    </row>
    <row r="277" spans="1:9" s="60" customFormat="1" ht="12.75">
      <c r="A277" s="16" t="s">
        <v>147</v>
      </c>
      <c r="B277" s="17">
        <v>13</v>
      </c>
      <c r="C277" s="59"/>
      <c r="D277" s="59"/>
      <c r="E277" s="82"/>
      <c r="F277" s="59"/>
      <c r="G277" s="81"/>
      <c r="H277" s="83" t="s">
        <v>150</v>
      </c>
      <c r="I277" s="81"/>
    </row>
    <row r="278" spans="1:9" s="60" customFormat="1" ht="13.5" thickBot="1">
      <c r="A278" s="16"/>
      <c r="B278" s="17"/>
      <c r="C278" s="59"/>
      <c r="D278" s="59"/>
      <c r="E278" s="82"/>
      <c r="F278" s="59"/>
      <c r="G278" s="81"/>
      <c r="H278" s="83"/>
      <c r="I278" s="81"/>
    </row>
    <row r="279" spans="1:10" s="19" customFormat="1" ht="13.5" thickBot="1">
      <c r="A279" s="20" t="s">
        <v>105</v>
      </c>
      <c r="B279" s="21" t="s">
        <v>141</v>
      </c>
      <c r="C279" s="620" t="s">
        <v>118</v>
      </c>
      <c r="D279" s="621"/>
      <c r="E279" s="22" t="s">
        <v>104</v>
      </c>
      <c r="F279" s="21" t="s">
        <v>151</v>
      </c>
      <c r="G279" s="23" t="s">
        <v>152</v>
      </c>
      <c r="H279" s="23" t="s">
        <v>153</v>
      </c>
      <c r="I279" s="228" t="s">
        <v>158</v>
      </c>
      <c r="J279" s="18"/>
    </row>
    <row r="280" spans="1:11" s="151" customFormat="1" ht="12.75">
      <c r="A280" s="544"/>
      <c r="B280" s="152"/>
      <c r="C280" s="161"/>
      <c r="D280" s="76">
        <v>4040</v>
      </c>
      <c r="E280" s="32" t="s">
        <v>134</v>
      </c>
      <c r="F280" s="168">
        <v>12025</v>
      </c>
      <c r="G280" s="149">
        <v>12022.88</v>
      </c>
      <c r="H280" s="150">
        <f t="shared" si="7"/>
        <v>99.98237006237007</v>
      </c>
      <c r="I280" s="149">
        <v>13141.77</v>
      </c>
      <c r="K280" s="460" t="s">
        <v>150</v>
      </c>
    </row>
    <row r="281" spans="1:9" s="151" customFormat="1" ht="12.75">
      <c r="A281" s="544"/>
      <c r="B281" s="152"/>
      <c r="C281" s="161"/>
      <c r="D281" s="76">
        <v>4110</v>
      </c>
      <c r="E281" s="32" t="s">
        <v>145</v>
      </c>
      <c r="F281" s="168">
        <v>28594</v>
      </c>
      <c r="G281" s="149">
        <v>28532.47</v>
      </c>
      <c r="H281" s="150">
        <f t="shared" si="7"/>
        <v>99.78481499615305</v>
      </c>
      <c r="I281" s="149">
        <v>4816.32</v>
      </c>
    </row>
    <row r="282" spans="1:9" s="151" customFormat="1" ht="12.75">
      <c r="A282" s="160"/>
      <c r="B282" s="175"/>
      <c r="C282" s="161"/>
      <c r="D282" s="76">
        <v>4120</v>
      </c>
      <c r="E282" s="32" t="s">
        <v>109</v>
      </c>
      <c r="F282" s="169">
        <v>4501</v>
      </c>
      <c r="G282" s="149">
        <v>4399.73</v>
      </c>
      <c r="H282" s="170">
        <f t="shared" si="7"/>
        <v>97.75005554321261</v>
      </c>
      <c r="I282" s="149">
        <v>728.12</v>
      </c>
    </row>
    <row r="283" spans="1:9" s="5" customFormat="1" ht="12.75">
      <c r="A283" s="14"/>
      <c r="B283" s="100">
        <v>80104</v>
      </c>
      <c r="C283" s="2"/>
      <c r="D283" s="3"/>
      <c r="E283" s="26" t="s">
        <v>144</v>
      </c>
      <c r="F283" s="89">
        <f>SUM(F294,F284)</f>
        <v>5866471</v>
      </c>
      <c r="G283" s="89">
        <f>SUM(G294,G284)</f>
        <v>5850418.51</v>
      </c>
      <c r="H283" s="27">
        <f t="shared" si="7"/>
        <v>99.72636888514407</v>
      </c>
      <c r="I283" s="62">
        <f>SUM(I284)</f>
        <v>389761.51</v>
      </c>
    </row>
    <row r="284" spans="1:9" s="151" customFormat="1" ht="38.25">
      <c r="A284" s="122"/>
      <c r="B284" s="142"/>
      <c r="C284" s="31"/>
      <c r="D284" s="30"/>
      <c r="E284" s="32" t="s">
        <v>182</v>
      </c>
      <c r="F284" s="148">
        <v>5846971</v>
      </c>
      <c r="G284" s="149">
        <v>5845668.5</v>
      </c>
      <c r="H284" s="150">
        <f t="shared" si="7"/>
        <v>99.97772350846276</v>
      </c>
      <c r="I284" s="149">
        <v>389761.51</v>
      </c>
    </row>
    <row r="285" spans="1:9" s="37" customFormat="1" ht="12.75">
      <c r="A285" s="544"/>
      <c r="B285" s="458"/>
      <c r="C285" s="204"/>
      <c r="D285" s="204"/>
      <c r="E285" s="75" t="s">
        <v>154</v>
      </c>
      <c r="F285" s="245"/>
      <c r="G285" s="35"/>
      <c r="H285" s="72" t="s">
        <v>150</v>
      </c>
      <c r="I285" s="35"/>
    </row>
    <row r="286" spans="1:9" s="37" customFormat="1" ht="12.75">
      <c r="A286" s="66"/>
      <c r="B286" s="38"/>
      <c r="C286" s="40"/>
      <c r="D286" s="43">
        <v>2540</v>
      </c>
      <c r="E286" s="41" t="s">
        <v>130</v>
      </c>
      <c r="F286" s="92">
        <v>1148484</v>
      </c>
      <c r="G286" s="53">
        <v>1148484</v>
      </c>
      <c r="H286" s="172">
        <f>G286*100/F286</f>
        <v>100</v>
      </c>
      <c r="I286" s="147">
        <v>0</v>
      </c>
    </row>
    <row r="287" spans="1:9" s="37" customFormat="1" ht="51">
      <c r="A287" s="115"/>
      <c r="B287" s="38"/>
      <c r="C287" s="56"/>
      <c r="D287" s="56"/>
      <c r="E287" s="57" t="s">
        <v>236</v>
      </c>
      <c r="F287" s="55"/>
      <c r="G287" s="58"/>
      <c r="H287" s="72" t="s">
        <v>150</v>
      </c>
      <c r="I287" s="173"/>
    </row>
    <row r="288" spans="1:11" s="37" customFormat="1" ht="38.25">
      <c r="A288" s="66"/>
      <c r="B288" s="38"/>
      <c r="C288" s="68"/>
      <c r="D288" s="76">
        <v>3020</v>
      </c>
      <c r="E288" s="32" t="s">
        <v>59</v>
      </c>
      <c r="F288" s="116">
        <v>60935</v>
      </c>
      <c r="G288" s="35">
        <v>60932.6</v>
      </c>
      <c r="H288" s="34">
        <f>G288*100/F288</f>
        <v>99.996061376877</v>
      </c>
      <c r="I288" s="35">
        <v>1540.88</v>
      </c>
      <c r="J288" s="36"/>
      <c r="K288" s="486" t="s">
        <v>150</v>
      </c>
    </row>
    <row r="289" spans="1:9" s="151" customFormat="1" ht="12.75">
      <c r="A289" s="66"/>
      <c r="B289" s="38"/>
      <c r="C289" s="68"/>
      <c r="D289" s="76">
        <v>4010</v>
      </c>
      <c r="E289" s="32" t="s">
        <v>94</v>
      </c>
      <c r="F289" s="159">
        <v>2836476</v>
      </c>
      <c r="G289" s="163">
        <v>2836195.15</v>
      </c>
      <c r="H289" s="150">
        <f aca="true" t="shared" si="8" ref="H289:H294">G289*100/F289</f>
        <v>99.99009862942609</v>
      </c>
      <c r="I289" s="163">
        <v>86811.64</v>
      </c>
    </row>
    <row r="290" spans="1:9" s="151" customFormat="1" ht="12.75">
      <c r="A290" s="544"/>
      <c r="B290" s="152"/>
      <c r="C290" s="161"/>
      <c r="D290" s="76">
        <v>4040</v>
      </c>
      <c r="E290" s="32" t="s">
        <v>134</v>
      </c>
      <c r="F290" s="162">
        <v>203800</v>
      </c>
      <c r="G290" s="149">
        <v>203797.42</v>
      </c>
      <c r="H290" s="150">
        <f t="shared" si="8"/>
        <v>99.99873405299313</v>
      </c>
      <c r="I290" s="149">
        <v>219139.23</v>
      </c>
    </row>
    <row r="291" spans="1:11" s="151" customFormat="1" ht="12.75">
      <c r="A291" s="544"/>
      <c r="B291" s="152"/>
      <c r="C291" s="161"/>
      <c r="D291" s="76">
        <v>4110</v>
      </c>
      <c r="E291" s="32" t="s">
        <v>145</v>
      </c>
      <c r="F291" s="162">
        <v>457569</v>
      </c>
      <c r="G291" s="149">
        <v>457559.05</v>
      </c>
      <c r="H291" s="150">
        <f t="shared" si="8"/>
        <v>99.99782546457475</v>
      </c>
      <c r="I291" s="149">
        <v>69394.39</v>
      </c>
      <c r="K291" s="460" t="s">
        <v>150</v>
      </c>
    </row>
    <row r="292" spans="1:9" s="151" customFormat="1" ht="12.75">
      <c r="A292" s="544"/>
      <c r="B292" s="152"/>
      <c r="C292" s="161"/>
      <c r="D292" s="76">
        <v>4120</v>
      </c>
      <c r="E292" s="32" t="s">
        <v>109</v>
      </c>
      <c r="F292" s="168">
        <v>67544</v>
      </c>
      <c r="G292" s="149">
        <v>67539.88</v>
      </c>
      <c r="H292" s="150">
        <f t="shared" si="8"/>
        <v>99.99390027241502</v>
      </c>
      <c r="I292" s="149">
        <v>9949.91</v>
      </c>
    </row>
    <row r="293" spans="1:9" s="151" customFormat="1" ht="25.5">
      <c r="A293" s="160"/>
      <c r="B293" s="175"/>
      <c r="C293" s="161"/>
      <c r="D293" s="76">
        <v>4170</v>
      </c>
      <c r="E293" s="32" t="s">
        <v>161</v>
      </c>
      <c r="F293" s="168">
        <v>5201</v>
      </c>
      <c r="G293" s="149">
        <v>5200.8</v>
      </c>
      <c r="H293" s="150">
        <f t="shared" si="8"/>
        <v>99.9961545856566</v>
      </c>
      <c r="I293" s="149">
        <v>75.2</v>
      </c>
    </row>
    <row r="294" spans="1:9" s="37" customFormat="1" ht="12.75">
      <c r="A294" s="152"/>
      <c r="B294" s="203"/>
      <c r="C294" s="161"/>
      <c r="D294" s="161"/>
      <c r="E294" s="32" t="s">
        <v>84</v>
      </c>
      <c r="F294" s="49">
        <f>SUM(F296:F298)</f>
        <v>19500</v>
      </c>
      <c r="G294" s="49">
        <f>SUM(G298,G296)</f>
        <v>4750.01</v>
      </c>
      <c r="H294" s="34">
        <f t="shared" si="8"/>
        <v>24.359025641025642</v>
      </c>
      <c r="I294" s="35">
        <f>SUM(I298)</f>
        <v>0</v>
      </c>
    </row>
    <row r="295" spans="1:9" s="37" customFormat="1" ht="12.75">
      <c r="A295" s="66"/>
      <c r="B295" s="67"/>
      <c r="C295" s="40"/>
      <c r="D295" s="40"/>
      <c r="E295" s="41" t="s">
        <v>154</v>
      </c>
      <c r="F295" s="42"/>
      <c r="G295" s="50"/>
      <c r="H295" s="51" t="s">
        <v>150</v>
      </c>
      <c r="I295" s="50"/>
    </row>
    <row r="296" spans="1:10" s="37" customFormat="1" ht="13.5" customHeight="1">
      <c r="A296" s="66"/>
      <c r="B296" s="38"/>
      <c r="C296" s="40"/>
      <c r="D296" s="43">
        <v>6050</v>
      </c>
      <c r="E296" s="496" t="s">
        <v>136</v>
      </c>
      <c r="F296" s="372">
        <v>15000</v>
      </c>
      <c r="G296" s="498">
        <v>250</v>
      </c>
      <c r="H296" s="105">
        <f>G296*100/F296</f>
        <v>1.6666666666666667</v>
      </c>
      <c r="I296" s="192">
        <v>0</v>
      </c>
      <c r="J296" s="36"/>
    </row>
    <row r="297" spans="1:10" s="46" customFormat="1" ht="25.5">
      <c r="A297" s="229"/>
      <c r="B297" s="44"/>
      <c r="C297" s="45"/>
      <c r="D297" s="353"/>
      <c r="E297" s="262" t="s">
        <v>15</v>
      </c>
      <c r="F297" s="545"/>
      <c r="G297" s="263">
        <v>250</v>
      </c>
      <c r="H297" s="546"/>
      <c r="I297" s="264">
        <v>0</v>
      </c>
      <c r="J297" s="45"/>
    </row>
    <row r="298" spans="1:9" s="37" customFormat="1" ht="12.75">
      <c r="A298" s="446"/>
      <c r="B298" s="255"/>
      <c r="C298" s="164"/>
      <c r="D298" s="43">
        <v>6060</v>
      </c>
      <c r="E298" s="70" t="s">
        <v>140</v>
      </c>
      <c r="F298" s="212">
        <v>4500</v>
      </c>
      <c r="G298" s="71">
        <v>4500.01</v>
      </c>
      <c r="H298" s="51">
        <f>G298*100/F298</f>
        <v>100.00022222222222</v>
      </c>
      <c r="I298" s="71">
        <v>0</v>
      </c>
    </row>
    <row r="299" spans="1:9" s="46" customFormat="1" ht="25.5">
      <c r="A299" s="248"/>
      <c r="B299" s="93"/>
      <c r="C299" s="86"/>
      <c r="D299" s="505"/>
      <c r="E299" s="526" t="s">
        <v>49</v>
      </c>
      <c r="F299" s="477"/>
      <c r="G299" s="443">
        <v>4500.01</v>
      </c>
      <c r="H299" s="474"/>
      <c r="I299" s="349">
        <v>0</v>
      </c>
    </row>
    <row r="300" spans="1:9" s="60" customFormat="1" ht="12.75">
      <c r="A300" s="16" t="s">
        <v>147</v>
      </c>
      <c r="B300" s="17">
        <v>14</v>
      </c>
      <c r="C300" s="59"/>
      <c r="D300" s="59"/>
      <c r="E300" s="82"/>
      <c r="F300" s="59"/>
      <c r="G300" s="81"/>
      <c r="H300" s="83" t="s">
        <v>150</v>
      </c>
      <c r="I300" s="81"/>
    </row>
    <row r="301" spans="1:9" s="60" customFormat="1" ht="13.5" thickBot="1">
      <c r="A301" s="16"/>
      <c r="B301" s="17"/>
      <c r="C301" s="59"/>
      <c r="D301" s="59"/>
      <c r="E301" s="82"/>
      <c r="F301" s="59"/>
      <c r="G301" s="81"/>
      <c r="H301" s="83"/>
      <c r="I301" s="81"/>
    </row>
    <row r="302" spans="1:10" s="19" customFormat="1" ht="13.5" thickBot="1">
      <c r="A302" s="20" t="s">
        <v>105</v>
      </c>
      <c r="B302" s="21" t="s">
        <v>141</v>
      </c>
      <c r="C302" s="620" t="s">
        <v>118</v>
      </c>
      <c r="D302" s="621"/>
      <c r="E302" s="22" t="s">
        <v>104</v>
      </c>
      <c r="F302" s="21" t="s">
        <v>151</v>
      </c>
      <c r="G302" s="23" t="s">
        <v>152</v>
      </c>
      <c r="H302" s="23" t="s">
        <v>153</v>
      </c>
      <c r="I302" s="228" t="s">
        <v>158</v>
      </c>
      <c r="J302" s="18"/>
    </row>
    <row r="303" spans="1:9" s="5" customFormat="1" ht="12.75">
      <c r="A303" s="14"/>
      <c r="B303" s="106">
        <v>80110</v>
      </c>
      <c r="C303" s="2"/>
      <c r="D303" s="3"/>
      <c r="E303" s="26" t="s">
        <v>129</v>
      </c>
      <c r="F303" s="259">
        <f>SUM(F304,F316)</f>
        <v>5778751</v>
      </c>
      <c r="G303" s="89">
        <f>SUM(G316,G304)</f>
        <v>5755863.32</v>
      </c>
      <c r="H303" s="27">
        <f>G303*100/F303</f>
        <v>99.60393379122928</v>
      </c>
      <c r="I303" s="28">
        <f>SUM(I316,I304)</f>
        <v>564828.63</v>
      </c>
    </row>
    <row r="304" spans="1:9" s="151" customFormat="1" ht="38.25">
      <c r="A304" s="63"/>
      <c r="B304" s="142"/>
      <c r="C304" s="31"/>
      <c r="D304" s="30"/>
      <c r="E304" s="32" t="s">
        <v>4</v>
      </c>
      <c r="F304" s="148">
        <v>5698751</v>
      </c>
      <c r="G304" s="149">
        <v>5681287.32</v>
      </c>
      <c r="H304" s="150">
        <f>G304*100/F304</f>
        <v>99.69355249948629</v>
      </c>
      <c r="I304" s="149">
        <v>564828.63</v>
      </c>
    </row>
    <row r="305" spans="1:9" s="151" customFormat="1" ht="12.75">
      <c r="A305" s="160"/>
      <c r="B305" s="458"/>
      <c r="C305" s="153"/>
      <c r="D305" s="153"/>
      <c r="E305" s="41" t="s">
        <v>154</v>
      </c>
      <c r="F305" s="166"/>
      <c r="G305" s="174"/>
      <c r="H305" s="150" t="s">
        <v>150</v>
      </c>
      <c r="I305" s="149"/>
    </row>
    <row r="306" spans="1:11" s="37" customFormat="1" ht="38.25">
      <c r="A306" s="66"/>
      <c r="B306" s="38"/>
      <c r="C306" s="68"/>
      <c r="D306" s="76">
        <v>3020</v>
      </c>
      <c r="E306" s="32" t="s">
        <v>59</v>
      </c>
      <c r="F306" s="116">
        <v>92073</v>
      </c>
      <c r="G306" s="35">
        <v>92060.1</v>
      </c>
      <c r="H306" s="34">
        <f>G306*100/F306</f>
        <v>99.98598937799355</v>
      </c>
      <c r="I306" s="35">
        <v>2404.1</v>
      </c>
      <c r="J306" s="36"/>
      <c r="K306" s="486" t="s">
        <v>150</v>
      </c>
    </row>
    <row r="307" spans="1:11" s="37" customFormat="1" ht="12.75">
      <c r="A307" s="66"/>
      <c r="B307" s="38"/>
      <c r="C307" s="68"/>
      <c r="D307" s="76">
        <v>3240</v>
      </c>
      <c r="E307" s="32" t="s">
        <v>194</v>
      </c>
      <c r="F307" s="116">
        <v>6160</v>
      </c>
      <c r="G307" s="35">
        <v>6160</v>
      </c>
      <c r="H307" s="34">
        <f>G307*100/F307</f>
        <v>100</v>
      </c>
      <c r="I307" s="35">
        <v>0</v>
      </c>
      <c r="J307" s="36"/>
      <c r="K307" s="486" t="s">
        <v>150</v>
      </c>
    </row>
    <row r="308" spans="1:9" s="151" customFormat="1" ht="12.75">
      <c r="A308" s="160"/>
      <c r="B308" s="152"/>
      <c r="C308" s="161"/>
      <c r="D308" s="76">
        <v>4010</v>
      </c>
      <c r="E308" s="32" t="s">
        <v>94</v>
      </c>
      <c r="F308" s="159">
        <v>3770790</v>
      </c>
      <c r="G308" s="149">
        <v>3769896.03</v>
      </c>
      <c r="H308" s="150">
        <f aca="true" t="shared" si="9" ref="H308:H316">G308*100/F308</f>
        <v>99.97629223584448</v>
      </c>
      <c r="I308" s="149">
        <v>125191.69</v>
      </c>
    </row>
    <row r="309" spans="1:9" s="151" customFormat="1" ht="12.75">
      <c r="A309" s="160"/>
      <c r="B309" s="152"/>
      <c r="C309" s="161"/>
      <c r="D309" s="76">
        <v>4040</v>
      </c>
      <c r="E309" s="32" t="s">
        <v>134</v>
      </c>
      <c r="F309" s="162">
        <v>272096</v>
      </c>
      <c r="G309" s="149">
        <v>272094.65</v>
      </c>
      <c r="H309" s="150">
        <f t="shared" si="9"/>
        <v>99.9995038515818</v>
      </c>
      <c r="I309" s="149">
        <v>301157.08</v>
      </c>
    </row>
    <row r="310" spans="1:9" s="151" customFormat="1" ht="12.75">
      <c r="A310" s="160"/>
      <c r="B310" s="152"/>
      <c r="C310" s="161"/>
      <c r="D310" s="76">
        <v>4110</v>
      </c>
      <c r="E310" s="32" t="s">
        <v>145</v>
      </c>
      <c r="F310" s="162">
        <v>603522</v>
      </c>
      <c r="G310" s="149">
        <v>603497.29</v>
      </c>
      <c r="H310" s="150">
        <f t="shared" si="9"/>
        <v>99.99590570020645</v>
      </c>
      <c r="I310" s="149">
        <v>99291.5</v>
      </c>
    </row>
    <row r="311" spans="1:11" s="151" customFormat="1" ht="12.75">
      <c r="A311" s="160"/>
      <c r="B311" s="152"/>
      <c r="C311" s="161"/>
      <c r="D311" s="76">
        <v>4120</v>
      </c>
      <c r="E311" s="32" t="s">
        <v>109</v>
      </c>
      <c r="F311" s="168">
        <v>94679</v>
      </c>
      <c r="G311" s="149">
        <v>94667.01</v>
      </c>
      <c r="H311" s="170">
        <f t="shared" si="9"/>
        <v>99.98733615690914</v>
      </c>
      <c r="I311" s="149">
        <v>15635.78</v>
      </c>
      <c r="K311" s="460" t="s">
        <v>150</v>
      </c>
    </row>
    <row r="312" spans="1:9" s="151" customFormat="1" ht="25.5">
      <c r="A312" s="160"/>
      <c r="B312" s="152"/>
      <c r="C312" s="161"/>
      <c r="D312" s="76">
        <v>4170</v>
      </c>
      <c r="E312" s="32" t="s">
        <v>161</v>
      </c>
      <c r="F312" s="176">
        <v>1612</v>
      </c>
      <c r="G312" s="149">
        <v>1612</v>
      </c>
      <c r="H312" s="150">
        <f t="shared" si="9"/>
        <v>100</v>
      </c>
      <c r="I312" s="149">
        <v>0</v>
      </c>
    </row>
    <row r="313" spans="1:9" s="151" customFormat="1" ht="42.75" customHeight="1">
      <c r="A313" s="160"/>
      <c r="B313" s="152"/>
      <c r="C313" s="161"/>
      <c r="D313" s="76"/>
      <c r="E313" s="594" t="s">
        <v>266</v>
      </c>
      <c r="F313" s="595">
        <v>64216</v>
      </c>
      <c r="G313" s="149">
        <v>51935.6</v>
      </c>
      <c r="H313" s="150">
        <f t="shared" si="9"/>
        <v>80.87641709231345</v>
      </c>
      <c r="I313" s="149">
        <v>0</v>
      </c>
    </row>
    <row r="314" spans="1:9" s="151" customFormat="1" ht="12.75">
      <c r="A314" s="160"/>
      <c r="B314" s="152"/>
      <c r="C314" s="153"/>
      <c r="D314" s="153"/>
      <c r="E314" s="213" t="s">
        <v>154</v>
      </c>
      <c r="F314" s="596"/>
      <c r="G314" s="174"/>
      <c r="H314" s="150" t="s">
        <v>150</v>
      </c>
      <c r="I314" s="149"/>
    </row>
    <row r="315" spans="1:9" s="151" customFormat="1" ht="25.5">
      <c r="A315" s="160"/>
      <c r="B315" s="175"/>
      <c r="C315" s="161"/>
      <c r="D315" s="76">
        <v>4177</v>
      </c>
      <c r="E315" s="32" t="s">
        <v>161</v>
      </c>
      <c r="F315" s="176">
        <v>6131</v>
      </c>
      <c r="G315" s="149">
        <v>5482.08</v>
      </c>
      <c r="H315" s="150">
        <f>G315*100/F315</f>
        <v>89.4157559941282</v>
      </c>
      <c r="I315" s="149">
        <v>0</v>
      </c>
    </row>
    <row r="316" spans="1:9" s="37" customFormat="1" ht="12.75">
      <c r="A316" s="152"/>
      <c r="B316" s="203"/>
      <c r="C316" s="161"/>
      <c r="D316" s="161"/>
      <c r="E316" s="32" t="s">
        <v>84</v>
      </c>
      <c r="F316" s="49">
        <f>SUM(F209,F318)</f>
        <v>80000</v>
      </c>
      <c r="G316" s="49">
        <f>SUM(G209,G318)</f>
        <v>74576</v>
      </c>
      <c r="H316" s="34">
        <f t="shared" si="9"/>
        <v>93.22</v>
      </c>
      <c r="I316" s="35">
        <f>SUM(I209,I318)</f>
        <v>0</v>
      </c>
    </row>
    <row r="317" spans="1:9" s="37" customFormat="1" ht="12.75">
      <c r="A317" s="66"/>
      <c r="B317" s="67"/>
      <c r="C317" s="40"/>
      <c r="D317" s="40"/>
      <c r="E317" s="41" t="s">
        <v>154</v>
      </c>
      <c r="F317" s="42"/>
      <c r="G317" s="35"/>
      <c r="H317" s="34" t="s">
        <v>150</v>
      </c>
      <c r="I317" s="35"/>
    </row>
    <row r="318" spans="1:9" s="37" customFormat="1" ht="12.75">
      <c r="A318" s="66"/>
      <c r="B318" s="38"/>
      <c r="C318" s="40"/>
      <c r="D318" s="43">
        <v>6050</v>
      </c>
      <c r="E318" s="41" t="s">
        <v>136</v>
      </c>
      <c r="F318" s="52">
        <v>80000</v>
      </c>
      <c r="G318" s="35">
        <v>74576</v>
      </c>
      <c r="H318" s="51">
        <f>G318*100/F318</f>
        <v>93.22</v>
      </c>
      <c r="I318" s="35">
        <v>0</v>
      </c>
    </row>
    <row r="319" spans="1:9" s="46" customFormat="1" ht="12.75">
      <c r="A319" s="44"/>
      <c r="B319" s="93"/>
      <c r="C319" s="86"/>
      <c r="D319" s="505"/>
      <c r="E319" s="547" t="s">
        <v>50</v>
      </c>
      <c r="F319" s="477"/>
      <c r="G319" s="350">
        <v>74576</v>
      </c>
      <c r="H319" s="474"/>
      <c r="I319" s="349">
        <v>0</v>
      </c>
    </row>
    <row r="320" spans="1:9" s="5" customFormat="1" ht="12.75">
      <c r="A320" s="14"/>
      <c r="B320" s="100">
        <v>80113</v>
      </c>
      <c r="C320" s="2"/>
      <c r="D320" s="3"/>
      <c r="E320" s="26" t="s">
        <v>128</v>
      </c>
      <c r="F320" s="216">
        <f>SUM(F330,F321)</f>
        <v>574405</v>
      </c>
      <c r="G320" s="216">
        <f>SUM(G330,G321)</f>
        <v>564596.97</v>
      </c>
      <c r="H320" s="27">
        <f>G320*100/F320</f>
        <v>98.29248874922746</v>
      </c>
      <c r="I320" s="62">
        <f>SUM(I321)</f>
        <v>792.01</v>
      </c>
    </row>
    <row r="321" spans="1:9" s="37" customFormat="1" ht="12.75">
      <c r="A321" s="122"/>
      <c r="B321" s="142"/>
      <c r="C321" s="31"/>
      <c r="D321" s="30"/>
      <c r="E321" s="32" t="s">
        <v>148</v>
      </c>
      <c r="F321" s="98">
        <v>369874</v>
      </c>
      <c r="G321" s="35">
        <v>360066.47</v>
      </c>
      <c r="H321" s="34">
        <f>G321*100/F321</f>
        <v>97.34841324342884</v>
      </c>
      <c r="I321" s="35">
        <v>792.01</v>
      </c>
    </row>
    <row r="322" spans="1:9" s="151" customFormat="1" ht="12.75">
      <c r="A322" s="160"/>
      <c r="B322" s="458"/>
      <c r="C322" s="153"/>
      <c r="D322" s="153"/>
      <c r="E322" s="41" t="s">
        <v>154</v>
      </c>
      <c r="F322" s="166"/>
      <c r="G322" s="174"/>
      <c r="H322" s="150" t="s">
        <v>150</v>
      </c>
      <c r="I322" s="149"/>
    </row>
    <row r="323" spans="1:9" s="151" customFormat="1" ht="12.75">
      <c r="A323" s="160"/>
      <c r="B323" s="152"/>
      <c r="C323" s="161"/>
      <c r="D323" s="76">
        <v>4010</v>
      </c>
      <c r="E323" s="32" t="s">
        <v>94</v>
      </c>
      <c r="F323" s="159">
        <v>12600</v>
      </c>
      <c r="G323" s="149">
        <v>12094.91</v>
      </c>
      <c r="H323" s="150">
        <f>G323*100/F323</f>
        <v>95.99134920634921</v>
      </c>
      <c r="I323" s="149">
        <v>406.17</v>
      </c>
    </row>
    <row r="324" spans="1:9" s="151" customFormat="1" ht="12.75">
      <c r="A324" s="160"/>
      <c r="B324" s="152"/>
      <c r="C324" s="161"/>
      <c r="D324" s="76">
        <v>4110</v>
      </c>
      <c r="E324" s="32" t="s">
        <v>145</v>
      </c>
      <c r="F324" s="162">
        <v>2080</v>
      </c>
      <c r="G324" s="149">
        <v>1868.13</v>
      </c>
      <c r="H324" s="150">
        <f>G324*100/F324</f>
        <v>89.8139423076923</v>
      </c>
      <c r="I324" s="149">
        <v>237.37</v>
      </c>
    </row>
    <row r="325" spans="1:11" s="151" customFormat="1" ht="12.75">
      <c r="A325" s="160"/>
      <c r="B325" s="152"/>
      <c r="C325" s="161"/>
      <c r="D325" s="76">
        <v>4120</v>
      </c>
      <c r="E325" s="32" t="s">
        <v>109</v>
      </c>
      <c r="F325" s="168">
        <v>15</v>
      </c>
      <c r="G325" s="149">
        <v>14.34</v>
      </c>
      <c r="H325" s="170">
        <f>G325*100/F325</f>
        <v>95.6</v>
      </c>
      <c r="I325" s="149">
        <v>4.04</v>
      </c>
      <c r="K325" s="460" t="s">
        <v>150</v>
      </c>
    </row>
    <row r="326" spans="1:9" s="151" customFormat="1" ht="25.5">
      <c r="A326" s="175"/>
      <c r="B326" s="175"/>
      <c r="C326" s="161"/>
      <c r="D326" s="76">
        <v>4170</v>
      </c>
      <c r="E326" s="32" t="s">
        <v>161</v>
      </c>
      <c r="F326" s="176">
        <v>1300</v>
      </c>
      <c r="G326" s="149">
        <v>705.57</v>
      </c>
      <c r="H326" s="150">
        <f>G326*100/F326</f>
        <v>54.27461538461539</v>
      </c>
      <c r="I326" s="149">
        <v>44.43</v>
      </c>
    </row>
    <row r="327" spans="1:9" s="60" customFormat="1" ht="12.75">
      <c r="A327" s="16" t="s">
        <v>147</v>
      </c>
      <c r="B327" s="17">
        <v>15</v>
      </c>
      <c r="C327" s="59"/>
      <c r="D327" s="59"/>
      <c r="E327" s="82"/>
      <c r="F327" s="59"/>
      <c r="G327" s="81"/>
      <c r="H327" s="83" t="s">
        <v>150</v>
      </c>
      <c r="I327" s="81"/>
    </row>
    <row r="328" spans="1:9" s="60" customFormat="1" ht="13.5" thickBot="1">
      <c r="A328" s="16"/>
      <c r="B328" s="17"/>
      <c r="C328" s="59"/>
      <c r="D328" s="59"/>
      <c r="E328" s="82"/>
      <c r="F328" s="59"/>
      <c r="G328" s="81"/>
      <c r="H328" s="83"/>
      <c r="I328" s="81"/>
    </row>
    <row r="329" spans="1:10" s="19" customFormat="1" ht="13.5" thickBot="1">
      <c r="A329" s="20" t="s">
        <v>105</v>
      </c>
      <c r="B329" s="21" t="s">
        <v>141</v>
      </c>
      <c r="C329" s="620" t="s">
        <v>118</v>
      </c>
      <c r="D329" s="621"/>
      <c r="E329" s="22" t="s">
        <v>104</v>
      </c>
      <c r="F329" s="21" t="s">
        <v>151</v>
      </c>
      <c r="G329" s="23" t="s">
        <v>152</v>
      </c>
      <c r="H329" s="23" t="s">
        <v>153</v>
      </c>
      <c r="I329" s="228" t="s">
        <v>158</v>
      </c>
      <c r="J329" s="18"/>
    </row>
    <row r="330" spans="1:9" s="37" customFormat="1" ht="12.75">
      <c r="A330" s="38"/>
      <c r="B330" s="85"/>
      <c r="C330" s="68"/>
      <c r="D330" s="68"/>
      <c r="E330" s="41" t="s">
        <v>84</v>
      </c>
      <c r="F330" s="212">
        <f>SUM(F332)</f>
        <v>204531</v>
      </c>
      <c r="G330" s="212">
        <f>SUM(G333)</f>
        <v>204530.5</v>
      </c>
      <c r="H330" s="51">
        <f>G330*100/F330</f>
        <v>99.99975553828025</v>
      </c>
      <c r="I330" s="50">
        <f>SUM(I333)</f>
        <v>0</v>
      </c>
    </row>
    <row r="331" spans="1:9" s="37" customFormat="1" ht="12.75">
      <c r="A331" s="66"/>
      <c r="B331" s="67"/>
      <c r="C331" s="40"/>
      <c r="D331" s="40"/>
      <c r="E331" s="382" t="s">
        <v>154</v>
      </c>
      <c r="F331" s="383"/>
      <c r="G331" s="35"/>
      <c r="H331" s="105" t="s">
        <v>150</v>
      </c>
      <c r="I331" s="35"/>
    </row>
    <row r="332" spans="1:9" s="37" customFormat="1" ht="12.75">
      <c r="A332" s="66"/>
      <c r="B332" s="38"/>
      <c r="C332" s="40"/>
      <c r="D332" s="43">
        <v>6060</v>
      </c>
      <c r="E332" s="371" t="s">
        <v>140</v>
      </c>
      <c r="F332" s="212">
        <v>204531</v>
      </c>
      <c r="G332" s="71">
        <v>204530.5</v>
      </c>
      <c r="H332" s="105">
        <f>G332*100/F332</f>
        <v>99.99975553828025</v>
      </c>
      <c r="I332" s="71">
        <v>0</v>
      </c>
    </row>
    <row r="333" spans="1:9" s="37" customFormat="1" ht="27" customHeight="1">
      <c r="A333" s="66"/>
      <c r="B333" s="79"/>
      <c r="C333" s="40"/>
      <c r="D333" s="43" t="s">
        <v>150</v>
      </c>
      <c r="E333" s="559" t="s">
        <v>2</v>
      </c>
      <c r="F333" s="560" t="s">
        <v>150</v>
      </c>
      <c r="G333" s="561">
        <v>204530.5</v>
      </c>
      <c r="H333" s="474" t="s">
        <v>150</v>
      </c>
      <c r="I333" s="561">
        <v>0</v>
      </c>
    </row>
    <row r="334" spans="1:9" s="5" customFormat="1" ht="12.75">
      <c r="A334" s="1"/>
      <c r="B334" s="414">
        <v>80146</v>
      </c>
      <c r="C334" s="2"/>
      <c r="D334" s="3"/>
      <c r="E334" s="26" t="s">
        <v>114</v>
      </c>
      <c r="F334" s="225">
        <f>SUM(F335)</f>
        <v>108929</v>
      </c>
      <c r="G334" s="61">
        <f>SUM(G335)</f>
        <v>85103.1</v>
      </c>
      <c r="H334" s="27">
        <f>G334*100/F334</f>
        <v>78.12712868014945</v>
      </c>
      <c r="I334" s="28">
        <f>SUM(I335)</f>
        <v>0</v>
      </c>
    </row>
    <row r="335" spans="1:9" s="37" customFormat="1" ht="12.75">
      <c r="A335" s="122"/>
      <c r="B335" s="142"/>
      <c r="C335" s="31"/>
      <c r="D335" s="30"/>
      <c r="E335" s="32" t="s">
        <v>148</v>
      </c>
      <c r="F335" s="65">
        <v>108929</v>
      </c>
      <c r="G335" s="35">
        <v>85103.1</v>
      </c>
      <c r="H335" s="72">
        <f>G335*100/F335</f>
        <v>78.12712868014945</v>
      </c>
      <c r="I335" s="35">
        <v>0</v>
      </c>
    </row>
    <row r="336" spans="1:9" s="157" customFormat="1" ht="12.75">
      <c r="A336" s="115"/>
      <c r="B336" s="67"/>
      <c r="C336" s="40"/>
      <c r="D336" s="40"/>
      <c r="E336" s="41" t="s">
        <v>154</v>
      </c>
      <c r="F336" s="154"/>
      <c r="G336" s="177"/>
      <c r="H336" s="178" t="s">
        <v>150</v>
      </c>
      <c r="I336" s="179"/>
    </row>
    <row r="337" spans="1:9" s="151" customFormat="1" ht="25.5">
      <c r="A337" s="543"/>
      <c r="B337" s="548"/>
      <c r="C337" s="158"/>
      <c r="D337" s="76">
        <v>4170</v>
      </c>
      <c r="E337" s="32" t="s">
        <v>161</v>
      </c>
      <c r="F337" s="168">
        <v>10500</v>
      </c>
      <c r="G337" s="149">
        <v>2955.2</v>
      </c>
      <c r="H337" s="170">
        <f>G337*100/F337</f>
        <v>28.144761904761904</v>
      </c>
      <c r="I337" s="149">
        <v>0</v>
      </c>
    </row>
    <row r="338" spans="1:9" s="5" customFormat="1" ht="12.75">
      <c r="A338" s="14"/>
      <c r="B338" s="100">
        <v>80148</v>
      </c>
      <c r="C338" s="2"/>
      <c r="D338" s="3"/>
      <c r="E338" s="26" t="s">
        <v>247</v>
      </c>
      <c r="F338" s="61">
        <f>SUM(F339)</f>
        <v>566948</v>
      </c>
      <c r="G338" s="61">
        <f>SUM(G339)</f>
        <v>563251.73</v>
      </c>
      <c r="H338" s="27">
        <f>G338*100/F338</f>
        <v>99.34804073742212</v>
      </c>
      <c r="I338" s="28">
        <f>SUM(I339)</f>
        <v>27427.49</v>
      </c>
    </row>
    <row r="339" spans="1:9" s="37" customFormat="1" ht="12.75">
      <c r="A339" s="122"/>
      <c r="B339" s="142"/>
      <c r="C339" s="31"/>
      <c r="D339" s="30"/>
      <c r="E339" s="32" t="s">
        <v>148</v>
      </c>
      <c r="F339" s="65">
        <v>566948</v>
      </c>
      <c r="G339" s="35">
        <v>563251.73</v>
      </c>
      <c r="H339" s="72">
        <f>G339*100/F339</f>
        <v>99.34804073742212</v>
      </c>
      <c r="I339" s="35">
        <v>27427.49</v>
      </c>
    </row>
    <row r="340" spans="1:9" s="157" customFormat="1" ht="12.75">
      <c r="A340" s="115"/>
      <c r="B340" s="67"/>
      <c r="C340" s="40"/>
      <c r="D340" s="40"/>
      <c r="E340" s="41" t="s">
        <v>154</v>
      </c>
      <c r="F340" s="154"/>
      <c r="G340" s="177"/>
      <c r="H340" s="178" t="s">
        <v>150</v>
      </c>
      <c r="I340" s="179"/>
    </row>
    <row r="341" spans="1:9" s="151" customFormat="1" ht="12.75">
      <c r="A341" s="543"/>
      <c r="B341" s="254"/>
      <c r="C341" s="158"/>
      <c r="D341" s="76">
        <v>4010</v>
      </c>
      <c r="E341" s="32" t="s">
        <v>94</v>
      </c>
      <c r="F341" s="159">
        <v>217152</v>
      </c>
      <c r="G341" s="149">
        <v>214226.29</v>
      </c>
      <c r="H341" s="150">
        <f aca="true" t="shared" si="10" ref="H341:H346">G341*100/F341</f>
        <v>98.65269028146183</v>
      </c>
      <c r="I341" s="149">
        <v>4463.93</v>
      </c>
    </row>
    <row r="342" spans="1:9" s="151" customFormat="1" ht="12.75">
      <c r="A342" s="160"/>
      <c r="B342" s="152"/>
      <c r="C342" s="161"/>
      <c r="D342" s="76">
        <v>4040</v>
      </c>
      <c r="E342" s="32" t="s">
        <v>134</v>
      </c>
      <c r="F342" s="162">
        <v>14278</v>
      </c>
      <c r="G342" s="149">
        <v>14276.45</v>
      </c>
      <c r="H342" s="150">
        <f t="shared" si="10"/>
        <v>99.98914413783443</v>
      </c>
      <c r="I342" s="149">
        <v>16807.05</v>
      </c>
    </row>
    <row r="343" spans="1:9" s="151" customFormat="1" ht="12.75">
      <c r="A343" s="160"/>
      <c r="B343" s="152"/>
      <c r="C343" s="161"/>
      <c r="D343" s="76">
        <v>4110</v>
      </c>
      <c r="E343" s="32" t="s">
        <v>145</v>
      </c>
      <c r="F343" s="162">
        <v>32127</v>
      </c>
      <c r="G343" s="149">
        <v>32074.96</v>
      </c>
      <c r="H343" s="150">
        <f t="shared" si="10"/>
        <v>99.83801786659197</v>
      </c>
      <c r="I343" s="149">
        <v>5129.12</v>
      </c>
    </row>
    <row r="344" spans="1:9" s="151" customFormat="1" ht="12.75">
      <c r="A344" s="160"/>
      <c r="B344" s="175"/>
      <c r="C344" s="161"/>
      <c r="D344" s="76">
        <v>4120</v>
      </c>
      <c r="E344" s="32" t="s">
        <v>109</v>
      </c>
      <c r="F344" s="168">
        <v>3574</v>
      </c>
      <c r="G344" s="149">
        <v>3551.14</v>
      </c>
      <c r="H344" s="170">
        <f t="shared" si="10"/>
        <v>99.36038052602126</v>
      </c>
      <c r="I344" s="149">
        <v>608.85</v>
      </c>
    </row>
    <row r="345" spans="1:9" s="5" customFormat="1" ht="12.75">
      <c r="A345" s="1"/>
      <c r="B345" s="414">
        <v>80195</v>
      </c>
      <c r="C345" s="2"/>
      <c r="D345" s="3"/>
      <c r="E345" s="26" t="s">
        <v>126</v>
      </c>
      <c r="F345" s="96">
        <f>SUM(F346,F360)</f>
        <v>547595</v>
      </c>
      <c r="G345" s="96">
        <f>SUM(G346,G360)</f>
        <v>513560.12</v>
      </c>
      <c r="H345" s="27">
        <f t="shared" si="10"/>
        <v>93.78466202211489</v>
      </c>
      <c r="I345" s="28">
        <f>SUM(I346)</f>
        <v>2336.96</v>
      </c>
    </row>
    <row r="346" spans="1:9" s="37" customFormat="1" ht="63.75">
      <c r="A346" s="29"/>
      <c r="B346" s="549"/>
      <c r="C346" s="31"/>
      <c r="D346" s="30"/>
      <c r="E346" s="32" t="s">
        <v>51</v>
      </c>
      <c r="F346" s="98">
        <v>217595</v>
      </c>
      <c r="G346" s="35">
        <v>184988.96</v>
      </c>
      <c r="H346" s="34">
        <f t="shared" si="10"/>
        <v>85.01526229922563</v>
      </c>
      <c r="I346" s="35">
        <v>2336.96</v>
      </c>
    </row>
    <row r="347" spans="1:9" s="60" customFormat="1" ht="12.75">
      <c r="A347" s="66"/>
      <c r="B347" s="67"/>
      <c r="C347" s="40"/>
      <c r="D347" s="40"/>
      <c r="E347" s="41" t="s">
        <v>154</v>
      </c>
      <c r="F347" s="42"/>
      <c r="G347" s="35"/>
      <c r="H347" s="24" t="s">
        <v>150</v>
      </c>
      <c r="I347" s="180"/>
    </row>
    <row r="348" spans="1:10" s="37" customFormat="1" ht="12.75">
      <c r="A348" s="66"/>
      <c r="B348" s="38"/>
      <c r="C348" s="193"/>
      <c r="D348" s="182">
        <v>2820</v>
      </c>
      <c r="E348" s="183" t="s">
        <v>113</v>
      </c>
      <c r="F348" s="184">
        <v>4000</v>
      </c>
      <c r="G348" s="50">
        <v>4000</v>
      </c>
      <c r="H348" s="261">
        <f>G348*100/F348</f>
        <v>100</v>
      </c>
      <c r="I348" s="50">
        <v>0</v>
      </c>
      <c r="J348" s="36"/>
    </row>
    <row r="349" spans="1:10" s="37" customFormat="1" ht="12.75">
      <c r="A349" s="66"/>
      <c r="B349" s="38"/>
      <c r="C349" s="36"/>
      <c r="D349" s="36"/>
      <c r="E349" s="185" t="s">
        <v>103</v>
      </c>
      <c r="F349" s="36"/>
      <c r="G349" s="258"/>
      <c r="H349" s="351" t="s">
        <v>150</v>
      </c>
      <c r="I349" s="258"/>
      <c r="J349" s="36"/>
    </row>
    <row r="350" spans="1:10" s="37" customFormat="1" ht="12.75">
      <c r="A350" s="66"/>
      <c r="B350" s="38"/>
      <c r="C350" s="36"/>
      <c r="D350" s="36"/>
      <c r="E350" s="385" t="s">
        <v>183</v>
      </c>
      <c r="F350" s="196"/>
      <c r="G350" s="386"/>
      <c r="H350" s="351" t="s">
        <v>150</v>
      </c>
      <c r="I350" s="258"/>
      <c r="J350" s="36"/>
    </row>
    <row r="351" spans="1:10" s="37" customFormat="1" ht="12.75">
      <c r="A351" s="66"/>
      <c r="B351" s="38"/>
      <c r="C351" s="36"/>
      <c r="D351" s="36"/>
      <c r="E351" s="411" t="s">
        <v>212</v>
      </c>
      <c r="F351" s="550"/>
      <c r="G351" s="440">
        <v>1300</v>
      </c>
      <c r="H351" s="474"/>
      <c r="I351" s="440">
        <v>0</v>
      </c>
      <c r="J351" s="36"/>
    </row>
    <row r="352" spans="1:10" s="37" customFormat="1" ht="12.75">
      <c r="A352" s="66"/>
      <c r="B352" s="38"/>
      <c r="C352" s="108"/>
      <c r="D352" s="108"/>
      <c r="E352" s="387" t="s">
        <v>52</v>
      </c>
      <c r="F352" s="551"/>
      <c r="G352" s="440">
        <v>2700</v>
      </c>
      <c r="H352" s="474"/>
      <c r="I352" s="440">
        <v>0</v>
      </c>
      <c r="J352" s="36"/>
    </row>
    <row r="353" spans="1:11" s="37" customFormat="1" ht="25.5">
      <c r="A353" s="66"/>
      <c r="B353" s="38"/>
      <c r="C353" s="68"/>
      <c r="D353" s="76">
        <v>3020</v>
      </c>
      <c r="E353" s="32" t="s">
        <v>53</v>
      </c>
      <c r="F353" s="91">
        <v>10380</v>
      </c>
      <c r="G353" s="71">
        <v>8150</v>
      </c>
      <c r="H353" s="34">
        <f aca="true" t="shared" si="11" ref="H353:H360">G353*100/F353</f>
        <v>78.51637764932562</v>
      </c>
      <c r="I353" s="71">
        <v>0</v>
      </c>
      <c r="J353" s="36"/>
      <c r="K353" s="486" t="s">
        <v>150</v>
      </c>
    </row>
    <row r="354" spans="1:9" s="151" customFormat="1" ht="12.75">
      <c r="A354" s="63"/>
      <c r="B354" s="29"/>
      <c r="C354" s="30"/>
      <c r="D354" s="76">
        <v>4110</v>
      </c>
      <c r="E354" s="32" t="s">
        <v>145</v>
      </c>
      <c r="F354" s="159">
        <v>852</v>
      </c>
      <c r="G354" s="149">
        <v>844.6</v>
      </c>
      <c r="H354" s="150">
        <f t="shared" si="11"/>
        <v>99.13145539906104</v>
      </c>
      <c r="I354" s="149">
        <v>260.48</v>
      </c>
    </row>
    <row r="355" spans="1:9" s="151" customFormat="1" ht="12.75">
      <c r="A355" s="160"/>
      <c r="B355" s="152"/>
      <c r="C355" s="161"/>
      <c r="D355" s="384">
        <v>4120</v>
      </c>
      <c r="E355" s="205" t="s">
        <v>109</v>
      </c>
      <c r="F355" s="168">
        <v>103</v>
      </c>
      <c r="G355" s="149">
        <v>101.18</v>
      </c>
      <c r="H355" s="170">
        <f t="shared" si="11"/>
        <v>98.23300970873787</v>
      </c>
      <c r="I355" s="149">
        <v>42.26</v>
      </c>
    </row>
    <row r="356" spans="1:9" s="37" customFormat="1" ht="25.5">
      <c r="A356" s="175"/>
      <c r="B356" s="175"/>
      <c r="C356" s="204"/>
      <c r="D356" s="74">
        <v>4170</v>
      </c>
      <c r="E356" s="32" t="s">
        <v>161</v>
      </c>
      <c r="F356" s="211">
        <v>18760</v>
      </c>
      <c r="G356" s="71">
        <v>12916.73</v>
      </c>
      <c r="H356" s="34">
        <f t="shared" si="11"/>
        <v>68.8525053304904</v>
      </c>
      <c r="I356" s="71">
        <v>913.07</v>
      </c>
    </row>
    <row r="357" spans="1:9" s="60" customFormat="1" ht="12.75">
      <c r="A357" s="16" t="s">
        <v>147</v>
      </c>
      <c r="B357" s="17">
        <v>16</v>
      </c>
      <c r="C357" s="59"/>
      <c r="D357" s="59"/>
      <c r="E357" s="82"/>
      <c r="F357" s="59"/>
      <c r="G357" s="81"/>
      <c r="H357" s="83" t="s">
        <v>150</v>
      </c>
      <c r="I357" s="81"/>
    </row>
    <row r="358" spans="1:9" s="60" customFormat="1" ht="13.5" thickBot="1">
      <c r="A358" s="16"/>
      <c r="B358" s="17"/>
      <c r="C358" s="59"/>
      <c r="D358" s="59"/>
      <c r="E358" s="82"/>
      <c r="F358" s="59"/>
      <c r="G358" s="81"/>
      <c r="H358" s="83"/>
      <c r="I358" s="81"/>
    </row>
    <row r="359" spans="1:10" s="19" customFormat="1" ht="13.5" thickBot="1">
      <c r="A359" s="20" t="s">
        <v>105</v>
      </c>
      <c r="B359" s="21" t="s">
        <v>141</v>
      </c>
      <c r="C359" s="620" t="s">
        <v>118</v>
      </c>
      <c r="D359" s="621"/>
      <c r="E359" s="22" t="s">
        <v>104</v>
      </c>
      <c r="F359" s="21" t="s">
        <v>151</v>
      </c>
      <c r="G359" s="23" t="s">
        <v>152</v>
      </c>
      <c r="H359" s="23" t="s">
        <v>153</v>
      </c>
      <c r="I359" s="228" t="s">
        <v>158</v>
      </c>
      <c r="J359" s="18"/>
    </row>
    <row r="360" spans="1:9" s="37" customFormat="1" ht="12.75">
      <c r="A360" s="38"/>
      <c r="B360" s="85"/>
      <c r="C360" s="68"/>
      <c r="D360" s="68"/>
      <c r="E360" s="32" t="s">
        <v>84</v>
      </c>
      <c r="F360" s="49">
        <f>SUM(F362:F363)</f>
        <v>330000</v>
      </c>
      <c r="G360" s="49">
        <f>SUM(G362)</f>
        <v>328571.16</v>
      </c>
      <c r="H360" s="34">
        <f t="shared" si="11"/>
        <v>99.56701818181817</v>
      </c>
      <c r="I360" s="35">
        <v>0</v>
      </c>
    </row>
    <row r="361" spans="1:9" s="37" customFormat="1" ht="12.75">
      <c r="A361" s="66"/>
      <c r="B361" s="67"/>
      <c r="C361" s="40"/>
      <c r="D361" s="40"/>
      <c r="E361" s="41" t="s">
        <v>154</v>
      </c>
      <c r="F361" s="42"/>
      <c r="G361" s="50"/>
      <c r="H361" s="51" t="s">
        <v>150</v>
      </c>
      <c r="I361" s="50"/>
    </row>
    <row r="362" spans="1:10" s="37" customFormat="1" ht="12.75">
      <c r="A362" s="66"/>
      <c r="B362" s="38"/>
      <c r="C362" s="40"/>
      <c r="D362" s="43">
        <v>6050</v>
      </c>
      <c r="E362" s="496" t="s">
        <v>136</v>
      </c>
      <c r="F362" s="372">
        <v>330000</v>
      </c>
      <c r="G362" s="498">
        <v>328571.16</v>
      </c>
      <c r="H362" s="105">
        <f>G362*100/F362</f>
        <v>99.56701818181817</v>
      </c>
      <c r="I362" s="192">
        <v>0</v>
      </c>
      <c r="J362" s="36"/>
    </row>
    <row r="363" spans="1:10" s="46" customFormat="1" ht="13.5" thickBot="1">
      <c r="A363" s="271"/>
      <c r="B363" s="272"/>
      <c r="C363" s="273"/>
      <c r="D363" s="442"/>
      <c r="E363" s="373" t="s">
        <v>233</v>
      </c>
      <c r="F363" s="562"/>
      <c r="G363" s="374">
        <v>328571.16</v>
      </c>
      <c r="H363" s="563"/>
      <c r="I363" s="375">
        <v>0</v>
      </c>
      <c r="J363" s="45"/>
    </row>
    <row r="364" spans="1:9" s="11" customFormat="1" ht="12.75">
      <c r="A364" s="287">
        <v>851</v>
      </c>
      <c r="B364" s="288"/>
      <c r="C364" s="288"/>
      <c r="D364" s="289"/>
      <c r="E364" s="290" t="s">
        <v>92</v>
      </c>
      <c r="F364" s="291">
        <f>SUM(F391,F372,F370,F365)</f>
        <v>532866</v>
      </c>
      <c r="G364" s="291">
        <f>SUM(G391,G372,G370,G365)</f>
        <v>412562.9</v>
      </c>
      <c r="H364" s="285">
        <f>G364*100/F364</f>
        <v>77.42338599197547</v>
      </c>
      <c r="I364" s="292">
        <f>SUM(I372,I365)</f>
        <v>1667.02</v>
      </c>
    </row>
    <row r="365" spans="1:9" s="5" customFormat="1" ht="12.75">
      <c r="A365" s="15"/>
      <c r="B365" s="188">
        <v>85111</v>
      </c>
      <c r="C365" s="2"/>
      <c r="D365" s="3"/>
      <c r="E365" s="26" t="s">
        <v>143</v>
      </c>
      <c r="F365" s="61">
        <f>SUM(F366)</f>
        <v>60000</v>
      </c>
      <c r="G365" s="61">
        <f>SUM(G366)</f>
        <v>60000</v>
      </c>
      <c r="H365" s="27">
        <f>G365*100/F365</f>
        <v>100</v>
      </c>
      <c r="I365" s="28">
        <v>0</v>
      </c>
    </row>
    <row r="366" spans="1:9" s="37" customFormat="1" ht="12.75">
      <c r="A366" s="29"/>
      <c r="B366" s="30"/>
      <c r="C366" s="31"/>
      <c r="D366" s="30"/>
      <c r="E366" s="32" t="s">
        <v>84</v>
      </c>
      <c r="F366" s="65">
        <v>60000</v>
      </c>
      <c r="G366" s="35">
        <f>SUM(G368:G368)</f>
        <v>60000</v>
      </c>
      <c r="H366" s="34">
        <f>G366*100/F366</f>
        <v>100</v>
      </c>
      <c r="I366" s="35">
        <v>0</v>
      </c>
    </row>
    <row r="367" spans="1:9" s="37" customFormat="1" ht="12.75">
      <c r="A367" s="38"/>
      <c r="B367" s="509"/>
      <c r="C367" s="39"/>
      <c r="D367" s="40"/>
      <c r="E367" s="41" t="s">
        <v>154</v>
      </c>
      <c r="F367" s="42"/>
      <c r="G367" s="258"/>
      <c r="H367" s="51" t="s">
        <v>150</v>
      </c>
      <c r="I367" s="50"/>
    </row>
    <row r="368" spans="1:10" s="37" customFormat="1" ht="51">
      <c r="A368" s="38"/>
      <c r="B368" s="36"/>
      <c r="C368" s="39"/>
      <c r="D368" s="43">
        <v>6220</v>
      </c>
      <c r="E368" s="371" t="s">
        <v>283</v>
      </c>
      <c r="F368" s="494">
        <v>60000</v>
      </c>
      <c r="G368" s="35">
        <v>60000</v>
      </c>
      <c r="H368" s="495">
        <f>G368*100/F368</f>
        <v>100</v>
      </c>
      <c r="I368" s="35">
        <v>0</v>
      </c>
      <c r="J368" s="36"/>
    </row>
    <row r="369" spans="1:10" s="46" customFormat="1" ht="25.5">
      <c r="A369" s="44"/>
      <c r="B369" s="93"/>
      <c r="C369" s="86"/>
      <c r="D369" s="86"/>
      <c r="E369" s="265" t="s">
        <v>54</v>
      </c>
      <c r="F369" s="564" t="s">
        <v>150</v>
      </c>
      <c r="G369" s="189">
        <v>60000</v>
      </c>
      <c r="H369" s="565" t="s">
        <v>150</v>
      </c>
      <c r="I369" s="189">
        <v>0</v>
      </c>
      <c r="J369" s="45"/>
    </row>
    <row r="370" spans="1:9" s="5" customFormat="1" ht="12.75">
      <c r="A370" s="14"/>
      <c r="B370" s="243">
        <v>85153</v>
      </c>
      <c r="C370" s="2"/>
      <c r="D370" s="3"/>
      <c r="E370" s="101" t="s">
        <v>195</v>
      </c>
      <c r="F370" s="259">
        <f>SUM(F371)</f>
        <v>10000</v>
      </c>
      <c r="G370" s="259">
        <f>SUM(G371)</f>
        <v>0</v>
      </c>
      <c r="H370" s="190">
        <f>G370*100/F370</f>
        <v>0</v>
      </c>
      <c r="I370" s="62">
        <f>SUM(I371)</f>
        <v>0</v>
      </c>
    </row>
    <row r="371" spans="1:9" s="37" customFormat="1" ht="12.75">
      <c r="A371" s="29"/>
      <c r="B371" s="244"/>
      <c r="C371" s="84"/>
      <c r="D371" s="84"/>
      <c r="E371" s="75" t="s">
        <v>148</v>
      </c>
      <c r="F371" s="191">
        <v>10000</v>
      </c>
      <c r="G371" s="517">
        <v>0</v>
      </c>
      <c r="H371" s="69">
        <f>G371*100/F371</f>
        <v>0</v>
      </c>
      <c r="I371" s="192">
        <v>0</v>
      </c>
    </row>
    <row r="372" spans="1:9" s="5" customFormat="1" ht="12.75">
      <c r="A372" s="14"/>
      <c r="B372" s="243">
        <v>85154</v>
      </c>
      <c r="C372" s="2"/>
      <c r="D372" s="3"/>
      <c r="E372" s="101" t="s">
        <v>119</v>
      </c>
      <c r="F372" s="259">
        <f>SUM(F373)</f>
        <v>450366</v>
      </c>
      <c r="G372" s="259">
        <f>SUM(G373)</f>
        <v>347562.9</v>
      </c>
      <c r="H372" s="190">
        <f>G372*100/F372</f>
        <v>77.17343227508293</v>
      </c>
      <c r="I372" s="62">
        <f>SUM(I373)</f>
        <v>1667.02</v>
      </c>
    </row>
    <row r="373" spans="1:9" s="37" customFormat="1" ht="12.75">
      <c r="A373" s="29"/>
      <c r="B373" s="252"/>
      <c r="C373" s="84"/>
      <c r="D373" s="84"/>
      <c r="E373" s="41" t="s">
        <v>148</v>
      </c>
      <c r="F373" s="191">
        <v>450366</v>
      </c>
      <c r="G373" s="53">
        <v>347562.9</v>
      </c>
      <c r="H373" s="69">
        <f>G373*100/F373</f>
        <v>77.17343227508293</v>
      </c>
      <c r="I373" s="192">
        <v>1667.02</v>
      </c>
    </row>
    <row r="374" spans="1:9" s="37" customFormat="1" ht="12.75">
      <c r="A374" s="66"/>
      <c r="B374" s="67"/>
      <c r="C374" s="40"/>
      <c r="D374" s="40"/>
      <c r="E374" s="41" t="s">
        <v>154</v>
      </c>
      <c r="F374" s="42"/>
      <c r="G374" s="53"/>
      <c r="H374" s="51" t="s">
        <v>150</v>
      </c>
      <c r="I374" s="147"/>
    </row>
    <row r="375" spans="1:9" s="37" customFormat="1" ht="12.75">
      <c r="A375" s="66"/>
      <c r="B375" s="38"/>
      <c r="C375" s="193"/>
      <c r="D375" s="251">
        <v>2820</v>
      </c>
      <c r="E375" s="407" t="s">
        <v>113</v>
      </c>
      <c r="F375" s="184">
        <v>215000</v>
      </c>
      <c r="G375" s="53">
        <v>174000</v>
      </c>
      <c r="H375" s="54">
        <f>G375*100/F375</f>
        <v>80.93023255813954</v>
      </c>
      <c r="I375" s="147">
        <v>0</v>
      </c>
    </row>
    <row r="376" spans="1:9" s="37" customFormat="1" ht="12.75">
      <c r="A376" s="66"/>
      <c r="B376" s="38"/>
      <c r="C376" s="36"/>
      <c r="D376" s="85"/>
      <c r="E376" s="408" t="s">
        <v>103</v>
      </c>
      <c r="F376" s="36"/>
      <c r="G376" s="186"/>
      <c r="H376" s="51" t="s">
        <v>150</v>
      </c>
      <c r="I376" s="187"/>
    </row>
    <row r="377" spans="1:9" s="37" customFormat="1" ht="12.75">
      <c r="A377" s="66"/>
      <c r="B377" s="38"/>
      <c r="C377" s="36"/>
      <c r="D377" s="85"/>
      <c r="E377" s="409" t="s">
        <v>78</v>
      </c>
      <c r="F377" s="450"/>
      <c r="G377" s="451"/>
      <c r="H377" s="51" t="s">
        <v>150</v>
      </c>
      <c r="I377" s="173"/>
    </row>
    <row r="378" spans="1:9" s="46" customFormat="1" ht="12.75">
      <c r="A378" s="229"/>
      <c r="B378" s="44"/>
      <c r="C378" s="45"/>
      <c r="D378" s="247"/>
      <c r="E378" s="410" t="s">
        <v>204</v>
      </c>
      <c r="F378" s="471"/>
      <c r="G378" s="47">
        <v>40000</v>
      </c>
      <c r="H378" s="474"/>
      <c r="I378" s="264">
        <v>0</v>
      </c>
    </row>
    <row r="379" spans="1:9" s="46" customFormat="1" ht="12.75">
      <c r="A379" s="229"/>
      <c r="B379" s="44"/>
      <c r="C379" s="45"/>
      <c r="D379" s="247"/>
      <c r="E379" s="410" t="s">
        <v>205</v>
      </c>
      <c r="F379" s="471"/>
      <c r="G379" s="47">
        <v>38000</v>
      </c>
      <c r="H379" s="474"/>
      <c r="I379" s="264">
        <v>0</v>
      </c>
    </row>
    <row r="380" spans="1:9" s="46" customFormat="1" ht="12.75">
      <c r="A380" s="229"/>
      <c r="B380" s="44"/>
      <c r="C380" s="45"/>
      <c r="D380" s="247"/>
      <c r="E380" s="410" t="s">
        <v>206</v>
      </c>
      <c r="F380" s="471"/>
      <c r="G380" s="47">
        <v>35000</v>
      </c>
      <c r="H380" s="474"/>
      <c r="I380" s="264">
        <v>0</v>
      </c>
    </row>
    <row r="381" spans="1:9" s="46" customFormat="1" ht="12.75">
      <c r="A381" s="229"/>
      <c r="B381" s="44"/>
      <c r="C381" s="45"/>
      <c r="D381" s="247"/>
      <c r="E381" s="410" t="s">
        <v>211</v>
      </c>
      <c r="F381" s="471"/>
      <c r="G381" s="47">
        <v>10000</v>
      </c>
      <c r="H381" s="474"/>
      <c r="I381" s="264">
        <v>0</v>
      </c>
    </row>
    <row r="382" spans="1:9" s="46" customFormat="1" ht="25.5">
      <c r="A382" s="229"/>
      <c r="B382" s="44"/>
      <c r="C382" s="45"/>
      <c r="D382" s="247"/>
      <c r="E382" s="410" t="s">
        <v>207</v>
      </c>
      <c r="F382" s="471"/>
      <c r="G382" s="47">
        <v>45000</v>
      </c>
      <c r="H382" s="474"/>
      <c r="I382" s="264">
        <v>0</v>
      </c>
    </row>
    <row r="383" spans="1:9" s="46" customFormat="1" ht="12.75">
      <c r="A383" s="44"/>
      <c r="B383" s="247"/>
      <c r="C383" s="86"/>
      <c r="D383" s="93"/>
      <c r="E383" s="410" t="s">
        <v>208</v>
      </c>
      <c r="F383" s="471"/>
      <c r="G383" s="47">
        <v>6000</v>
      </c>
      <c r="H383" s="474"/>
      <c r="I383" s="264">
        <v>0</v>
      </c>
    </row>
    <row r="384" spans="1:11" s="151" customFormat="1" ht="12.75">
      <c r="A384" s="152"/>
      <c r="B384" s="203"/>
      <c r="C384" s="161"/>
      <c r="D384" s="76">
        <v>4010</v>
      </c>
      <c r="E384" s="32" t="s">
        <v>94</v>
      </c>
      <c r="F384" s="162">
        <v>2634</v>
      </c>
      <c r="G384" s="149">
        <v>0</v>
      </c>
      <c r="H384" s="150">
        <f>G384*100/F384</f>
        <v>0</v>
      </c>
      <c r="I384" s="149">
        <v>0</v>
      </c>
      <c r="K384" s="460" t="s">
        <v>150</v>
      </c>
    </row>
    <row r="385" spans="1:9" s="151" customFormat="1" ht="12.75">
      <c r="A385" s="160"/>
      <c r="B385" s="152"/>
      <c r="C385" s="161"/>
      <c r="D385" s="76">
        <v>4110</v>
      </c>
      <c r="E385" s="32" t="s">
        <v>145</v>
      </c>
      <c r="F385" s="168">
        <v>400</v>
      </c>
      <c r="G385" s="149">
        <v>0</v>
      </c>
      <c r="H385" s="150">
        <f>G385*100/F385</f>
        <v>0</v>
      </c>
      <c r="I385" s="149">
        <v>0</v>
      </c>
    </row>
    <row r="386" spans="1:9" s="151" customFormat="1" ht="12.75">
      <c r="A386" s="160"/>
      <c r="B386" s="152"/>
      <c r="C386" s="153"/>
      <c r="D386" s="43">
        <v>4120</v>
      </c>
      <c r="E386" s="41" t="s">
        <v>109</v>
      </c>
      <c r="F386" s="197">
        <v>66</v>
      </c>
      <c r="G386" s="149">
        <v>0</v>
      </c>
      <c r="H386" s="150">
        <f>G386*100/F386</f>
        <v>0</v>
      </c>
      <c r="I386" s="149">
        <v>0</v>
      </c>
    </row>
    <row r="387" spans="1:9" s="37" customFormat="1" ht="25.5">
      <c r="A387" s="175"/>
      <c r="B387" s="175"/>
      <c r="C387" s="161"/>
      <c r="D387" s="76">
        <v>4170</v>
      </c>
      <c r="E387" s="32" t="s">
        <v>161</v>
      </c>
      <c r="F387" s="77">
        <v>66984</v>
      </c>
      <c r="G387" s="35">
        <v>55451.5</v>
      </c>
      <c r="H387" s="72">
        <f>G387*100/F387</f>
        <v>82.7832019586767</v>
      </c>
      <c r="I387" s="35">
        <v>1347</v>
      </c>
    </row>
    <row r="388" spans="1:9" s="60" customFormat="1" ht="12.75">
      <c r="A388" s="16" t="s">
        <v>147</v>
      </c>
      <c r="B388" s="17">
        <v>17</v>
      </c>
      <c r="C388" s="59"/>
      <c r="D388" s="59"/>
      <c r="E388" s="82"/>
      <c r="F388" s="59"/>
      <c r="G388" s="81"/>
      <c r="H388" s="83" t="s">
        <v>150</v>
      </c>
      <c r="I388" s="81"/>
    </row>
    <row r="389" spans="1:9" s="60" customFormat="1" ht="13.5" thickBot="1">
      <c r="A389" s="16"/>
      <c r="B389" s="17"/>
      <c r="C389" s="59"/>
      <c r="D389" s="59"/>
      <c r="E389" s="82"/>
      <c r="F389" s="59"/>
      <c r="G389" s="81"/>
      <c r="H389" s="83"/>
      <c r="I389" s="81"/>
    </row>
    <row r="390" spans="1:10" s="19" customFormat="1" ht="13.5" thickBot="1">
      <c r="A390" s="20" t="s">
        <v>105</v>
      </c>
      <c r="B390" s="21" t="s">
        <v>141</v>
      </c>
      <c r="C390" s="620" t="s">
        <v>118</v>
      </c>
      <c r="D390" s="621"/>
      <c r="E390" s="22" t="s">
        <v>104</v>
      </c>
      <c r="F390" s="21" t="s">
        <v>151</v>
      </c>
      <c r="G390" s="23" t="s">
        <v>152</v>
      </c>
      <c r="H390" s="23" t="s">
        <v>153</v>
      </c>
      <c r="I390" s="228" t="s">
        <v>158</v>
      </c>
      <c r="J390" s="18"/>
    </row>
    <row r="391" spans="1:9" s="5" customFormat="1" ht="12.75">
      <c r="A391" s="14"/>
      <c r="B391" s="253">
        <v>85195</v>
      </c>
      <c r="C391" s="2"/>
      <c r="D391" s="3"/>
      <c r="E391" s="26" t="s">
        <v>126</v>
      </c>
      <c r="F391" s="89">
        <f>SUM(F392)</f>
        <v>12500</v>
      </c>
      <c r="G391" s="89">
        <f>SUM(G392)</f>
        <v>5000</v>
      </c>
      <c r="H391" s="190">
        <f>G391*100/F391</f>
        <v>40</v>
      </c>
      <c r="I391" s="62">
        <v>0</v>
      </c>
    </row>
    <row r="392" spans="1:9" s="37" customFormat="1" ht="12.75">
      <c r="A392" s="29"/>
      <c r="B392" s="252"/>
      <c r="C392" s="84"/>
      <c r="D392" s="84"/>
      <c r="E392" s="41" t="s">
        <v>148</v>
      </c>
      <c r="F392" s="191">
        <v>12500</v>
      </c>
      <c r="G392" s="53">
        <v>5000</v>
      </c>
      <c r="H392" s="105">
        <f>G392*100/F392</f>
        <v>40</v>
      </c>
      <c r="I392" s="192">
        <v>0</v>
      </c>
    </row>
    <row r="393" spans="1:9" s="37" customFormat="1" ht="12.75">
      <c r="A393" s="66"/>
      <c r="B393" s="67"/>
      <c r="C393" s="40"/>
      <c r="D393" s="40"/>
      <c r="E393" s="41" t="s">
        <v>154</v>
      </c>
      <c r="F393" s="42"/>
      <c r="G393" s="53"/>
      <c r="H393" s="51" t="s">
        <v>150</v>
      </c>
      <c r="I393" s="147"/>
    </row>
    <row r="394" spans="1:9" s="37" customFormat="1" ht="12.75">
      <c r="A394" s="66"/>
      <c r="B394" s="38"/>
      <c r="C394" s="193"/>
      <c r="D394" s="182">
        <v>2820</v>
      </c>
      <c r="E394" s="183" t="s">
        <v>113</v>
      </c>
      <c r="F394" s="184">
        <v>5000</v>
      </c>
      <c r="G394" s="53">
        <v>5000</v>
      </c>
      <c r="H394" s="54">
        <f>G394*100/F394</f>
        <v>100</v>
      </c>
      <c r="I394" s="147">
        <v>0</v>
      </c>
    </row>
    <row r="395" spans="1:9" s="37" customFormat="1" ht="12.75">
      <c r="A395" s="66"/>
      <c r="B395" s="38"/>
      <c r="C395" s="36"/>
      <c r="D395" s="36"/>
      <c r="E395" s="185" t="s">
        <v>103</v>
      </c>
      <c r="F395" s="36"/>
      <c r="G395" s="186"/>
      <c r="H395" s="51" t="s">
        <v>150</v>
      </c>
      <c r="I395" s="187"/>
    </row>
    <row r="396" spans="1:9" s="37" customFormat="1" ht="26.25" thickBot="1">
      <c r="A396" s="143"/>
      <c r="B396" s="278"/>
      <c r="C396" s="425"/>
      <c r="D396" s="425"/>
      <c r="E396" s="428" t="s">
        <v>55</v>
      </c>
      <c r="F396" s="429"/>
      <c r="G396" s="430"/>
      <c r="H396" s="144" t="s">
        <v>150</v>
      </c>
      <c r="I396" s="426"/>
    </row>
    <row r="397" spans="1:9" s="11" customFormat="1" ht="12.75">
      <c r="A397" s="324">
        <v>852</v>
      </c>
      <c r="B397" s="288"/>
      <c r="C397" s="288"/>
      <c r="D397" s="289"/>
      <c r="E397" s="290" t="s">
        <v>97</v>
      </c>
      <c r="F397" s="291">
        <f>SUM(F398,F400,F409,F420,F429,F434,F440,F447,F451,F460,F462,F470)</f>
        <v>12445903</v>
      </c>
      <c r="G397" s="291">
        <f>SUM(G398,G400,G409,G420,G429,G434,G440,G447,G451,G460,G462,G470)</f>
        <v>12329543.09</v>
      </c>
      <c r="H397" s="285">
        <f>G397*100/F397</f>
        <v>99.06507458719548</v>
      </c>
      <c r="I397" s="292">
        <f>SUM(I470,I462,I460,I451,I447,I440,I434,I429,I420,I409,I400,I398)</f>
        <v>152702.65000000002</v>
      </c>
    </row>
    <row r="398" spans="1:9" s="5" customFormat="1" ht="12.75">
      <c r="A398" s="15"/>
      <c r="B398" s="106">
        <v>85202</v>
      </c>
      <c r="C398" s="2"/>
      <c r="D398" s="3"/>
      <c r="E398" s="26" t="s">
        <v>248</v>
      </c>
      <c r="F398" s="96">
        <f>SUM(F399)</f>
        <v>400000</v>
      </c>
      <c r="G398" s="96">
        <f>SUM(G399)</f>
        <v>399521.82</v>
      </c>
      <c r="H398" s="27">
        <f>G398*100/F398</f>
        <v>99.880455</v>
      </c>
      <c r="I398" s="28">
        <f>SUM(I399)</f>
        <v>0</v>
      </c>
    </row>
    <row r="399" spans="1:9" s="151" customFormat="1" ht="42" customHeight="1">
      <c r="A399" s="29"/>
      <c r="B399" s="30"/>
      <c r="C399" s="31"/>
      <c r="D399" s="30"/>
      <c r="E399" s="32" t="s">
        <v>56</v>
      </c>
      <c r="F399" s="165">
        <v>400000</v>
      </c>
      <c r="G399" s="149">
        <v>399521.82</v>
      </c>
      <c r="H399" s="150">
        <f>G399*100/F399</f>
        <v>99.880455</v>
      </c>
      <c r="I399" s="149">
        <v>0</v>
      </c>
    </row>
    <row r="400" spans="1:9" s="5" customFormat="1" ht="12.75">
      <c r="A400" s="14"/>
      <c r="B400" s="106">
        <v>85203</v>
      </c>
      <c r="C400" s="2"/>
      <c r="D400" s="3"/>
      <c r="E400" s="26" t="s">
        <v>159</v>
      </c>
      <c r="F400" s="96">
        <f>SUM(F401)</f>
        <v>415735</v>
      </c>
      <c r="G400" s="96">
        <f>SUM(G401)</f>
        <v>415734.65</v>
      </c>
      <c r="H400" s="27">
        <f>G400*100/F400</f>
        <v>99.99991581175509</v>
      </c>
      <c r="I400" s="28">
        <f>SUM(I401)</f>
        <v>23248.47</v>
      </c>
    </row>
    <row r="401" spans="1:9" s="151" customFormat="1" ht="39" customHeight="1">
      <c r="A401" s="29"/>
      <c r="B401" s="84"/>
      <c r="C401" s="31"/>
      <c r="D401" s="30"/>
      <c r="E401" s="32" t="s">
        <v>215</v>
      </c>
      <c r="F401" s="165">
        <v>415735</v>
      </c>
      <c r="G401" s="149">
        <v>415734.65</v>
      </c>
      <c r="H401" s="150">
        <f>G401*100/F401</f>
        <v>99.99991581175509</v>
      </c>
      <c r="I401" s="149">
        <v>23248.47</v>
      </c>
    </row>
    <row r="402" spans="1:9" s="151" customFormat="1" ht="12.75">
      <c r="A402" s="160"/>
      <c r="B402" s="458"/>
      <c r="C402" s="153"/>
      <c r="D402" s="153"/>
      <c r="E402" s="41" t="s">
        <v>154</v>
      </c>
      <c r="F402" s="166"/>
      <c r="G402" s="174"/>
      <c r="H402" s="150" t="s">
        <v>150</v>
      </c>
      <c r="I402" s="149"/>
    </row>
    <row r="403" spans="1:11" s="37" customFormat="1" ht="12.75">
      <c r="A403" s="66"/>
      <c r="B403" s="38"/>
      <c r="C403" s="68"/>
      <c r="D403" s="76">
        <v>3020</v>
      </c>
      <c r="E403" s="32" t="s">
        <v>193</v>
      </c>
      <c r="F403" s="116">
        <v>2280</v>
      </c>
      <c r="G403" s="35">
        <v>2279.9</v>
      </c>
      <c r="H403" s="34">
        <f>G403*100/F403</f>
        <v>99.99561403508773</v>
      </c>
      <c r="I403" s="35">
        <v>0</v>
      </c>
      <c r="J403" s="36"/>
      <c r="K403" s="486" t="s">
        <v>150</v>
      </c>
    </row>
    <row r="404" spans="1:11" s="151" customFormat="1" ht="12.75">
      <c r="A404" s="160"/>
      <c r="B404" s="152"/>
      <c r="C404" s="161"/>
      <c r="D404" s="76">
        <v>4010</v>
      </c>
      <c r="E404" s="32" t="s">
        <v>94</v>
      </c>
      <c r="F404" s="162">
        <v>260638</v>
      </c>
      <c r="G404" s="149">
        <v>260638</v>
      </c>
      <c r="H404" s="150">
        <f aca="true" t="shared" si="12" ref="H404:H410">G404*100/F404</f>
        <v>100</v>
      </c>
      <c r="I404" s="149">
        <v>0</v>
      </c>
      <c r="K404" s="460" t="s">
        <v>150</v>
      </c>
    </row>
    <row r="405" spans="1:9" s="151" customFormat="1" ht="12.75">
      <c r="A405" s="160"/>
      <c r="B405" s="152"/>
      <c r="C405" s="161"/>
      <c r="D405" s="76">
        <v>4040</v>
      </c>
      <c r="E405" s="32" t="s">
        <v>134</v>
      </c>
      <c r="F405" s="168">
        <v>21338</v>
      </c>
      <c r="G405" s="149">
        <v>21338.47</v>
      </c>
      <c r="H405" s="150">
        <f t="shared" si="12"/>
        <v>100.00220264317181</v>
      </c>
      <c r="I405" s="149">
        <v>19720.48</v>
      </c>
    </row>
    <row r="406" spans="1:9" s="151" customFormat="1" ht="12.75">
      <c r="A406" s="160"/>
      <c r="B406" s="152"/>
      <c r="C406" s="161"/>
      <c r="D406" s="76">
        <v>4110</v>
      </c>
      <c r="E406" s="32" t="s">
        <v>145</v>
      </c>
      <c r="F406" s="168">
        <v>42042</v>
      </c>
      <c r="G406" s="149">
        <v>42042</v>
      </c>
      <c r="H406" s="150">
        <f t="shared" si="12"/>
        <v>100</v>
      </c>
      <c r="I406" s="149">
        <v>3044.84</v>
      </c>
    </row>
    <row r="407" spans="1:9" s="151" customFormat="1" ht="12.75">
      <c r="A407" s="160"/>
      <c r="B407" s="152"/>
      <c r="C407" s="153"/>
      <c r="D407" s="43">
        <v>4120</v>
      </c>
      <c r="E407" s="41" t="s">
        <v>109</v>
      </c>
      <c r="F407" s="197">
        <v>6653</v>
      </c>
      <c r="G407" s="149">
        <v>6653</v>
      </c>
      <c r="H407" s="150">
        <f t="shared" si="12"/>
        <v>100</v>
      </c>
      <c r="I407" s="149">
        <v>483.15</v>
      </c>
    </row>
    <row r="408" spans="1:9" s="151" customFormat="1" ht="25.5">
      <c r="A408" s="160"/>
      <c r="B408" s="175"/>
      <c r="C408" s="204"/>
      <c r="D408" s="74">
        <v>4170</v>
      </c>
      <c r="E408" s="32" t="s">
        <v>161</v>
      </c>
      <c r="F408" s="198">
        <v>6300</v>
      </c>
      <c r="G408" s="149">
        <v>6300</v>
      </c>
      <c r="H408" s="170">
        <f t="shared" si="12"/>
        <v>100</v>
      </c>
      <c r="I408" s="149">
        <v>0</v>
      </c>
    </row>
    <row r="409" spans="1:9" s="5" customFormat="1" ht="25.5">
      <c r="A409" s="14"/>
      <c r="B409" s="100">
        <v>85205</v>
      </c>
      <c r="C409" s="2"/>
      <c r="D409" s="3"/>
      <c r="E409" s="26" t="s">
        <v>196</v>
      </c>
      <c r="F409" s="96">
        <f>SUM(F410)</f>
        <v>175000</v>
      </c>
      <c r="G409" s="96">
        <f>SUM(G410)</f>
        <v>173849.32</v>
      </c>
      <c r="H409" s="27">
        <f t="shared" si="12"/>
        <v>99.34246857142857</v>
      </c>
      <c r="I409" s="28">
        <f>SUM(I410)</f>
        <v>8234.24</v>
      </c>
    </row>
    <row r="410" spans="1:9" s="151" customFormat="1" ht="51.75" customHeight="1">
      <c r="A410" s="29"/>
      <c r="B410" s="84"/>
      <c r="C410" s="31"/>
      <c r="D410" s="30"/>
      <c r="E410" s="32" t="s">
        <v>57</v>
      </c>
      <c r="F410" s="165">
        <v>175000</v>
      </c>
      <c r="G410" s="149">
        <v>173849.32</v>
      </c>
      <c r="H410" s="150">
        <f t="shared" si="12"/>
        <v>99.34246857142857</v>
      </c>
      <c r="I410" s="149">
        <v>8234.24</v>
      </c>
    </row>
    <row r="411" spans="1:9" s="151" customFormat="1" ht="12.75">
      <c r="A411" s="160"/>
      <c r="B411" s="458"/>
      <c r="C411" s="153"/>
      <c r="D411" s="153"/>
      <c r="E411" s="41" t="s">
        <v>154</v>
      </c>
      <c r="F411" s="166"/>
      <c r="G411" s="174"/>
      <c r="H411" s="150" t="s">
        <v>150</v>
      </c>
      <c r="I411" s="149"/>
    </row>
    <row r="412" spans="1:11" s="151" customFormat="1" ht="12.75">
      <c r="A412" s="160"/>
      <c r="B412" s="152"/>
      <c r="C412" s="161"/>
      <c r="D412" s="76">
        <v>4010</v>
      </c>
      <c r="E412" s="32" t="s">
        <v>94</v>
      </c>
      <c r="F412" s="162">
        <v>63283</v>
      </c>
      <c r="G412" s="149">
        <v>63283</v>
      </c>
      <c r="H412" s="150">
        <f aca="true" t="shared" si="13" ref="H412:H420">G412*100/F412</f>
        <v>100</v>
      </c>
      <c r="I412" s="149">
        <v>1711.82</v>
      </c>
      <c r="K412" s="460" t="s">
        <v>150</v>
      </c>
    </row>
    <row r="413" spans="1:9" s="151" customFormat="1" ht="12.75">
      <c r="A413" s="160"/>
      <c r="B413" s="152"/>
      <c r="C413" s="161"/>
      <c r="D413" s="76">
        <v>4040</v>
      </c>
      <c r="E413" s="32" t="s">
        <v>134</v>
      </c>
      <c r="F413" s="168">
        <v>3822</v>
      </c>
      <c r="G413" s="149">
        <v>3821.87</v>
      </c>
      <c r="H413" s="150">
        <f t="shared" si="13"/>
        <v>99.99659863945578</v>
      </c>
      <c r="I413" s="149">
        <v>5036.41</v>
      </c>
    </row>
    <row r="414" spans="1:9" s="151" customFormat="1" ht="12.75">
      <c r="A414" s="573"/>
      <c r="B414" s="175"/>
      <c r="C414" s="574"/>
      <c r="D414" s="76">
        <v>4110</v>
      </c>
      <c r="E414" s="32" t="s">
        <v>145</v>
      </c>
      <c r="F414" s="168">
        <v>19408</v>
      </c>
      <c r="G414" s="149">
        <v>18576.97</v>
      </c>
      <c r="H414" s="150">
        <f t="shared" si="13"/>
        <v>95.71810593569661</v>
      </c>
      <c r="I414" s="149">
        <v>777.62</v>
      </c>
    </row>
    <row r="415" spans="1:9" s="60" customFormat="1" ht="12.75">
      <c r="A415" s="16" t="s">
        <v>147</v>
      </c>
      <c r="B415" s="17">
        <v>18</v>
      </c>
      <c r="C415" s="59"/>
      <c r="D415" s="59"/>
      <c r="E415" s="82"/>
      <c r="F415" s="59"/>
      <c r="G415" s="81"/>
      <c r="H415" s="83" t="s">
        <v>150</v>
      </c>
      <c r="I415" s="81"/>
    </row>
    <row r="416" spans="1:9" s="60" customFormat="1" ht="13.5" thickBot="1">
      <c r="A416" s="16"/>
      <c r="B416" s="17"/>
      <c r="C416" s="59"/>
      <c r="D416" s="59"/>
      <c r="E416" s="82"/>
      <c r="F416" s="59"/>
      <c r="G416" s="81"/>
      <c r="H416" s="83"/>
      <c r="I416" s="81"/>
    </row>
    <row r="417" spans="1:10" s="19" customFormat="1" ht="13.5" thickBot="1">
      <c r="A417" s="20" t="s">
        <v>105</v>
      </c>
      <c r="B417" s="21" t="s">
        <v>141</v>
      </c>
      <c r="C417" s="620" t="s">
        <v>118</v>
      </c>
      <c r="D417" s="621"/>
      <c r="E417" s="22" t="s">
        <v>104</v>
      </c>
      <c r="F417" s="21" t="s">
        <v>151</v>
      </c>
      <c r="G417" s="23" t="s">
        <v>152</v>
      </c>
      <c r="H417" s="23" t="s">
        <v>153</v>
      </c>
      <c r="I417" s="228" t="s">
        <v>158</v>
      </c>
      <c r="J417" s="18"/>
    </row>
    <row r="418" spans="1:9" s="151" customFormat="1" ht="12.75">
      <c r="A418" s="160"/>
      <c r="B418" s="152"/>
      <c r="C418" s="575"/>
      <c r="D418" s="74">
        <v>4120</v>
      </c>
      <c r="E418" s="75" t="s">
        <v>109</v>
      </c>
      <c r="F418" s="576">
        <v>1865</v>
      </c>
      <c r="G418" s="149">
        <v>1725.04</v>
      </c>
      <c r="H418" s="150">
        <f t="shared" si="13"/>
        <v>92.49544235924932</v>
      </c>
      <c r="I418" s="149">
        <v>123.39</v>
      </c>
    </row>
    <row r="419" spans="1:9" s="151" customFormat="1" ht="25.5">
      <c r="A419" s="160"/>
      <c r="B419" s="175"/>
      <c r="C419" s="204"/>
      <c r="D419" s="74">
        <v>4170</v>
      </c>
      <c r="E419" s="32" t="s">
        <v>161</v>
      </c>
      <c r="F419" s="198">
        <v>65431</v>
      </c>
      <c r="G419" s="149">
        <v>65431</v>
      </c>
      <c r="H419" s="170">
        <f t="shared" si="13"/>
        <v>100</v>
      </c>
      <c r="I419" s="149">
        <v>585</v>
      </c>
    </row>
    <row r="420" spans="1:9" s="5" customFormat="1" ht="25.5">
      <c r="A420" s="14"/>
      <c r="B420" s="253">
        <v>85212</v>
      </c>
      <c r="C420" s="6"/>
      <c r="D420" s="7"/>
      <c r="E420" s="132" t="s">
        <v>237</v>
      </c>
      <c r="F420" s="199">
        <f>SUM(F422)</f>
        <v>7258500</v>
      </c>
      <c r="G420" s="199">
        <f>SUM(G422)</f>
        <v>7195839.12</v>
      </c>
      <c r="H420" s="190">
        <f t="shared" si="13"/>
        <v>99.13672411655301</v>
      </c>
      <c r="I420" s="200">
        <f>SUM(I422)</f>
        <v>7565.93</v>
      </c>
    </row>
    <row r="421" spans="1:9" s="5" customFormat="1" ht="13.5" customHeight="1">
      <c r="A421" s="14"/>
      <c r="B421" s="9"/>
      <c r="C421" s="8"/>
      <c r="D421" s="9"/>
      <c r="E421" s="101" t="s">
        <v>238</v>
      </c>
      <c r="F421" s="8"/>
      <c r="G421" s="136"/>
      <c r="H421" s="24" t="s">
        <v>150</v>
      </c>
      <c r="I421" s="137"/>
    </row>
    <row r="422" spans="1:9" s="151" customFormat="1" ht="12.75">
      <c r="A422" s="29"/>
      <c r="B422" s="84"/>
      <c r="C422" s="31"/>
      <c r="D422" s="30"/>
      <c r="E422" s="32" t="s">
        <v>148</v>
      </c>
      <c r="F422" s="148">
        <v>7258500</v>
      </c>
      <c r="G422" s="163">
        <v>7195839.12</v>
      </c>
      <c r="H422" s="150">
        <f>G422*100/F422</f>
        <v>99.13672411655301</v>
      </c>
      <c r="I422" s="163">
        <v>7565.93</v>
      </c>
    </row>
    <row r="423" spans="1:9" s="151" customFormat="1" ht="12.75">
      <c r="A423" s="160"/>
      <c r="B423" s="458"/>
      <c r="C423" s="153"/>
      <c r="D423" s="153"/>
      <c r="E423" s="41" t="s">
        <v>154</v>
      </c>
      <c r="F423" s="166"/>
      <c r="G423" s="174"/>
      <c r="H423" s="150" t="s">
        <v>150</v>
      </c>
      <c r="I423" s="149"/>
    </row>
    <row r="424" spans="1:11" s="37" customFormat="1" ht="12.75">
      <c r="A424" s="66"/>
      <c r="B424" s="38"/>
      <c r="C424" s="68"/>
      <c r="D424" s="76">
        <v>3110</v>
      </c>
      <c r="E424" s="32" t="s">
        <v>198</v>
      </c>
      <c r="F424" s="116">
        <v>6991536</v>
      </c>
      <c r="G424" s="35">
        <v>6929707.09</v>
      </c>
      <c r="H424" s="34">
        <f aca="true" t="shared" si="14" ref="H424:H429">G424*100/F424</f>
        <v>99.11566056443105</v>
      </c>
      <c r="I424" s="35">
        <v>0</v>
      </c>
      <c r="J424" s="36"/>
      <c r="K424" s="486" t="s">
        <v>150</v>
      </c>
    </row>
    <row r="425" spans="1:9" s="151" customFormat="1" ht="12.75">
      <c r="A425" s="160"/>
      <c r="B425" s="152"/>
      <c r="C425" s="161"/>
      <c r="D425" s="76">
        <v>4010</v>
      </c>
      <c r="E425" s="32" t="s">
        <v>94</v>
      </c>
      <c r="F425" s="168">
        <v>91302</v>
      </c>
      <c r="G425" s="149">
        <v>91302</v>
      </c>
      <c r="H425" s="150">
        <f t="shared" si="14"/>
        <v>100</v>
      </c>
      <c r="I425" s="149">
        <v>0</v>
      </c>
    </row>
    <row r="426" spans="1:9" s="151" customFormat="1" ht="12.75">
      <c r="A426" s="160"/>
      <c r="B426" s="152"/>
      <c r="C426" s="161"/>
      <c r="D426" s="76">
        <v>4040</v>
      </c>
      <c r="E426" s="32" t="s">
        <v>134</v>
      </c>
      <c r="F426" s="169">
        <v>7134</v>
      </c>
      <c r="G426" s="149">
        <v>7133.42</v>
      </c>
      <c r="H426" s="150">
        <f t="shared" si="14"/>
        <v>99.99186991869918</v>
      </c>
      <c r="I426" s="149">
        <v>6417.78</v>
      </c>
    </row>
    <row r="427" spans="1:9" s="151" customFormat="1" ht="12.75">
      <c r="A427" s="160"/>
      <c r="B427" s="152"/>
      <c r="C427" s="161"/>
      <c r="D427" s="76">
        <v>4110</v>
      </c>
      <c r="E427" s="32" t="s">
        <v>145</v>
      </c>
      <c r="F427" s="168">
        <v>87739</v>
      </c>
      <c r="G427" s="149">
        <v>87409.63</v>
      </c>
      <c r="H427" s="150">
        <f t="shared" si="14"/>
        <v>99.6246025142753</v>
      </c>
      <c r="I427" s="149">
        <v>990.91</v>
      </c>
    </row>
    <row r="428" spans="1:9" s="151" customFormat="1" ht="12.75">
      <c r="A428" s="160"/>
      <c r="B428" s="175"/>
      <c r="C428" s="161"/>
      <c r="D428" s="76">
        <v>4120</v>
      </c>
      <c r="E428" s="32" t="s">
        <v>109</v>
      </c>
      <c r="F428" s="169">
        <v>2422</v>
      </c>
      <c r="G428" s="149">
        <v>2281.29</v>
      </c>
      <c r="H428" s="170">
        <f t="shared" si="14"/>
        <v>94.19033856317094</v>
      </c>
      <c r="I428" s="149">
        <v>157.24</v>
      </c>
    </row>
    <row r="429" spans="1:9" s="5" customFormat="1" ht="12.75" customHeight="1">
      <c r="A429" s="14"/>
      <c r="B429" s="253">
        <v>85213</v>
      </c>
      <c r="C429" s="6"/>
      <c r="D429" s="7"/>
      <c r="E429" s="132" t="s">
        <v>239</v>
      </c>
      <c r="F429" s="201">
        <f>SUM(F431)</f>
        <v>28822</v>
      </c>
      <c r="G429" s="201">
        <f>SUM(G431)</f>
        <v>26523.48</v>
      </c>
      <c r="H429" s="134">
        <f t="shared" si="14"/>
        <v>92.025119700229</v>
      </c>
      <c r="I429" s="202">
        <f>SUM(I431)</f>
        <v>0</v>
      </c>
    </row>
    <row r="430" spans="1:9" s="5" customFormat="1" ht="38.25">
      <c r="A430" s="14"/>
      <c r="B430" s="9"/>
      <c r="C430" s="8"/>
      <c r="D430" s="9"/>
      <c r="E430" s="101" t="s">
        <v>16</v>
      </c>
      <c r="F430" s="8"/>
      <c r="G430" s="136"/>
      <c r="H430" s="24" t="s">
        <v>150</v>
      </c>
      <c r="I430" s="137"/>
    </row>
    <row r="431" spans="1:9" s="455" customFormat="1" ht="27" customHeight="1">
      <c r="A431" s="29"/>
      <c r="B431" s="84"/>
      <c r="C431" s="31"/>
      <c r="D431" s="30"/>
      <c r="E431" s="413" t="s">
        <v>269</v>
      </c>
      <c r="F431" s="518">
        <v>28822</v>
      </c>
      <c r="G431" s="452">
        <v>26523.48</v>
      </c>
      <c r="H431" s="453">
        <f>G431*100/F431</f>
        <v>92.025119700229</v>
      </c>
      <c r="I431" s="454">
        <v>0</v>
      </c>
    </row>
    <row r="432" spans="1:9" s="151" customFormat="1" ht="12.75">
      <c r="A432" s="160"/>
      <c r="B432" s="458"/>
      <c r="C432" s="153"/>
      <c r="D432" s="153"/>
      <c r="E432" s="41" t="s">
        <v>154</v>
      </c>
      <c r="F432" s="166"/>
      <c r="G432" s="174"/>
      <c r="H432" s="150" t="s">
        <v>150</v>
      </c>
      <c r="I432" s="149"/>
    </row>
    <row r="433" spans="1:11" s="37" customFormat="1" ht="12.75">
      <c r="A433" s="66"/>
      <c r="B433" s="79"/>
      <c r="C433" s="68"/>
      <c r="D433" s="76">
        <v>4130</v>
      </c>
      <c r="E433" s="32" t="s">
        <v>197</v>
      </c>
      <c r="F433" s="116">
        <v>28822</v>
      </c>
      <c r="G433" s="35">
        <v>26523.48</v>
      </c>
      <c r="H433" s="34">
        <f>G433*100/F433</f>
        <v>92.025119700229</v>
      </c>
      <c r="I433" s="35">
        <v>0</v>
      </c>
      <c r="J433" s="36"/>
      <c r="K433" s="486" t="s">
        <v>150</v>
      </c>
    </row>
    <row r="434" spans="1:9" s="5" customFormat="1" ht="12.75">
      <c r="A434" s="14"/>
      <c r="B434" s="253">
        <v>85214</v>
      </c>
      <c r="C434" s="6"/>
      <c r="D434" s="7"/>
      <c r="E434" s="132" t="s">
        <v>240</v>
      </c>
      <c r="F434" s="145">
        <f>SUM(F436)</f>
        <v>513855</v>
      </c>
      <c r="G434" s="145">
        <f>SUM(G436)</f>
        <v>507978.07</v>
      </c>
      <c r="H434" s="134">
        <f>G434*100/F434</f>
        <v>98.85630576719113</v>
      </c>
      <c r="I434" s="202">
        <v>0</v>
      </c>
    </row>
    <row r="435" spans="1:9" s="5" customFormat="1" ht="25.5">
      <c r="A435" s="14"/>
      <c r="B435" s="9"/>
      <c r="C435" s="8"/>
      <c r="D435" s="9"/>
      <c r="E435" s="101" t="s">
        <v>241</v>
      </c>
      <c r="F435" s="8"/>
      <c r="G435" s="136"/>
      <c r="H435" s="24" t="s">
        <v>150</v>
      </c>
      <c r="I435" s="137"/>
    </row>
    <row r="436" spans="1:9" s="151" customFormat="1" ht="13.5" customHeight="1">
      <c r="A436" s="29"/>
      <c r="B436" s="84"/>
      <c r="C436" s="31"/>
      <c r="D436" s="30"/>
      <c r="E436" s="32" t="s">
        <v>58</v>
      </c>
      <c r="F436" s="165">
        <v>513855</v>
      </c>
      <c r="G436" s="149">
        <v>507978.07</v>
      </c>
      <c r="H436" s="150">
        <f>G436*100/F436</f>
        <v>98.85630576719113</v>
      </c>
      <c r="I436" s="163">
        <v>0</v>
      </c>
    </row>
    <row r="437" spans="1:9" s="151" customFormat="1" ht="12.75">
      <c r="A437" s="160"/>
      <c r="B437" s="458"/>
      <c r="C437" s="153"/>
      <c r="D437" s="153"/>
      <c r="E437" s="41" t="s">
        <v>154</v>
      </c>
      <c r="F437" s="166"/>
      <c r="G437" s="174"/>
      <c r="H437" s="150" t="s">
        <v>150</v>
      </c>
      <c r="I437" s="149"/>
    </row>
    <row r="438" spans="1:11" s="37" customFormat="1" ht="12.75">
      <c r="A438" s="66"/>
      <c r="B438" s="79"/>
      <c r="C438" s="68"/>
      <c r="D438" s="76">
        <v>3110</v>
      </c>
      <c r="E438" s="32" t="s">
        <v>198</v>
      </c>
      <c r="F438" s="116">
        <v>488855</v>
      </c>
      <c r="G438" s="35">
        <v>482978.07</v>
      </c>
      <c r="H438" s="34">
        <f>G438*100/F438</f>
        <v>98.79781734870258</v>
      </c>
      <c r="I438" s="35">
        <v>0</v>
      </c>
      <c r="J438" s="36"/>
      <c r="K438" s="486" t="s">
        <v>150</v>
      </c>
    </row>
    <row r="439" spans="1:11" s="37" customFormat="1" ht="12.75">
      <c r="A439" s="66"/>
      <c r="B439" s="79"/>
      <c r="C439" s="68"/>
      <c r="D439" s="76">
        <v>3119</v>
      </c>
      <c r="E439" s="32" t="s">
        <v>198</v>
      </c>
      <c r="F439" s="116">
        <v>25000</v>
      </c>
      <c r="G439" s="35">
        <v>25000</v>
      </c>
      <c r="H439" s="34">
        <f>G439*100/F439</f>
        <v>100</v>
      </c>
      <c r="I439" s="35">
        <v>0</v>
      </c>
      <c r="J439" s="36"/>
      <c r="K439" s="486" t="s">
        <v>150</v>
      </c>
    </row>
    <row r="440" spans="1:9" s="5" customFormat="1" ht="12.75">
      <c r="A440" s="14"/>
      <c r="B440" s="100">
        <v>85215</v>
      </c>
      <c r="C440" s="2"/>
      <c r="D440" s="3"/>
      <c r="E440" s="26" t="s">
        <v>127</v>
      </c>
      <c r="F440" s="96">
        <f>SUM(F441)</f>
        <v>502299</v>
      </c>
      <c r="G440" s="96">
        <f>SUM(G441)</f>
        <v>493072.56</v>
      </c>
      <c r="H440" s="27">
        <f>G440*100/F440</f>
        <v>98.16315780043361</v>
      </c>
      <c r="I440" s="28">
        <v>0</v>
      </c>
    </row>
    <row r="441" spans="1:9" s="37" customFormat="1" ht="12.75">
      <c r="A441" s="29"/>
      <c r="B441" s="84"/>
      <c r="C441" s="31"/>
      <c r="D441" s="30"/>
      <c r="E441" s="32" t="s">
        <v>148</v>
      </c>
      <c r="F441" s="98">
        <v>502299</v>
      </c>
      <c r="G441" s="35">
        <v>493072.56</v>
      </c>
      <c r="H441" s="34">
        <f>G441*100/F441</f>
        <v>98.16315780043361</v>
      </c>
      <c r="I441" s="35">
        <v>0</v>
      </c>
    </row>
    <row r="442" spans="1:9" s="151" customFormat="1" ht="12.75">
      <c r="A442" s="160"/>
      <c r="B442" s="458"/>
      <c r="C442" s="153"/>
      <c r="D442" s="153"/>
      <c r="E442" s="41" t="s">
        <v>154</v>
      </c>
      <c r="F442" s="166"/>
      <c r="G442" s="174"/>
      <c r="H442" s="150" t="s">
        <v>150</v>
      </c>
      <c r="I442" s="149"/>
    </row>
    <row r="443" spans="1:11" s="37" customFormat="1" ht="12.75">
      <c r="A443" s="79"/>
      <c r="B443" s="79"/>
      <c r="C443" s="68"/>
      <c r="D443" s="76">
        <v>3110</v>
      </c>
      <c r="E443" s="32" t="s">
        <v>198</v>
      </c>
      <c r="F443" s="116">
        <v>502299</v>
      </c>
      <c r="G443" s="35">
        <v>493072.56</v>
      </c>
      <c r="H443" s="34">
        <f>G443*100/F443</f>
        <v>98.16315780043361</v>
      </c>
      <c r="I443" s="35">
        <v>0</v>
      </c>
      <c r="J443" s="36"/>
      <c r="K443" s="486" t="s">
        <v>150</v>
      </c>
    </row>
    <row r="444" spans="1:9" s="60" customFormat="1" ht="12.75">
      <c r="A444" s="16" t="s">
        <v>147</v>
      </c>
      <c r="B444" s="17">
        <v>19</v>
      </c>
      <c r="C444" s="59"/>
      <c r="D444" s="59"/>
      <c r="E444" s="82"/>
      <c r="F444" s="59"/>
      <c r="G444" s="81"/>
      <c r="H444" s="83" t="s">
        <v>150</v>
      </c>
      <c r="I444" s="81"/>
    </row>
    <row r="445" spans="1:9" s="60" customFormat="1" ht="13.5" thickBot="1">
      <c r="A445" s="16"/>
      <c r="B445" s="17"/>
      <c r="C445" s="59"/>
      <c r="D445" s="59"/>
      <c r="E445" s="82"/>
      <c r="F445" s="59"/>
      <c r="G445" s="81"/>
      <c r="H445" s="83"/>
      <c r="I445" s="81"/>
    </row>
    <row r="446" spans="1:10" s="19" customFormat="1" ht="13.5" thickBot="1">
      <c r="A446" s="20" t="s">
        <v>105</v>
      </c>
      <c r="B446" s="21" t="s">
        <v>141</v>
      </c>
      <c r="C446" s="620" t="s">
        <v>118</v>
      </c>
      <c r="D446" s="621"/>
      <c r="E446" s="22" t="s">
        <v>104</v>
      </c>
      <c r="F446" s="21" t="s">
        <v>151</v>
      </c>
      <c r="G446" s="23" t="s">
        <v>152</v>
      </c>
      <c r="H446" s="23" t="s">
        <v>153</v>
      </c>
      <c r="I446" s="228" t="s">
        <v>158</v>
      </c>
      <c r="J446" s="18"/>
    </row>
    <row r="447" spans="1:9" s="5" customFormat="1" ht="12.75">
      <c r="A447" s="14"/>
      <c r="B447" s="100">
        <v>85216</v>
      </c>
      <c r="C447" s="2"/>
      <c r="D447" s="3"/>
      <c r="E447" s="26" t="s">
        <v>199</v>
      </c>
      <c r="F447" s="96">
        <f>SUM(F448)</f>
        <v>200152</v>
      </c>
      <c r="G447" s="96">
        <f>SUM(G448)</f>
        <v>198373.12</v>
      </c>
      <c r="H447" s="27">
        <f>G447*100/F447</f>
        <v>99.1112354610496</v>
      </c>
      <c r="I447" s="28">
        <v>0</v>
      </c>
    </row>
    <row r="448" spans="1:9" s="37" customFormat="1" ht="12.75">
      <c r="A448" s="29"/>
      <c r="B448" s="84"/>
      <c r="C448" s="31"/>
      <c r="D448" s="30"/>
      <c r="E448" s="32" t="s">
        <v>148</v>
      </c>
      <c r="F448" s="98">
        <v>200152</v>
      </c>
      <c r="G448" s="35">
        <v>198373.12</v>
      </c>
      <c r="H448" s="34">
        <f>G448*100/F448</f>
        <v>99.1112354610496</v>
      </c>
      <c r="I448" s="35">
        <v>0</v>
      </c>
    </row>
    <row r="449" spans="1:9" s="151" customFormat="1" ht="12.75">
      <c r="A449" s="160"/>
      <c r="B449" s="458"/>
      <c r="C449" s="153"/>
      <c r="D449" s="153"/>
      <c r="E449" s="41" t="s">
        <v>154</v>
      </c>
      <c r="F449" s="166"/>
      <c r="G449" s="174"/>
      <c r="H449" s="150" t="s">
        <v>150</v>
      </c>
      <c r="I449" s="149"/>
    </row>
    <row r="450" spans="1:11" s="37" customFormat="1" ht="12.75">
      <c r="A450" s="38"/>
      <c r="B450" s="582"/>
      <c r="C450" s="68"/>
      <c r="D450" s="76">
        <v>3110</v>
      </c>
      <c r="E450" s="32" t="s">
        <v>198</v>
      </c>
      <c r="F450" s="116">
        <v>200152</v>
      </c>
      <c r="G450" s="35">
        <v>198373.12</v>
      </c>
      <c r="H450" s="34">
        <f>G450*100/F450</f>
        <v>99.1112354610496</v>
      </c>
      <c r="I450" s="35">
        <v>0</v>
      </c>
      <c r="J450" s="36"/>
      <c r="K450" s="486" t="s">
        <v>150</v>
      </c>
    </row>
    <row r="451" spans="1:9" s="5" customFormat="1" ht="12.75">
      <c r="A451" s="14"/>
      <c r="B451" s="100">
        <v>85219</v>
      </c>
      <c r="C451" s="2"/>
      <c r="D451" s="3"/>
      <c r="E451" s="26" t="s">
        <v>102</v>
      </c>
      <c r="F451" s="89">
        <f>SUM(F452)</f>
        <v>1152127</v>
      </c>
      <c r="G451" s="89">
        <f>SUM(G452)</f>
        <v>1151271.54</v>
      </c>
      <c r="H451" s="27">
        <f>G451*100/F451</f>
        <v>99.92574950504589</v>
      </c>
      <c r="I451" s="28">
        <f>SUM(I452)</f>
        <v>98482.62</v>
      </c>
    </row>
    <row r="452" spans="1:9" s="151" customFormat="1" ht="27.75" customHeight="1">
      <c r="A452" s="29"/>
      <c r="B452" s="84"/>
      <c r="C452" s="31"/>
      <c r="D452" s="30"/>
      <c r="E452" s="32" t="s">
        <v>216</v>
      </c>
      <c r="F452" s="165">
        <v>1152127</v>
      </c>
      <c r="G452" s="149">
        <v>1151271.54</v>
      </c>
      <c r="H452" s="150">
        <f>G452*100/F452</f>
        <v>99.92574950504589</v>
      </c>
      <c r="I452" s="149">
        <v>98482.62</v>
      </c>
    </row>
    <row r="453" spans="1:9" s="60" customFormat="1" ht="12.75">
      <c r="A453" s="160"/>
      <c r="B453" s="458"/>
      <c r="C453" s="153"/>
      <c r="D453" s="153"/>
      <c r="E453" s="41" t="s">
        <v>154</v>
      </c>
      <c r="F453" s="166"/>
      <c r="G453" s="149"/>
      <c r="H453" s="24" t="s">
        <v>150</v>
      </c>
      <c r="I453" s="123"/>
    </row>
    <row r="454" spans="1:11" s="37" customFormat="1" ht="12.75">
      <c r="A454" s="66"/>
      <c r="B454" s="38"/>
      <c r="C454" s="68"/>
      <c r="D454" s="76">
        <v>3020</v>
      </c>
      <c r="E454" s="32" t="s">
        <v>193</v>
      </c>
      <c r="F454" s="116">
        <v>9417</v>
      </c>
      <c r="G454" s="35">
        <v>9417</v>
      </c>
      <c r="H454" s="34">
        <f>G454*100/F454</f>
        <v>100</v>
      </c>
      <c r="I454" s="35">
        <v>0</v>
      </c>
      <c r="J454" s="36"/>
      <c r="K454" s="486" t="s">
        <v>150</v>
      </c>
    </row>
    <row r="455" spans="1:9" s="151" customFormat="1" ht="12.75">
      <c r="A455" s="63"/>
      <c r="B455" s="29"/>
      <c r="C455" s="30"/>
      <c r="D455" s="76">
        <v>4010</v>
      </c>
      <c r="E455" s="32" t="s">
        <v>94</v>
      </c>
      <c r="F455" s="162">
        <v>791204</v>
      </c>
      <c r="G455" s="149">
        <v>791204</v>
      </c>
      <c r="H455" s="150">
        <f aca="true" t="shared" si="15" ref="H455:H461">G455*100/F455</f>
        <v>100</v>
      </c>
      <c r="I455" s="149">
        <v>16930.07</v>
      </c>
    </row>
    <row r="456" spans="1:9" s="151" customFormat="1" ht="12.75">
      <c r="A456" s="160"/>
      <c r="B456" s="152"/>
      <c r="C456" s="161"/>
      <c r="D456" s="76">
        <v>4040</v>
      </c>
      <c r="E456" s="32" t="s">
        <v>134</v>
      </c>
      <c r="F456" s="168">
        <v>57241</v>
      </c>
      <c r="G456" s="149">
        <v>57240.29</v>
      </c>
      <c r="H456" s="150">
        <f t="shared" si="15"/>
        <v>99.9987596303349</v>
      </c>
      <c r="I456" s="149">
        <v>61932.99</v>
      </c>
    </row>
    <row r="457" spans="1:9" s="151" customFormat="1" ht="12.75">
      <c r="A457" s="160"/>
      <c r="B457" s="152"/>
      <c r="C457" s="161"/>
      <c r="D457" s="76">
        <v>4110</v>
      </c>
      <c r="E457" s="32" t="s">
        <v>145</v>
      </c>
      <c r="F457" s="162">
        <v>131241</v>
      </c>
      <c r="G457" s="149">
        <v>131241</v>
      </c>
      <c r="H457" s="150">
        <f t="shared" si="15"/>
        <v>100</v>
      </c>
      <c r="I457" s="149">
        <v>18274.13</v>
      </c>
    </row>
    <row r="458" spans="1:9" s="151" customFormat="1" ht="12.75">
      <c r="A458" s="160"/>
      <c r="B458" s="152"/>
      <c r="C458" s="161"/>
      <c r="D458" s="76">
        <v>4120</v>
      </c>
      <c r="E458" s="32" t="s">
        <v>109</v>
      </c>
      <c r="F458" s="168">
        <v>18023</v>
      </c>
      <c r="G458" s="149">
        <v>17905.57</v>
      </c>
      <c r="H458" s="170">
        <f t="shared" si="15"/>
        <v>99.3484436553293</v>
      </c>
      <c r="I458" s="149">
        <v>1345.43</v>
      </c>
    </row>
    <row r="459" spans="1:9" s="151" customFormat="1" ht="25.5">
      <c r="A459" s="152"/>
      <c r="B459" s="570"/>
      <c r="C459" s="204"/>
      <c r="D459" s="74">
        <v>4170</v>
      </c>
      <c r="E459" s="32" t="s">
        <v>161</v>
      </c>
      <c r="F459" s="198">
        <v>5700</v>
      </c>
      <c r="G459" s="149">
        <v>5700</v>
      </c>
      <c r="H459" s="170">
        <f t="shared" si="15"/>
        <v>100</v>
      </c>
      <c r="I459" s="149">
        <v>0</v>
      </c>
    </row>
    <row r="460" spans="1:9" s="5" customFormat="1" ht="25.5">
      <c r="A460" s="14"/>
      <c r="B460" s="106">
        <v>85220</v>
      </c>
      <c r="C460" s="2"/>
      <c r="D460" s="3"/>
      <c r="E460" s="26" t="s">
        <v>234</v>
      </c>
      <c r="F460" s="89">
        <f>SUM(F461)</f>
        <v>33800</v>
      </c>
      <c r="G460" s="89">
        <f>SUM(G461)</f>
        <v>33800</v>
      </c>
      <c r="H460" s="27">
        <f t="shared" si="15"/>
        <v>100</v>
      </c>
      <c r="I460" s="28">
        <f>SUM(I461)</f>
        <v>0</v>
      </c>
    </row>
    <row r="461" spans="1:9" s="151" customFormat="1" ht="51">
      <c r="A461" s="29"/>
      <c r="B461" s="519"/>
      <c r="C461" s="31"/>
      <c r="D461" s="30"/>
      <c r="E461" s="32" t="s">
        <v>218</v>
      </c>
      <c r="F461" s="165">
        <v>33800</v>
      </c>
      <c r="G461" s="149">
        <v>33800</v>
      </c>
      <c r="H461" s="150">
        <f t="shared" si="15"/>
        <v>100</v>
      </c>
      <c r="I461" s="149">
        <v>0</v>
      </c>
    </row>
    <row r="462" spans="1:9" s="5" customFormat="1" ht="25.5">
      <c r="A462" s="14"/>
      <c r="B462" s="100">
        <v>85228</v>
      </c>
      <c r="C462" s="2"/>
      <c r="D462" s="3"/>
      <c r="E462" s="26" t="s">
        <v>242</v>
      </c>
      <c r="F462" s="96">
        <f>SUM(F463)</f>
        <v>637587</v>
      </c>
      <c r="G462" s="96">
        <f>SUM(G463)</f>
        <v>631324.08</v>
      </c>
      <c r="H462" s="27">
        <f>G462*100/F462</f>
        <v>99.01771522945103</v>
      </c>
      <c r="I462" s="62">
        <f>SUM(I463)</f>
        <v>5317.46</v>
      </c>
    </row>
    <row r="463" spans="1:9" s="151" customFormat="1" ht="27.75" customHeight="1">
      <c r="A463" s="29"/>
      <c r="B463" s="84"/>
      <c r="C463" s="31"/>
      <c r="D463" s="30"/>
      <c r="E463" s="205" t="s">
        <v>268</v>
      </c>
      <c r="F463" s="165">
        <v>637587</v>
      </c>
      <c r="G463" s="149">
        <v>631324.08</v>
      </c>
      <c r="H463" s="150">
        <f>G463*100/F463</f>
        <v>99.01771522945103</v>
      </c>
      <c r="I463" s="149">
        <v>5317.46</v>
      </c>
    </row>
    <row r="464" spans="1:9" s="60" customFormat="1" ht="12.75">
      <c r="A464" s="160"/>
      <c r="B464" s="458"/>
      <c r="C464" s="153"/>
      <c r="D464" s="153"/>
      <c r="E464" s="41" t="s">
        <v>154</v>
      </c>
      <c r="F464" s="154"/>
      <c r="G464" s="179"/>
      <c r="H464" s="24" t="s">
        <v>150</v>
      </c>
      <c r="I464" s="123"/>
    </row>
    <row r="465" spans="1:9" s="151" customFormat="1" ht="12.75">
      <c r="A465" s="63"/>
      <c r="B465" s="29"/>
      <c r="C465" s="30"/>
      <c r="D465" s="76">
        <v>4110</v>
      </c>
      <c r="E465" s="32" t="s">
        <v>145</v>
      </c>
      <c r="F465" s="168">
        <v>32531</v>
      </c>
      <c r="G465" s="149">
        <v>32518.08</v>
      </c>
      <c r="H465" s="150">
        <f>G465*100/F465</f>
        <v>99.96028403676493</v>
      </c>
      <c r="I465" s="149">
        <v>2596.87</v>
      </c>
    </row>
    <row r="466" spans="1:9" s="151" customFormat="1" ht="12.75">
      <c r="A466" s="175"/>
      <c r="B466" s="175"/>
      <c r="C466" s="204"/>
      <c r="D466" s="74">
        <v>4117</v>
      </c>
      <c r="E466" s="32" t="s">
        <v>145</v>
      </c>
      <c r="F466" s="198">
        <v>208956</v>
      </c>
      <c r="G466" s="149">
        <v>208956</v>
      </c>
      <c r="H466" s="170">
        <f>G466*100/F466</f>
        <v>100</v>
      </c>
      <c r="I466" s="149">
        <v>2720.59</v>
      </c>
    </row>
    <row r="467" spans="1:9" s="60" customFormat="1" ht="12.75">
      <c r="A467" s="16" t="s">
        <v>147</v>
      </c>
      <c r="B467" s="17">
        <v>20</v>
      </c>
      <c r="C467" s="59"/>
      <c r="D467" s="59"/>
      <c r="E467" s="82"/>
      <c r="F467" s="59"/>
      <c r="G467" s="81"/>
      <c r="H467" s="83" t="s">
        <v>150</v>
      </c>
      <c r="I467" s="81"/>
    </row>
    <row r="468" spans="1:9" s="60" customFormat="1" ht="13.5" thickBot="1">
      <c r="A468" s="16"/>
      <c r="B468" s="17"/>
      <c r="C468" s="59"/>
      <c r="D468" s="59"/>
      <c r="E468" s="82"/>
      <c r="F468" s="59"/>
      <c r="G468" s="81"/>
      <c r="H468" s="83"/>
      <c r="I468" s="81"/>
    </row>
    <row r="469" spans="1:10" s="19" customFormat="1" ht="13.5" thickBot="1">
      <c r="A469" s="20" t="s">
        <v>105</v>
      </c>
      <c r="B469" s="21" t="s">
        <v>141</v>
      </c>
      <c r="C469" s="620" t="s">
        <v>118</v>
      </c>
      <c r="D469" s="621"/>
      <c r="E469" s="22" t="s">
        <v>104</v>
      </c>
      <c r="F469" s="21" t="s">
        <v>151</v>
      </c>
      <c r="G469" s="23" t="s">
        <v>152</v>
      </c>
      <c r="H469" s="23" t="s">
        <v>153</v>
      </c>
      <c r="I469" s="228" t="s">
        <v>158</v>
      </c>
      <c r="J469" s="18"/>
    </row>
    <row r="470" spans="1:9" s="5" customFormat="1" ht="12.75">
      <c r="A470" s="14"/>
      <c r="B470" s="100">
        <v>85295</v>
      </c>
      <c r="C470" s="2"/>
      <c r="D470" s="3"/>
      <c r="E470" s="26" t="s">
        <v>126</v>
      </c>
      <c r="F470" s="96">
        <f>SUM(F471)</f>
        <v>1128026</v>
      </c>
      <c r="G470" s="96">
        <f>SUM(G471)</f>
        <v>1102255.33</v>
      </c>
      <c r="H470" s="27">
        <f>G470*100/F470</f>
        <v>97.71541879353845</v>
      </c>
      <c r="I470" s="28">
        <f>SUM(I471)</f>
        <v>9853.93</v>
      </c>
    </row>
    <row r="471" spans="1:9" s="151" customFormat="1" ht="114.75">
      <c r="A471" s="122"/>
      <c r="B471" s="142"/>
      <c r="C471" s="31"/>
      <c r="D471" s="30"/>
      <c r="E471" s="32" t="s">
        <v>267</v>
      </c>
      <c r="F471" s="165">
        <v>1128026</v>
      </c>
      <c r="G471" s="149">
        <v>1102255.33</v>
      </c>
      <c r="H471" s="150">
        <f>G471*100/F471</f>
        <v>97.71541879353845</v>
      </c>
      <c r="I471" s="149">
        <v>9853.93</v>
      </c>
    </row>
    <row r="472" spans="1:9" s="151" customFormat="1" ht="12.75">
      <c r="A472" s="544"/>
      <c r="B472" s="458"/>
      <c r="C472" s="153"/>
      <c r="D472" s="153"/>
      <c r="E472" s="41" t="s">
        <v>154</v>
      </c>
      <c r="F472" s="166"/>
      <c r="G472" s="149"/>
      <c r="H472" s="150" t="s">
        <v>150</v>
      </c>
      <c r="I472" s="149"/>
    </row>
    <row r="473" spans="1:11" s="37" customFormat="1" ht="12.75">
      <c r="A473" s="66"/>
      <c r="B473" s="38"/>
      <c r="C473" s="68"/>
      <c r="D473" s="76">
        <v>3110</v>
      </c>
      <c r="E473" s="32" t="s">
        <v>198</v>
      </c>
      <c r="F473" s="116">
        <v>782272</v>
      </c>
      <c r="G473" s="35">
        <v>762271.52</v>
      </c>
      <c r="H473" s="34">
        <f>G473*100/F473</f>
        <v>97.44328315470834</v>
      </c>
      <c r="I473" s="35">
        <v>0</v>
      </c>
      <c r="J473" s="36"/>
      <c r="K473" s="486" t="s">
        <v>150</v>
      </c>
    </row>
    <row r="474" spans="1:9" s="151" customFormat="1" ht="12.75">
      <c r="A474" s="544"/>
      <c r="B474" s="152"/>
      <c r="C474" s="161"/>
      <c r="D474" s="76">
        <v>4010</v>
      </c>
      <c r="E474" s="32" t="s">
        <v>94</v>
      </c>
      <c r="F474" s="168">
        <v>77964</v>
      </c>
      <c r="G474" s="149">
        <v>77964</v>
      </c>
      <c r="H474" s="150">
        <f aca="true" t="shared" si="16" ref="H474:H480">G474*100/F474</f>
        <v>100</v>
      </c>
      <c r="I474" s="149">
        <v>1923.33</v>
      </c>
    </row>
    <row r="475" spans="1:9" s="151" customFormat="1" ht="12.75">
      <c r="A475" s="544"/>
      <c r="B475" s="152"/>
      <c r="C475" s="161"/>
      <c r="D475" s="76">
        <v>4040</v>
      </c>
      <c r="E475" s="32" t="s">
        <v>134</v>
      </c>
      <c r="F475" s="169">
        <v>5799</v>
      </c>
      <c r="G475" s="149">
        <v>5798.55</v>
      </c>
      <c r="H475" s="150">
        <f t="shared" si="16"/>
        <v>99.99224004138645</v>
      </c>
      <c r="I475" s="149">
        <v>6171.56</v>
      </c>
    </row>
    <row r="476" spans="1:9" s="151" customFormat="1" ht="12.75">
      <c r="A476" s="544"/>
      <c r="B476" s="152"/>
      <c r="C476" s="161"/>
      <c r="D476" s="76">
        <v>4110</v>
      </c>
      <c r="E476" s="32" t="s">
        <v>145</v>
      </c>
      <c r="F476" s="169">
        <v>13017</v>
      </c>
      <c r="G476" s="149">
        <v>13017</v>
      </c>
      <c r="H476" s="150">
        <f t="shared" si="16"/>
        <v>100</v>
      </c>
      <c r="I476" s="149">
        <v>1707.66</v>
      </c>
    </row>
    <row r="477" spans="1:9" s="151" customFormat="1" ht="13.5" thickBot="1">
      <c r="A477" s="573"/>
      <c r="B477" s="462"/>
      <c r="C477" s="204"/>
      <c r="D477" s="74">
        <v>4120</v>
      </c>
      <c r="E477" s="75" t="s">
        <v>109</v>
      </c>
      <c r="F477" s="198">
        <v>2076</v>
      </c>
      <c r="G477" s="149">
        <v>866.97</v>
      </c>
      <c r="H477" s="170">
        <f t="shared" si="16"/>
        <v>41.76156069364162</v>
      </c>
      <c r="I477" s="149">
        <v>51.38</v>
      </c>
    </row>
    <row r="478" spans="1:10" s="60" customFormat="1" ht="12.75">
      <c r="A478" s="388">
        <v>853</v>
      </c>
      <c r="B478" s="314"/>
      <c r="C478" s="456"/>
      <c r="D478" s="457"/>
      <c r="E478" s="389" t="s">
        <v>200</v>
      </c>
      <c r="F478" s="390">
        <f>SUM(F479)</f>
        <v>25712</v>
      </c>
      <c r="G478" s="391">
        <f>SUM(G479)</f>
        <v>25607.68</v>
      </c>
      <c r="H478" s="392">
        <f t="shared" si="16"/>
        <v>99.59427504667082</v>
      </c>
      <c r="I478" s="393">
        <v>0</v>
      </c>
      <c r="J478" s="59"/>
    </row>
    <row r="479" spans="1:10" s="5" customFormat="1" ht="12.75">
      <c r="A479" s="15"/>
      <c r="B479" s="100">
        <v>85395</v>
      </c>
      <c r="C479" s="394"/>
      <c r="D479" s="395"/>
      <c r="E479" s="396" t="s">
        <v>126</v>
      </c>
      <c r="F479" s="397">
        <f>SUM(F504,F480)</f>
        <v>25712</v>
      </c>
      <c r="G479" s="397">
        <f>SUM(G504,G480)</f>
        <v>25607.68</v>
      </c>
      <c r="H479" s="398">
        <f t="shared" si="16"/>
        <v>99.59427504667082</v>
      </c>
      <c r="I479" s="399">
        <v>0</v>
      </c>
      <c r="J479" s="4"/>
    </row>
    <row r="480" spans="1:9" s="151" customFormat="1" ht="102">
      <c r="A480" s="29"/>
      <c r="B480" s="84"/>
      <c r="C480" s="31"/>
      <c r="D480" s="30"/>
      <c r="E480" s="205" t="s">
        <v>271</v>
      </c>
      <c r="F480" s="165">
        <v>25712</v>
      </c>
      <c r="G480" s="149">
        <v>25607.68</v>
      </c>
      <c r="H480" s="150">
        <f t="shared" si="16"/>
        <v>99.59427504667082</v>
      </c>
      <c r="I480" s="149">
        <v>0</v>
      </c>
    </row>
    <row r="481" spans="1:9" s="151" customFormat="1" ht="12.75">
      <c r="A481" s="160"/>
      <c r="B481" s="458"/>
      <c r="C481" s="153"/>
      <c r="D481" s="153"/>
      <c r="E481" s="41" t="s">
        <v>154</v>
      </c>
      <c r="F481" s="400"/>
      <c r="G481" s="149"/>
      <c r="H481" s="150" t="s">
        <v>150</v>
      </c>
      <c r="I481" s="149"/>
    </row>
    <row r="482" spans="1:9" s="46" customFormat="1" ht="12.75">
      <c r="A482" s="229"/>
      <c r="B482" s="44"/>
      <c r="C482" s="436"/>
      <c r="D482" s="436"/>
      <c r="E482" s="437" t="s">
        <v>201</v>
      </c>
      <c r="F482" s="438"/>
      <c r="G482" s="47"/>
      <c r="H482" s="439"/>
      <c r="I482" s="47"/>
    </row>
    <row r="483" spans="1:9" s="151" customFormat="1" ht="12.75">
      <c r="A483" s="160"/>
      <c r="B483" s="152"/>
      <c r="C483" s="161"/>
      <c r="D483" s="76">
        <v>4119</v>
      </c>
      <c r="E483" s="32" t="s">
        <v>145</v>
      </c>
      <c r="F483" s="169">
        <v>264</v>
      </c>
      <c r="G483" s="149">
        <v>264.37</v>
      </c>
      <c r="H483" s="150">
        <f>G483*100/F483</f>
        <v>100.14015151515152</v>
      </c>
      <c r="I483" s="149">
        <v>0</v>
      </c>
    </row>
    <row r="484" spans="1:9" s="151" customFormat="1" ht="12.75">
      <c r="A484" s="160"/>
      <c r="B484" s="152"/>
      <c r="C484" s="153"/>
      <c r="D484" s="43">
        <v>4129</v>
      </c>
      <c r="E484" s="41" t="s">
        <v>109</v>
      </c>
      <c r="F484" s="206">
        <v>7</v>
      </c>
      <c r="G484" s="174">
        <v>6.23</v>
      </c>
      <c r="H484" s="207">
        <f>G484*100/F484</f>
        <v>89</v>
      </c>
      <c r="I484" s="174">
        <v>0</v>
      </c>
    </row>
    <row r="485" spans="1:9" s="151" customFormat="1" ht="25.5">
      <c r="A485" s="160"/>
      <c r="B485" s="152"/>
      <c r="C485" s="274"/>
      <c r="D485" s="275">
        <v>4179</v>
      </c>
      <c r="E485" s="32" t="s">
        <v>161</v>
      </c>
      <c r="F485" s="276">
        <v>4829</v>
      </c>
      <c r="G485" s="149">
        <v>4829.4</v>
      </c>
      <c r="H485" s="170">
        <f>G485*100/F485</f>
        <v>100.0082832884655</v>
      </c>
      <c r="I485" s="149">
        <v>0</v>
      </c>
    </row>
    <row r="486" spans="1:9" s="46" customFormat="1" ht="12.75">
      <c r="A486" s="229"/>
      <c r="B486" s="44"/>
      <c r="C486" s="436"/>
      <c r="D486" s="436"/>
      <c r="E486" s="437" t="s">
        <v>202</v>
      </c>
      <c r="F486" s="438"/>
      <c r="G486" s="47"/>
      <c r="H486" s="439"/>
      <c r="I486" s="47"/>
    </row>
    <row r="487" spans="1:9" s="151" customFormat="1" ht="12.75">
      <c r="A487" s="573"/>
      <c r="B487" s="175"/>
      <c r="C487" s="161"/>
      <c r="D487" s="76">
        <v>4119</v>
      </c>
      <c r="E487" s="32" t="s">
        <v>145</v>
      </c>
      <c r="F487" s="169">
        <v>150</v>
      </c>
      <c r="G487" s="149">
        <v>150.16</v>
      </c>
      <c r="H487" s="150">
        <f>G487*100/F487</f>
        <v>100.10666666666667</v>
      </c>
      <c r="I487" s="149">
        <v>0</v>
      </c>
    </row>
    <row r="488" spans="1:9" s="60" customFormat="1" ht="12.75">
      <c r="A488" s="16" t="s">
        <v>147</v>
      </c>
      <c r="B488" s="17">
        <v>21</v>
      </c>
      <c r="C488" s="59"/>
      <c r="D488" s="59"/>
      <c r="E488" s="82"/>
      <c r="F488" s="59"/>
      <c r="G488" s="81"/>
      <c r="H488" s="83" t="s">
        <v>150</v>
      </c>
      <c r="I488" s="81"/>
    </row>
    <row r="489" spans="1:9" s="60" customFormat="1" ht="13.5" thickBot="1">
      <c r="A489" s="16"/>
      <c r="B489" s="17"/>
      <c r="C489" s="59"/>
      <c r="D489" s="59"/>
      <c r="E489" s="82"/>
      <c r="F489" s="59"/>
      <c r="G489" s="81"/>
      <c r="H489" s="83"/>
      <c r="I489" s="81"/>
    </row>
    <row r="490" spans="1:10" s="19" customFormat="1" ht="13.5" thickBot="1">
      <c r="A490" s="20" t="s">
        <v>105</v>
      </c>
      <c r="B490" s="21" t="s">
        <v>141</v>
      </c>
      <c r="C490" s="620" t="s">
        <v>118</v>
      </c>
      <c r="D490" s="621"/>
      <c r="E490" s="22" t="s">
        <v>104</v>
      </c>
      <c r="F490" s="21" t="s">
        <v>151</v>
      </c>
      <c r="G490" s="23" t="s">
        <v>152</v>
      </c>
      <c r="H490" s="23" t="s">
        <v>153</v>
      </c>
      <c r="I490" s="228" t="s">
        <v>158</v>
      </c>
      <c r="J490" s="18"/>
    </row>
    <row r="491" spans="1:9" s="151" customFormat="1" ht="12.75">
      <c r="A491" s="160"/>
      <c r="B491" s="152"/>
      <c r="C491" s="153"/>
      <c r="D491" s="43">
        <v>4129</v>
      </c>
      <c r="E491" s="41" t="s">
        <v>109</v>
      </c>
      <c r="F491" s="206">
        <v>24</v>
      </c>
      <c r="G491" s="174">
        <v>24.37</v>
      </c>
      <c r="H491" s="207">
        <f>G491*100/F491</f>
        <v>101.54166666666667</v>
      </c>
      <c r="I491" s="174">
        <v>0</v>
      </c>
    </row>
    <row r="492" spans="1:9" s="151" customFormat="1" ht="25.5">
      <c r="A492" s="160"/>
      <c r="B492" s="152"/>
      <c r="C492" s="586"/>
      <c r="D492" s="275">
        <v>4179</v>
      </c>
      <c r="E492" s="75" t="s">
        <v>161</v>
      </c>
      <c r="F492" s="276">
        <v>3934</v>
      </c>
      <c r="G492" s="149">
        <v>3934.5</v>
      </c>
      <c r="H492" s="170">
        <f>G492*100/F492</f>
        <v>100.0127097102186</v>
      </c>
      <c r="I492" s="149">
        <v>0</v>
      </c>
    </row>
    <row r="493" spans="1:9" s="46" customFormat="1" ht="12.75">
      <c r="A493" s="229"/>
      <c r="B493" s="44"/>
      <c r="C493" s="45"/>
      <c r="D493" s="45"/>
      <c r="E493" s="585" t="s">
        <v>262</v>
      </c>
      <c r="F493" s="438"/>
      <c r="G493" s="189"/>
      <c r="H493" s="439"/>
      <c r="I493" s="189"/>
    </row>
    <row r="494" spans="1:11" s="37" customFormat="1" ht="12.75">
      <c r="A494" s="66"/>
      <c r="B494" s="38"/>
      <c r="C494" s="68"/>
      <c r="D494" s="76">
        <v>3029</v>
      </c>
      <c r="E494" s="32" t="s">
        <v>265</v>
      </c>
      <c r="F494" s="116">
        <v>75</v>
      </c>
      <c r="G494" s="35">
        <v>75.42</v>
      </c>
      <c r="H494" s="34">
        <f aca="true" t="shared" si="17" ref="H494:H503">G494*100/F494</f>
        <v>100.56</v>
      </c>
      <c r="I494" s="35">
        <v>0</v>
      </c>
      <c r="J494" s="36"/>
      <c r="K494" s="486" t="s">
        <v>150</v>
      </c>
    </row>
    <row r="495" spans="1:11" s="592" customFormat="1" ht="12.75">
      <c r="A495" s="588"/>
      <c r="B495" s="589"/>
      <c r="C495" s="590"/>
      <c r="D495" s="76">
        <v>4019</v>
      </c>
      <c r="E495" s="32" t="s">
        <v>94</v>
      </c>
      <c r="F495" s="168">
        <v>1891</v>
      </c>
      <c r="G495" s="591">
        <v>1882.65</v>
      </c>
      <c r="H495" s="34">
        <f t="shared" si="17"/>
        <v>99.55843469063987</v>
      </c>
      <c r="I495" s="591">
        <v>0</v>
      </c>
      <c r="K495" s="593" t="s">
        <v>150</v>
      </c>
    </row>
    <row r="496" spans="1:11" s="592" customFormat="1" ht="12.75">
      <c r="A496" s="588"/>
      <c r="B496" s="589"/>
      <c r="C496" s="590"/>
      <c r="D496" s="76">
        <v>4049</v>
      </c>
      <c r="E496" s="32" t="s">
        <v>263</v>
      </c>
      <c r="F496" s="168">
        <v>103</v>
      </c>
      <c r="G496" s="591">
        <v>101.86</v>
      </c>
      <c r="H496" s="34">
        <f t="shared" si="17"/>
        <v>98.89320388349515</v>
      </c>
      <c r="I496" s="591">
        <v>0</v>
      </c>
      <c r="K496" s="593" t="s">
        <v>150</v>
      </c>
    </row>
    <row r="497" spans="1:9" s="151" customFormat="1" ht="12.75">
      <c r="A497" s="160"/>
      <c r="B497" s="152"/>
      <c r="C497" s="161"/>
      <c r="D497" s="76">
        <v>4119</v>
      </c>
      <c r="E497" s="32" t="s">
        <v>145</v>
      </c>
      <c r="F497" s="169">
        <v>581</v>
      </c>
      <c r="G497" s="149">
        <v>575.54</v>
      </c>
      <c r="H497" s="150">
        <f t="shared" si="17"/>
        <v>99.06024096385542</v>
      </c>
      <c r="I497" s="149">
        <v>0</v>
      </c>
    </row>
    <row r="498" spans="1:11" s="151" customFormat="1" ht="12.75">
      <c r="A498" s="160"/>
      <c r="B498" s="152"/>
      <c r="C498" s="153"/>
      <c r="D498" s="43">
        <v>4129</v>
      </c>
      <c r="E498" s="41" t="s">
        <v>109</v>
      </c>
      <c r="F498" s="206">
        <v>74</v>
      </c>
      <c r="G498" s="174">
        <v>73.17</v>
      </c>
      <c r="H498" s="207">
        <f t="shared" si="17"/>
        <v>98.87837837837837</v>
      </c>
      <c r="I498" s="174">
        <v>0</v>
      </c>
      <c r="K498" s="460" t="s">
        <v>150</v>
      </c>
    </row>
    <row r="499" spans="1:11" s="151" customFormat="1" ht="12.75">
      <c r="A499" s="160"/>
      <c r="B499" s="152"/>
      <c r="C499" s="153"/>
      <c r="D499" s="43">
        <v>4139</v>
      </c>
      <c r="E499" s="41" t="s">
        <v>264</v>
      </c>
      <c r="F499" s="206">
        <v>126</v>
      </c>
      <c r="G499" s="174">
        <v>114.55</v>
      </c>
      <c r="H499" s="207">
        <f t="shared" si="17"/>
        <v>90.91269841269842</v>
      </c>
      <c r="I499" s="174">
        <v>0</v>
      </c>
      <c r="K499" s="460" t="s">
        <v>150</v>
      </c>
    </row>
    <row r="500" spans="1:9" s="151" customFormat="1" ht="26.25" thickBot="1">
      <c r="A500" s="461"/>
      <c r="B500" s="462"/>
      <c r="C500" s="463"/>
      <c r="D500" s="431">
        <v>4179</v>
      </c>
      <c r="E500" s="125" t="s">
        <v>161</v>
      </c>
      <c r="F500" s="432">
        <v>2178</v>
      </c>
      <c r="G500" s="464">
        <v>2177.11</v>
      </c>
      <c r="H500" s="465">
        <f t="shared" si="17"/>
        <v>99.95913682277319</v>
      </c>
      <c r="I500" s="464">
        <v>0</v>
      </c>
    </row>
    <row r="501" spans="1:9" s="11" customFormat="1" ht="12.75">
      <c r="A501" s="325">
        <v>854</v>
      </c>
      <c r="B501" s="288"/>
      <c r="C501" s="288"/>
      <c r="D501" s="289"/>
      <c r="E501" s="290" t="s">
        <v>101</v>
      </c>
      <c r="F501" s="295">
        <f>SUM(F519,F510,F502)</f>
        <v>574868</v>
      </c>
      <c r="G501" s="295">
        <f>SUM(G519,G510,G502)</f>
        <v>531382.89</v>
      </c>
      <c r="H501" s="285">
        <f t="shared" si="17"/>
        <v>92.43563565896866</v>
      </c>
      <c r="I501" s="292">
        <f>SUM(I519,I510,I502)</f>
        <v>32048.73</v>
      </c>
    </row>
    <row r="502" spans="1:9" s="5" customFormat="1" ht="12.75">
      <c r="A502" s="1"/>
      <c r="B502" s="121">
        <v>85401</v>
      </c>
      <c r="C502" s="2"/>
      <c r="D502" s="3"/>
      <c r="E502" s="26" t="s">
        <v>139</v>
      </c>
      <c r="F502" s="96">
        <f>SUM(F503)</f>
        <v>370720</v>
      </c>
      <c r="G502" s="96">
        <f>SUM(G503)</f>
        <v>363716.14</v>
      </c>
      <c r="H502" s="27">
        <f t="shared" si="17"/>
        <v>98.11074126025032</v>
      </c>
      <c r="I502" s="28">
        <f>SUM(I503)</f>
        <v>32048.73</v>
      </c>
    </row>
    <row r="503" spans="1:9" s="151" customFormat="1" ht="38.25">
      <c r="A503" s="122"/>
      <c r="B503" s="142"/>
      <c r="C503" s="31"/>
      <c r="D503" s="30"/>
      <c r="E503" s="32" t="s">
        <v>243</v>
      </c>
      <c r="F503" s="165">
        <v>370720</v>
      </c>
      <c r="G503" s="149">
        <v>363716.14</v>
      </c>
      <c r="H503" s="150">
        <f t="shared" si="17"/>
        <v>98.11074126025032</v>
      </c>
      <c r="I503" s="149">
        <v>32048.73</v>
      </c>
    </row>
    <row r="504" spans="1:9" s="151" customFormat="1" ht="12.75">
      <c r="A504" s="544"/>
      <c r="B504" s="458"/>
      <c r="C504" s="153"/>
      <c r="D504" s="153"/>
      <c r="E504" s="41" t="s">
        <v>154</v>
      </c>
      <c r="F504" s="166"/>
      <c r="G504" s="149"/>
      <c r="H504" s="150" t="s">
        <v>150</v>
      </c>
      <c r="I504" s="149"/>
    </row>
    <row r="505" spans="1:11" s="37" customFormat="1" ht="38.25">
      <c r="A505" s="66"/>
      <c r="B505" s="38"/>
      <c r="C505" s="68"/>
      <c r="D505" s="76">
        <v>3020</v>
      </c>
      <c r="E505" s="32" t="s">
        <v>59</v>
      </c>
      <c r="F505" s="116">
        <v>577</v>
      </c>
      <c r="G505" s="35">
        <v>576.19</v>
      </c>
      <c r="H505" s="34">
        <f>G505*100/F505</f>
        <v>99.85961871750435</v>
      </c>
      <c r="I505" s="35">
        <v>0</v>
      </c>
      <c r="J505" s="36"/>
      <c r="K505" s="486" t="s">
        <v>150</v>
      </c>
    </row>
    <row r="506" spans="1:9" s="151" customFormat="1" ht="12.75">
      <c r="A506" s="544"/>
      <c r="B506" s="152"/>
      <c r="C506" s="161"/>
      <c r="D506" s="76">
        <v>4010</v>
      </c>
      <c r="E506" s="32" t="s">
        <v>94</v>
      </c>
      <c r="F506" s="162">
        <v>264035</v>
      </c>
      <c r="G506" s="149">
        <v>262408.38</v>
      </c>
      <c r="H506" s="150">
        <f aca="true" t="shared" si="18" ref="H506:H511">G506*100/F506</f>
        <v>99.38393773552748</v>
      </c>
      <c r="I506" s="149">
        <v>6058.29</v>
      </c>
    </row>
    <row r="507" spans="1:11" s="151" customFormat="1" ht="12.75">
      <c r="A507" s="544"/>
      <c r="B507" s="152"/>
      <c r="C507" s="161"/>
      <c r="D507" s="76">
        <v>4040</v>
      </c>
      <c r="E507" s="32" t="s">
        <v>134</v>
      </c>
      <c r="F507" s="168">
        <v>17965</v>
      </c>
      <c r="G507" s="149">
        <v>17955.22</v>
      </c>
      <c r="H507" s="150">
        <f t="shared" si="18"/>
        <v>99.94556081269134</v>
      </c>
      <c r="I507" s="149">
        <v>19255.86</v>
      </c>
      <c r="K507" s="460" t="s">
        <v>150</v>
      </c>
    </row>
    <row r="508" spans="1:9" s="151" customFormat="1" ht="12.75">
      <c r="A508" s="544"/>
      <c r="B508" s="152"/>
      <c r="C508" s="161"/>
      <c r="D508" s="76">
        <v>4110</v>
      </c>
      <c r="E508" s="32" t="s">
        <v>145</v>
      </c>
      <c r="F508" s="168">
        <v>41454</v>
      </c>
      <c r="G508" s="149">
        <v>41183.8</v>
      </c>
      <c r="H508" s="150">
        <f t="shared" si="18"/>
        <v>99.34819317798042</v>
      </c>
      <c r="I508" s="149">
        <v>5648.4</v>
      </c>
    </row>
    <row r="509" spans="1:9" s="151" customFormat="1" ht="12.75">
      <c r="A509" s="160"/>
      <c r="B509" s="175"/>
      <c r="C509" s="161"/>
      <c r="D509" s="76">
        <v>4120</v>
      </c>
      <c r="E509" s="32" t="s">
        <v>109</v>
      </c>
      <c r="F509" s="169">
        <v>6631</v>
      </c>
      <c r="G509" s="149">
        <v>6575.71</v>
      </c>
      <c r="H509" s="150">
        <f t="shared" si="18"/>
        <v>99.16618911174785</v>
      </c>
      <c r="I509" s="149">
        <v>960.18</v>
      </c>
    </row>
    <row r="510" spans="1:9" s="5" customFormat="1" ht="12.75">
      <c r="A510" s="14"/>
      <c r="B510" s="253">
        <v>85415</v>
      </c>
      <c r="C510" s="6"/>
      <c r="D510" s="7"/>
      <c r="E510" s="132" t="s">
        <v>133</v>
      </c>
      <c r="F510" s="201">
        <f>SUM(F511)</f>
        <v>202218</v>
      </c>
      <c r="G510" s="201">
        <f>SUM(G511)</f>
        <v>166010.4</v>
      </c>
      <c r="H510" s="190">
        <f t="shared" si="18"/>
        <v>82.09476901166069</v>
      </c>
      <c r="I510" s="362">
        <f>SUM(I511)</f>
        <v>0</v>
      </c>
    </row>
    <row r="511" spans="1:10" s="37" customFormat="1" ht="12.75">
      <c r="A511" s="122"/>
      <c r="B511" s="357"/>
      <c r="C511" s="357"/>
      <c r="D511" s="181"/>
      <c r="E511" s="221" t="s">
        <v>148</v>
      </c>
      <c r="F511" s="266">
        <v>202218</v>
      </c>
      <c r="G511" s="260">
        <v>166010.4</v>
      </c>
      <c r="H511" s="54">
        <f t="shared" si="18"/>
        <v>82.09476901166069</v>
      </c>
      <c r="I511" s="147">
        <v>0</v>
      </c>
      <c r="J511" s="36"/>
    </row>
    <row r="512" spans="1:10" s="46" customFormat="1" ht="25.5">
      <c r="A512" s="229"/>
      <c r="B512" s="348"/>
      <c r="C512" s="348"/>
      <c r="D512" s="415" t="s">
        <v>150</v>
      </c>
      <c r="E512" s="262" t="s">
        <v>272</v>
      </c>
      <c r="F512" s="267" t="s">
        <v>150</v>
      </c>
      <c r="G512" s="263"/>
      <c r="H512" s="24" t="s">
        <v>150</v>
      </c>
      <c r="I512" s="264"/>
      <c r="J512" s="45"/>
    </row>
    <row r="513" spans="1:9" s="151" customFormat="1" ht="12.75">
      <c r="A513" s="544"/>
      <c r="B513" s="458"/>
      <c r="C513" s="153"/>
      <c r="D513" s="153"/>
      <c r="E513" s="41" t="s">
        <v>154</v>
      </c>
      <c r="F513" s="166"/>
      <c r="G513" s="149"/>
      <c r="H513" s="150" t="s">
        <v>150</v>
      </c>
      <c r="I513" s="149"/>
    </row>
    <row r="514" spans="1:11" s="37" customFormat="1" ht="12.75">
      <c r="A514" s="66"/>
      <c r="B514" s="38"/>
      <c r="C514" s="68"/>
      <c r="D514" s="76">
        <v>3240</v>
      </c>
      <c r="E514" s="32" t="s">
        <v>194</v>
      </c>
      <c r="F514" s="116">
        <v>136518</v>
      </c>
      <c r="G514" s="35">
        <v>124297.03</v>
      </c>
      <c r="H514" s="34">
        <f>G514*100/F514</f>
        <v>91.04808889670227</v>
      </c>
      <c r="I514" s="35">
        <v>0</v>
      </c>
      <c r="J514" s="36"/>
      <c r="K514" s="486" t="s">
        <v>150</v>
      </c>
    </row>
    <row r="515" spans="1:9" s="151" customFormat="1" ht="76.5">
      <c r="A515" s="611"/>
      <c r="B515" s="175"/>
      <c r="C515" s="161"/>
      <c r="D515" s="76">
        <v>3260</v>
      </c>
      <c r="E515" s="32" t="s">
        <v>284</v>
      </c>
      <c r="F515" s="162">
        <v>65700</v>
      </c>
      <c r="G515" s="149">
        <v>41713.37</v>
      </c>
      <c r="H515" s="150">
        <f>G515*100/F515</f>
        <v>63.490669710806706</v>
      </c>
      <c r="I515" s="149">
        <v>0</v>
      </c>
    </row>
    <row r="516" spans="1:9" s="60" customFormat="1" ht="12.75">
      <c r="A516" s="16" t="s">
        <v>147</v>
      </c>
      <c r="B516" s="17">
        <v>22</v>
      </c>
      <c r="C516" s="59"/>
      <c r="D516" s="59"/>
      <c r="E516" s="82"/>
      <c r="F516" s="59"/>
      <c r="G516" s="81"/>
      <c r="H516" s="83" t="s">
        <v>150</v>
      </c>
      <c r="I516" s="81"/>
    </row>
    <row r="517" spans="1:9" s="60" customFormat="1" ht="13.5" thickBot="1">
      <c r="A517" s="16"/>
      <c r="B517" s="17"/>
      <c r="C517" s="59"/>
      <c r="D517" s="59"/>
      <c r="E517" s="82"/>
      <c r="F517" s="59"/>
      <c r="G517" s="81"/>
      <c r="H517" s="83"/>
      <c r="I517" s="81"/>
    </row>
    <row r="518" spans="1:10" s="19" customFormat="1" ht="13.5" thickBot="1">
      <c r="A518" s="20" t="s">
        <v>105</v>
      </c>
      <c r="B518" s="21" t="s">
        <v>141</v>
      </c>
      <c r="C518" s="620" t="s">
        <v>118</v>
      </c>
      <c r="D518" s="621"/>
      <c r="E518" s="22" t="s">
        <v>104</v>
      </c>
      <c r="F518" s="21" t="s">
        <v>151</v>
      </c>
      <c r="G518" s="23" t="s">
        <v>152</v>
      </c>
      <c r="H518" s="23" t="s">
        <v>153</v>
      </c>
      <c r="I518" s="228" t="s">
        <v>158</v>
      </c>
      <c r="J518" s="18"/>
    </row>
    <row r="519" spans="1:9" s="5" customFormat="1" ht="12.75">
      <c r="A519" s="1"/>
      <c r="B519" s="414">
        <v>85446</v>
      </c>
      <c r="C519" s="8"/>
      <c r="D519" s="9"/>
      <c r="E519" s="101" t="s">
        <v>114</v>
      </c>
      <c r="F519" s="102">
        <f>SUM(F520)</f>
        <v>1930</v>
      </c>
      <c r="G519" s="102">
        <f>SUM(G520)</f>
        <v>1656.35</v>
      </c>
      <c r="H519" s="27">
        <f aca="true" t="shared" si="19" ref="H519:H524">G519*100/F519</f>
        <v>85.82124352331606</v>
      </c>
      <c r="I519" s="62">
        <v>0</v>
      </c>
    </row>
    <row r="520" spans="1:9" s="151" customFormat="1" ht="39" thickBot="1">
      <c r="A520" s="208"/>
      <c r="B520" s="103"/>
      <c r="C520" s="103"/>
      <c r="D520" s="104"/>
      <c r="E520" s="75" t="s">
        <v>217</v>
      </c>
      <c r="F520" s="209">
        <v>1930</v>
      </c>
      <c r="G520" s="149">
        <v>1656.35</v>
      </c>
      <c r="H520" s="170">
        <f t="shared" si="19"/>
        <v>85.82124352331606</v>
      </c>
      <c r="I520" s="149">
        <v>0</v>
      </c>
    </row>
    <row r="521" spans="1:9" s="11" customFormat="1" ht="17.25" customHeight="1">
      <c r="A521" s="401">
        <v>900</v>
      </c>
      <c r="B521" s="402"/>
      <c r="C521" s="402"/>
      <c r="D521" s="403"/>
      <c r="E521" s="404" t="s">
        <v>132</v>
      </c>
      <c r="F521" s="405">
        <f>SUM(F550,F542,F540,F531,F522)</f>
        <v>4829740</v>
      </c>
      <c r="G521" s="405">
        <f>SUM(G550,G542,G540,G531,G522)</f>
        <v>4348753.98</v>
      </c>
      <c r="H521" s="285">
        <f t="shared" si="19"/>
        <v>90.04116122192914</v>
      </c>
      <c r="I521" s="292">
        <f>SUM(I522,I531,I540,I542,I550)</f>
        <v>202539.44</v>
      </c>
    </row>
    <row r="522" spans="1:9" s="5" customFormat="1" ht="12.75">
      <c r="A522" s="14"/>
      <c r="B522" s="100">
        <v>90002</v>
      </c>
      <c r="C522" s="8"/>
      <c r="D522" s="9"/>
      <c r="E522" s="101" t="s">
        <v>122</v>
      </c>
      <c r="F522" s="216">
        <f>SUM(F524,F523)</f>
        <v>724800</v>
      </c>
      <c r="G522" s="216">
        <f>SUM(G524,G523)</f>
        <v>553098.9</v>
      </c>
      <c r="H522" s="27">
        <f t="shared" si="19"/>
        <v>76.31055463576159</v>
      </c>
      <c r="I522" s="62">
        <f>SUM(I523)</f>
        <v>0</v>
      </c>
    </row>
    <row r="523" spans="1:9" s="37" customFormat="1" ht="38.25">
      <c r="A523" s="29"/>
      <c r="B523" s="519"/>
      <c r="C523" s="31"/>
      <c r="D523" s="30"/>
      <c r="E523" s="32" t="s">
        <v>0</v>
      </c>
      <c r="F523" s="98">
        <v>5000</v>
      </c>
      <c r="G523" s="35">
        <v>3800</v>
      </c>
      <c r="H523" s="34">
        <f t="shared" si="19"/>
        <v>76</v>
      </c>
      <c r="I523" s="35">
        <v>0</v>
      </c>
    </row>
    <row r="524" spans="1:9" s="37" customFormat="1" ht="12.75">
      <c r="A524" s="152"/>
      <c r="B524" s="196"/>
      <c r="C524" s="167"/>
      <c r="D524" s="161"/>
      <c r="E524" s="32" t="s">
        <v>84</v>
      </c>
      <c r="F524" s="210">
        <f>SUM(F526)</f>
        <v>719800</v>
      </c>
      <c r="G524" s="210">
        <f>SUM(G526)</f>
        <v>549298.9</v>
      </c>
      <c r="H524" s="34">
        <f t="shared" si="19"/>
        <v>76.31271186440678</v>
      </c>
      <c r="I524" s="35">
        <v>0</v>
      </c>
    </row>
    <row r="525" spans="1:9" s="37" customFormat="1" ht="12.75">
      <c r="A525" s="66"/>
      <c r="B525" s="67"/>
      <c r="C525" s="40"/>
      <c r="D525" s="40"/>
      <c r="E525" s="41" t="s">
        <v>154</v>
      </c>
      <c r="F525" s="110"/>
      <c r="G525" s="35"/>
      <c r="H525" s="34" t="s">
        <v>150</v>
      </c>
      <c r="I525" s="35"/>
    </row>
    <row r="526" spans="1:9" s="37" customFormat="1" ht="12.75">
      <c r="A526" s="66"/>
      <c r="B526" s="38"/>
      <c r="C526" s="193"/>
      <c r="D526" s="251">
        <v>6050</v>
      </c>
      <c r="E526" s="347" t="s">
        <v>136</v>
      </c>
      <c r="F526" s="99">
        <v>719800</v>
      </c>
      <c r="G526" s="35">
        <v>549298.9</v>
      </c>
      <c r="H526" s="34">
        <f>G526*100/F526</f>
        <v>76.31271186440678</v>
      </c>
      <c r="I526" s="35">
        <v>0</v>
      </c>
    </row>
    <row r="527" spans="1:9" s="46" customFormat="1" ht="38.25">
      <c r="A527" s="229"/>
      <c r="B527" s="44"/>
      <c r="C527" s="45"/>
      <c r="D527" s="247"/>
      <c r="E527" s="406" t="s">
        <v>203</v>
      </c>
      <c r="F527" s="478" t="s">
        <v>150</v>
      </c>
      <c r="G527" s="47">
        <v>549298.9</v>
      </c>
      <c r="H527" s="472" t="s">
        <v>150</v>
      </c>
      <c r="I527" s="47">
        <v>0</v>
      </c>
    </row>
    <row r="528" spans="1:9" s="46" customFormat="1" ht="25.5">
      <c r="A528" s="229"/>
      <c r="B528" s="44"/>
      <c r="C528" s="45"/>
      <c r="D528" s="247"/>
      <c r="E528" s="552" t="s">
        <v>60</v>
      </c>
      <c r="F528" s="478"/>
      <c r="G528" s="47">
        <v>0</v>
      </c>
      <c r="H528" s="479"/>
      <c r="I528" s="47">
        <v>0</v>
      </c>
    </row>
    <row r="529" spans="1:9" s="46" customFormat="1" ht="25.5">
      <c r="A529" s="229"/>
      <c r="B529" s="44"/>
      <c r="C529" s="45"/>
      <c r="D529" s="247"/>
      <c r="E529" s="552" t="s">
        <v>61</v>
      </c>
      <c r="F529" s="478"/>
      <c r="G529" s="47">
        <v>0</v>
      </c>
      <c r="H529" s="479"/>
      <c r="I529" s="47">
        <v>0</v>
      </c>
    </row>
    <row r="530" spans="1:9" s="46" customFormat="1" ht="76.5">
      <c r="A530" s="229"/>
      <c r="B530" s="248"/>
      <c r="C530" s="86"/>
      <c r="D530" s="93"/>
      <c r="E530" s="525" t="s">
        <v>62</v>
      </c>
      <c r="F530" s="478"/>
      <c r="G530" s="47">
        <v>0</v>
      </c>
      <c r="H530" s="479"/>
      <c r="I530" s="47">
        <v>0</v>
      </c>
    </row>
    <row r="531" spans="1:11" s="5" customFormat="1" ht="12.75" customHeight="1">
      <c r="A531" s="14"/>
      <c r="B531" s="100">
        <v>90003</v>
      </c>
      <c r="C531" s="8"/>
      <c r="D531" s="9"/>
      <c r="E531" s="26" t="s">
        <v>112</v>
      </c>
      <c r="F531" s="96">
        <f>SUM(F532:F533)</f>
        <v>439450</v>
      </c>
      <c r="G531" s="96">
        <f>SUM(G532,G533)</f>
        <v>405357.94999999995</v>
      </c>
      <c r="H531" s="27">
        <f aca="true" t="shared" si="20" ref="H531:H544">G531*100/F531</f>
        <v>92.24210945500054</v>
      </c>
      <c r="I531" s="28">
        <f>SUM(I532)</f>
        <v>22861.76</v>
      </c>
      <c r="K531" s="487" t="s">
        <v>150</v>
      </c>
    </row>
    <row r="532" spans="1:9" s="37" customFormat="1" ht="38.25">
      <c r="A532" s="29"/>
      <c r="B532" s="30"/>
      <c r="C532" s="31"/>
      <c r="D532" s="30"/>
      <c r="E532" s="32" t="s">
        <v>219</v>
      </c>
      <c r="F532" s="98">
        <v>351200</v>
      </c>
      <c r="G532" s="35">
        <v>317145.55</v>
      </c>
      <c r="H532" s="34">
        <f t="shared" si="20"/>
        <v>90.30340261958997</v>
      </c>
      <c r="I532" s="35">
        <v>22861.76</v>
      </c>
    </row>
    <row r="533" spans="1:9" s="37" customFormat="1" ht="12.75">
      <c r="A533" s="38"/>
      <c r="B533" s="36"/>
      <c r="C533" s="111"/>
      <c r="D533" s="68"/>
      <c r="E533" s="32" t="s">
        <v>84</v>
      </c>
      <c r="F533" s="210">
        <f>SUM(F535)</f>
        <v>88250</v>
      </c>
      <c r="G533" s="210">
        <f>SUM(G535)</f>
        <v>88212.4</v>
      </c>
      <c r="H533" s="34">
        <f>G533*100/F533</f>
        <v>99.95739376770538</v>
      </c>
      <c r="I533" s="35">
        <v>0</v>
      </c>
    </row>
    <row r="534" spans="1:9" s="37" customFormat="1" ht="12.75">
      <c r="A534" s="66"/>
      <c r="B534" s="67"/>
      <c r="C534" s="40"/>
      <c r="D534" s="40"/>
      <c r="E534" s="41" t="s">
        <v>154</v>
      </c>
      <c r="F534" s="230"/>
      <c r="G534" s="50"/>
      <c r="H534" s="51" t="s">
        <v>150</v>
      </c>
      <c r="I534" s="50"/>
    </row>
    <row r="535" spans="1:10" s="37" customFormat="1" ht="12.75">
      <c r="A535" s="66"/>
      <c r="B535" s="38"/>
      <c r="C535" s="193"/>
      <c r="D535" s="182">
        <v>6050</v>
      </c>
      <c r="E535" s="496" t="s">
        <v>136</v>
      </c>
      <c r="F535" s="497">
        <v>88250</v>
      </c>
      <c r="G535" s="498">
        <v>88212.4</v>
      </c>
      <c r="H535" s="105">
        <f>G535*100/F535</f>
        <v>99.95739376770538</v>
      </c>
      <c r="I535" s="192">
        <v>0</v>
      </c>
      <c r="J535" s="36"/>
    </row>
    <row r="536" spans="1:10" s="46" customFormat="1" ht="25.5">
      <c r="A536" s="348"/>
      <c r="B536" s="248"/>
      <c r="C536" s="86"/>
      <c r="D536" s="93"/>
      <c r="E536" s="262" t="s">
        <v>63</v>
      </c>
      <c r="F536" s="473" t="s">
        <v>150</v>
      </c>
      <c r="G536" s="263">
        <v>88212.4</v>
      </c>
      <c r="H536" s="479" t="s">
        <v>150</v>
      </c>
      <c r="I536" s="264">
        <v>0</v>
      </c>
      <c r="J536" s="45"/>
    </row>
    <row r="537" spans="1:9" s="60" customFormat="1" ht="12.75">
      <c r="A537" s="16" t="s">
        <v>147</v>
      </c>
      <c r="B537" s="17">
        <v>23</v>
      </c>
      <c r="C537" s="59"/>
      <c r="D537" s="59"/>
      <c r="E537" s="82"/>
      <c r="F537" s="59"/>
      <c r="G537" s="81"/>
      <c r="H537" s="83" t="s">
        <v>150</v>
      </c>
      <c r="I537" s="81"/>
    </row>
    <row r="538" spans="1:9" s="60" customFormat="1" ht="13.5" thickBot="1">
      <c r="A538" s="16"/>
      <c r="B538" s="17"/>
      <c r="C538" s="59"/>
      <c r="D538" s="59"/>
      <c r="E538" s="82"/>
      <c r="F538" s="59"/>
      <c r="G538" s="81"/>
      <c r="H538" s="83"/>
      <c r="I538" s="81"/>
    </row>
    <row r="539" spans="1:10" s="19" customFormat="1" ht="13.5" thickBot="1">
      <c r="A539" s="20" t="s">
        <v>105</v>
      </c>
      <c r="B539" s="21" t="s">
        <v>141</v>
      </c>
      <c r="C539" s="620" t="s">
        <v>118</v>
      </c>
      <c r="D539" s="621"/>
      <c r="E539" s="22" t="s">
        <v>104</v>
      </c>
      <c r="F539" s="21" t="s">
        <v>151</v>
      </c>
      <c r="G539" s="23" t="s">
        <v>152</v>
      </c>
      <c r="H539" s="23" t="s">
        <v>153</v>
      </c>
      <c r="I539" s="228" t="s">
        <v>158</v>
      </c>
      <c r="J539" s="18"/>
    </row>
    <row r="540" spans="1:9" s="5" customFormat="1" ht="12.75">
      <c r="A540" s="14"/>
      <c r="B540" s="100">
        <v>90004</v>
      </c>
      <c r="C540" s="2"/>
      <c r="D540" s="3"/>
      <c r="E540" s="101" t="s">
        <v>107</v>
      </c>
      <c r="F540" s="216">
        <f>SUM(F541)</f>
        <v>295200</v>
      </c>
      <c r="G540" s="216">
        <f>SUM(G541)</f>
        <v>259842.98</v>
      </c>
      <c r="H540" s="27">
        <f t="shared" si="20"/>
        <v>88.02268970189702</v>
      </c>
      <c r="I540" s="62">
        <f>SUM(I541)</f>
        <v>0</v>
      </c>
    </row>
    <row r="541" spans="1:9" s="37" customFormat="1" ht="25.5">
      <c r="A541" s="29"/>
      <c r="B541" s="30"/>
      <c r="C541" s="31"/>
      <c r="D541" s="30"/>
      <c r="E541" s="32" t="s">
        <v>220</v>
      </c>
      <c r="F541" s="98">
        <v>295200</v>
      </c>
      <c r="G541" s="35">
        <v>259842.98</v>
      </c>
      <c r="H541" s="34">
        <f t="shared" si="20"/>
        <v>88.02268970189702</v>
      </c>
      <c r="I541" s="35">
        <v>0</v>
      </c>
    </row>
    <row r="542" spans="1:9" s="5" customFormat="1" ht="12.75">
      <c r="A542" s="14"/>
      <c r="B542" s="106">
        <v>90015</v>
      </c>
      <c r="C542" s="2"/>
      <c r="D542" s="3"/>
      <c r="E542" s="26" t="s">
        <v>106</v>
      </c>
      <c r="F542" s="89">
        <f>SUM(F543:F544)</f>
        <v>2041990</v>
      </c>
      <c r="G542" s="89">
        <f>SUM(G543:G544)</f>
        <v>1916440.34</v>
      </c>
      <c r="H542" s="27">
        <f t="shared" si="20"/>
        <v>93.85160260334281</v>
      </c>
      <c r="I542" s="28">
        <f>SUM(I543:I544)</f>
        <v>179677.68</v>
      </c>
    </row>
    <row r="543" spans="1:9" s="37" customFormat="1" ht="39.75" customHeight="1">
      <c r="A543" s="29"/>
      <c r="B543" s="30"/>
      <c r="C543" s="31"/>
      <c r="D543" s="30"/>
      <c r="E543" s="32" t="s">
        <v>221</v>
      </c>
      <c r="F543" s="98">
        <v>1820000</v>
      </c>
      <c r="G543" s="35">
        <v>1718331.61</v>
      </c>
      <c r="H543" s="34">
        <f t="shared" si="20"/>
        <v>94.41382472527472</v>
      </c>
      <c r="I543" s="35">
        <v>179677.68</v>
      </c>
    </row>
    <row r="544" spans="1:9" s="37" customFormat="1" ht="12.75">
      <c r="A544" s="38"/>
      <c r="B544" s="40"/>
      <c r="C544" s="111"/>
      <c r="D544" s="68"/>
      <c r="E544" s="32" t="s">
        <v>84</v>
      </c>
      <c r="F544" s="98">
        <f>SUM(F546)</f>
        <v>221990</v>
      </c>
      <c r="G544" s="98">
        <v>198108.73</v>
      </c>
      <c r="H544" s="34">
        <f t="shared" si="20"/>
        <v>89.24218658498131</v>
      </c>
      <c r="I544" s="35">
        <f>SUM(I546)</f>
        <v>0</v>
      </c>
    </row>
    <row r="545" spans="1:9" s="37" customFormat="1" ht="12.75">
      <c r="A545" s="66"/>
      <c r="B545" s="67"/>
      <c r="C545" s="73"/>
      <c r="D545" s="577"/>
      <c r="E545" s="75" t="s">
        <v>154</v>
      </c>
      <c r="F545" s="245"/>
      <c r="G545" s="35"/>
      <c r="H545" s="34" t="s">
        <v>150</v>
      </c>
      <c r="I545" s="35"/>
    </row>
    <row r="546" spans="1:9" s="37" customFormat="1" ht="15.75" customHeight="1">
      <c r="A546" s="446"/>
      <c r="B546" s="255"/>
      <c r="C546" s="417"/>
      <c r="D546" s="418">
        <v>6050</v>
      </c>
      <c r="E546" s="256" t="s">
        <v>64</v>
      </c>
      <c r="F546" s="257">
        <v>221990</v>
      </c>
      <c r="G546" s="71">
        <v>198108.73</v>
      </c>
      <c r="H546" s="34">
        <f>G546*100/F546</f>
        <v>89.24218658498131</v>
      </c>
      <c r="I546" s="71">
        <v>0</v>
      </c>
    </row>
    <row r="547" spans="1:9" s="37" customFormat="1" ht="25.5">
      <c r="A547" s="446"/>
      <c r="B547" s="255"/>
      <c r="C547" s="164"/>
      <c r="D547" s="43"/>
      <c r="E547" s="553" t="s">
        <v>3</v>
      </c>
      <c r="F547" s="554"/>
      <c r="G547" s="440">
        <v>191642.73</v>
      </c>
      <c r="H547" s="546"/>
      <c r="I547" s="561">
        <v>0</v>
      </c>
    </row>
    <row r="548" spans="1:9" s="37" customFormat="1" ht="12.75">
      <c r="A548" s="446"/>
      <c r="B548" s="255"/>
      <c r="C548" s="164"/>
      <c r="D548" s="43"/>
      <c r="E548" s="532" t="s">
        <v>65</v>
      </c>
      <c r="F548" s="554"/>
      <c r="G548" s="440">
        <v>6466</v>
      </c>
      <c r="H548" s="546"/>
      <c r="I548" s="561">
        <v>0</v>
      </c>
    </row>
    <row r="549" spans="1:9" s="37" customFormat="1" ht="12.75">
      <c r="A549" s="446"/>
      <c r="B549" s="416"/>
      <c r="C549" s="164"/>
      <c r="D549" s="43"/>
      <c r="E549" s="525" t="s">
        <v>66</v>
      </c>
      <c r="F549" s="554"/>
      <c r="G549" s="440">
        <v>0</v>
      </c>
      <c r="H549" s="546"/>
      <c r="I549" s="561">
        <v>0</v>
      </c>
    </row>
    <row r="550" spans="1:9" s="5" customFormat="1" ht="12.75">
      <c r="A550" s="14"/>
      <c r="B550" s="100">
        <v>90095</v>
      </c>
      <c r="C550" s="2"/>
      <c r="D550" s="3"/>
      <c r="E550" s="101" t="s">
        <v>126</v>
      </c>
      <c r="F550" s="259">
        <f>SUM(F557,F551)</f>
        <v>1328300</v>
      </c>
      <c r="G550" s="259">
        <f>SUM(G557,G551)</f>
        <v>1214013.81</v>
      </c>
      <c r="H550" s="27">
        <f>G550*100/F550</f>
        <v>91.3960558608748</v>
      </c>
      <c r="I550" s="62">
        <f>SUM(I557,I551)</f>
        <v>0</v>
      </c>
    </row>
    <row r="551" spans="1:9" s="37" customFormat="1" ht="66.75" customHeight="1">
      <c r="A551" s="122"/>
      <c r="B551" s="31"/>
      <c r="C551" s="31"/>
      <c r="D551" s="30"/>
      <c r="E551" s="32" t="s">
        <v>222</v>
      </c>
      <c r="F551" s="98">
        <v>662000</v>
      </c>
      <c r="G551" s="35">
        <v>588663.82</v>
      </c>
      <c r="H551" s="34">
        <f>G551*100/F551</f>
        <v>88.92202719033232</v>
      </c>
      <c r="I551" s="35">
        <v>0</v>
      </c>
    </row>
    <row r="552" spans="1:9" s="37" customFormat="1" ht="12.75">
      <c r="A552" s="66"/>
      <c r="B552" s="67"/>
      <c r="C552" s="73"/>
      <c r="D552" s="73"/>
      <c r="E552" s="41" t="s">
        <v>154</v>
      </c>
      <c r="F552" s="42"/>
      <c r="G552" s="50"/>
      <c r="H552" s="54" t="s">
        <v>150</v>
      </c>
      <c r="I552" s="50"/>
    </row>
    <row r="553" spans="1:9" s="37" customFormat="1" ht="12.75">
      <c r="A553" s="66"/>
      <c r="B553" s="38"/>
      <c r="C553" s="193"/>
      <c r="D553" s="182">
        <v>2820</v>
      </c>
      <c r="E553" s="183" t="s">
        <v>113</v>
      </c>
      <c r="F553" s="215">
        <v>10000</v>
      </c>
      <c r="G553" s="53">
        <v>10000</v>
      </c>
      <c r="H553" s="54">
        <f>G553*100/F553</f>
        <v>100</v>
      </c>
      <c r="I553" s="147">
        <v>0</v>
      </c>
    </row>
    <row r="554" spans="1:9" s="60" customFormat="1" ht="12.75">
      <c r="A554" s="66"/>
      <c r="B554" s="38"/>
      <c r="C554" s="36"/>
      <c r="D554" s="36"/>
      <c r="E554" s="185" t="s">
        <v>103</v>
      </c>
      <c r="F554" s="36"/>
      <c r="G554" s="186"/>
      <c r="H554" s="129" t="s">
        <v>150</v>
      </c>
      <c r="I554" s="139"/>
    </row>
    <row r="555" spans="1:9" s="60" customFormat="1" ht="25.5">
      <c r="A555" s="63"/>
      <c r="B555" s="29"/>
      <c r="C555" s="59"/>
      <c r="D555" s="59"/>
      <c r="E555" s="619" t="s">
        <v>276</v>
      </c>
      <c r="F555" s="36"/>
      <c r="G555" s="186"/>
      <c r="H555" s="129"/>
      <c r="I555" s="139"/>
    </row>
    <row r="556" spans="1:9" s="46" customFormat="1" ht="12.75">
      <c r="A556" s="229"/>
      <c r="B556" s="44"/>
      <c r="C556" s="45"/>
      <c r="D556" s="45"/>
      <c r="E556" s="411" t="s">
        <v>277</v>
      </c>
      <c r="F556" s="471"/>
      <c r="G556" s="47">
        <v>10000</v>
      </c>
      <c r="H556" s="482"/>
      <c r="I556" s="47">
        <v>0</v>
      </c>
    </row>
    <row r="557" spans="1:9" s="37" customFormat="1" ht="12.75">
      <c r="A557" s="38"/>
      <c r="B557" s="40"/>
      <c r="C557" s="111"/>
      <c r="D557" s="68"/>
      <c r="E557" s="32" t="s">
        <v>84</v>
      </c>
      <c r="F557" s="98">
        <f>SUM(F559:F561)</f>
        <v>666300</v>
      </c>
      <c r="G557" s="98">
        <f>SUM(G559,G561)</f>
        <v>625349.99</v>
      </c>
      <c r="H557" s="34">
        <f>G557*100/F557</f>
        <v>93.85411826504577</v>
      </c>
      <c r="I557" s="35">
        <f>SUM(I559:I561)</f>
        <v>0</v>
      </c>
    </row>
    <row r="558" spans="1:9" s="37" customFormat="1" ht="12.75">
      <c r="A558" s="66"/>
      <c r="B558" s="67"/>
      <c r="C558" s="73"/>
      <c r="D558" s="73"/>
      <c r="E558" s="41" t="s">
        <v>154</v>
      </c>
      <c r="F558" s="42"/>
      <c r="G558" s="50"/>
      <c r="H558" s="54" t="s">
        <v>150</v>
      </c>
      <c r="I558" s="50"/>
    </row>
    <row r="559" spans="1:10" s="37" customFormat="1" ht="25.5">
      <c r="A559" s="66"/>
      <c r="B559" s="38"/>
      <c r="C559" s="40"/>
      <c r="D559" s="43">
        <v>6010</v>
      </c>
      <c r="E559" s="496" t="s">
        <v>244</v>
      </c>
      <c r="F559" s="497">
        <v>555000</v>
      </c>
      <c r="G559" s="498">
        <v>555000</v>
      </c>
      <c r="H559" s="105">
        <f>G559*100/F559</f>
        <v>100</v>
      </c>
      <c r="I559" s="192">
        <v>0</v>
      </c>
      <c r="J559" s="36"/>
    </row>
    <row r="560" spans="1:10" s="46" customFormat="1" ht="25.5">
      <c r="A560" s="229"/>
      <c r="B560" s="44"/>
      <c r="C560" s="94"/>
      <c r="D560" s="94"/>
      <c r="E560" s="262" t="s">
        <v>275</v>
      </c>
      <c r="F560" s="473" t="s">
        <v>150</v>
      </c>
      <c r="G560" s="263">
        <v>555000</v>
      </c>
      <c r="H560" s="475" t="s">
        <v>150</v>
      </c>
      <c r="I560" s="264">
        <v>0</v>
      </c>
      <c r="J560" s="45"/>
    </row>
    <row r="561" spans="1:9" s="37" customFormat="1" ht="12.75">
      <c r="A561" s="332"/>
      <c r="B561" s="255"/>
      <c r="C561" s="164"/>
      <c r="D561" s="43">
        <v>6050</v>
      </c>
      <c r="E561" s="256" t="s">
        <v>136</v>
      </c>
      <c r="F561" s="257">
        <v>111300</v>
      </c>
      <c r="G561" s="71">
        <v>70349.99</v>
      </c>
      <c r="H561" s="34">
        <f>G561*100/F561</f>
        <v>63.20753818508536</v>
      </c>
      <c r="I561" s="71">
        <v>0</v>
      </c>
    </row>
    <row r="562" spans="1:10" s="46" customFormat="1" ht="12.75">
      <c r="A562" s="269"/>
      <c r="B562" s="44"/>
      <c r="C562" s="45"/>
      <c r="D562" s="247"/>
      <c r="E562" s="532" t="s">
        <v>68</v>
      </c>
      <c r="F562" s="470" t="s">
        <v>150</v>
      </c>
      <c r="G562" s="47">
        <v>64050</v>
      </c>
      <c r="H562" s="472" t="s">
        <v>150</v>
      </c>
      <c r="I562" s="47">
        <v>0</v>
      </c>
      <c r="J562" s="45"/>
    </row>
    <row r="563" spans="1:10" s="46" customFormat="1" ht="25.5">
      <c r="A563" s="269"/>
      <c r="B563" s="44"/>
      <c r="C563" s="45"/>
      <c r="D563" s="247"/>
      <c r="E563" s="525" t="s">
        <v>69</v>
      </c>
      <c r="F563" s="470"/>
      <c r="G563" s="47">
        <v>0</v>
      </c>
      <c r="H563" s="472"/>
      <c r="I563" s="47">
        <v>0</v>
      </c>
      <c r="J563" s="45"/>
    </row>
    <row r="564" spans="1:10" s="46" customFormat="1" ht="12.75">
      <c r="A564" s="612"/>
      <c r="B564" s="248"/>
      <c r="C564" s="86"/>
      <c r="D564" s="93"/>
      <c r="E564" s="532" t="s">
        <v>70</v>
      </c>
      <c r="F564" s="566"/>
      <c r="G564" s="189">
        <v>6299.99</v>
      </c>
      <c r="H564" s="613"/>
      <c r="I564" s="47">
        <v>0</v>
      </c>
      <c r="J564" s="45"/>
    </row>
    <row r="565" spans="1:9" s="60" customFormat="1" ht="12.75">
      <c r="A565" s="16" t="s">
        <v>147</v>
      </c>
      <c r="B565" s="17">
        <v>24</v>
      </c>
      <c r="C565" s="59"/>
      <c r="D565" s="59"/>
      <c r="E565" s="82"/>
      <c r="F565" s="59"/>
      <c r="G565" s="81"/>
      <c r="H565" s="83" t="s">
        <v>150</v>
      </c>
      <c r="I565" s="81"/>
    </row>
    <row r="566" spans="1:9" s="60" customFormat="1" ht="13.5" thickBot="1">
      <c r="A566" s="16"/>
      <c r="B566" s="17"/>
      <c r="C566" s="59"/>
      <c r="D566" s="59"/>
      <c r="E566" s="82"/>
      <c r="F566" s="59"/>
      <c r="G566" s="81"/>
      <c r="H566" s="83"/>
      <c r="I566" s="81"/>
    </row>
    <row r="567" spans="1:10" s="19" customFormat="1" ht="13.5" thickBot="1">
      <c r="A567" s="20" t="s">
        <v>105</v>
      </c>
      <c r="B567" s="21" t="s">
        <v>141</v>
      </c>
      <c r="C567" s="620" t="s">
        <v>118</v>
      </c>
      <c r="D567" s="621"/>
      <c r="E567" s="22" t="s">
        <v>104</v>
      </c>
      <c r="F567" s="21" t="s">
        <v>151</v>
      </c>
      <c r="G567" s="23" t="s">
        <v>152</v>
      </c>
      <c r="H567" s="23" t="s">
        <v>153</v>
      </c>
      <c r="I567" s="228" t="s">
        <v>158</v>
      </c>
      <c r="J567" s="18"/>
    </row>
    <row r="568" spans="1:10" s="11" customFormat="1" ht="12.75">
      <c r="A568" s="325">
        <v>921</v>
      </c>
      <c r="B568" s="288"/>
      <c r="C568" s="288"/>
      <c r="D568" s="289"/>
      <c r="E568" s="290" t="s">
        <v>86</v>
      </c>
      <c r="F568" s="291">
        <f>SUM(F569,F579,F584,F593,F601,F603)</f>
        <v>1544918</v>
      </c>
      <c r="G568" s="291">
        <f>SUM(G569,G579,G584,G593,G601,G603)</f>
        <v>1459536.6500000001</v>
      </c>
      <c r="H568" s="520">
        <f>G568*100/F568</f>
        <v>94.47340570826412</v>
      </c>
      <c r="I568" s="521">
        <f>SUM(I603,I593,I584,I579,I569)</f>
        <v>0</v>
      </c>
      <c r="J568" s="10"/>
    </row>
    <row r="569" spans="1:9" s="5" customFormat="1" ht="12.75">
      <c r="A569" s="15"/>
      <c r="B569" s="246">
        <v>92105</v>
      </c>
      <c r="C569" s="2"/>
      <c r="D569" s="3"/>
      <c r="E569" s="26" t="s">
        <v>88</v>
      </c>
      <c r="F569" s="48">
        <f>SUM(F570)</f>
        <v>15000</v>
      </c>
      <c r="G569" s="48">
        <f>SUM(G570)</f>
        <v>15000</v>
      </c>
      <c r="H569" s="27">
        <f>G569*100/F569</f>
        <v>100</v>
      </c>
      <c r="I569" s="28">
        <v>0</v>
      </c>
    </row>
    <row r="570" spans="1:9" s="37" customFormat="1" ht="12.75">
      <c r="A570" s="63"/>
      <c r="B570" s="29"/>
      <c r="C570" s="84"/>
      <c r="D570" s="84"/>
      <c r="E570" s="41" t="s">
        <v>148</v>
      </c>
      <c r="F570" s="212">
        <v>15000</v>
      </c>
      <c r="G570" s="50">
        <v>15000</v>
      </c>
      <c r="H570" s="34">
        <f>G570*100/F570</f>
        <v>100</v>
      </c>
      <c r="I570" s="35">
        <v>0</v>
      </c>
    </row>
    <row r="571" spans="1:9" s="37" customFormat="1" ht="12.75">
      <c r="A571" s="66"/>
      <c r="B571" s="67"/>
      <c r="C571" s="40"/>
      <c r="D571" s="40"/>
      <c r="E571" s="213" t="s">
        <v>154</v>
      </c>
      <c r="F571" s="214"/>
      <c r="G571" s="35"/>
      <c r="H571" s="51" t="s">
        <v>150</v>
      </c>
      <c r="I571" s="50"/>
    </row>
    <row r="572" spans="1:9" s="37" customFormat="1" ht="12.75">
      <c r="A572" s="66"/>
      <c r="B572" s="38"/>
      <c r="C572" s="193"/>
      <c r="D572" s="182">
        <v>2820</v>
      </c>
      <c r="E572" s="183" t="s">
        <v>113</v>
      </c>
      <c r="F572" s="215">
        <v>15000</v>
      </c>
      <c r="G572" s="53">
        <v>15000</v>
      </c>
      <c r="H572" s="54">
        <f>G572*100/F572</f>
        <v>100</v>
      </c>
      <c r="I572" s="147">
        <v>0</v>
      </c>
    </row>
    <row r="573" spans="1:9" s="60" customFormat="1" ht="12.75">
      <c r="A573" s="66"/>
      <c r="B573" s="38"/>
      <c r="C573" s="36"/>
      <c r="D573" s="36"/>
      <c r="E573" s="185" t="s">
        <v>103</v>
      </c>
      <c r="F573" s="36"/>
      <c r="G573" s="186"/>
      <c r="H573" s="129" t="s">
        <v>150</v>
      </c>
      <c r="I573" s="139"/>
    </row>
    <row r="574" spans="1:9" s="60" customFormat="1" ht="12.75">
      <c r="A574" s="63"/>
      <c r="B574" s="29"/>
      <c r="C574" s="59"/>
      <c r="D574" s="59"/>
      <c r="E574" s="185" t="s">
        <v>209</v>
      </c>
      <c r="F574" s="36"/>
      <c r="G574" s="186"/>
      <c r="H574" s="129"/>
      <c r="I574" s="139"/>
    </row>
    <row r="575" spans="1:9" s="46" customFormat="1" ht="12.75">
      <c r="A575" s="229"/>
      <c r="B575" s="44"/>
      <c r="C575" s="45"/>
      <c r="D575" s="45"/>
      <c r="E575" s="411" t="s">
        <v>210</v>
      </c>
      <c r="F575" s="471"/>
      <c r="G575" s="47">
        <v>4100</v>
      </c>
      <c r="H575" s="482"/>
      <c r="I575" s="47">
        <v>0</v>
      </c>
    </row>
    <row r="576" spans="1:9" s="46" customFormat="1" ht="12.75">
      <c r="A576" s="229"/>
      <c r="B576" s="44"/>
      <c r="C576" s="45"/>
      <c r="D576" s="45"/>
      <c r="E576" s="411" t="s">
        <v>71</v>
      </c>
      <c r="F576" s="471"/>
      <c r="G576" s="47">
        <v>5800</v>
      </c>
      <c r="H576" s="482"/>
      <c r="I576" s="47">
        <v>0</v>
      </c>
    </row>
    <row r="577" spans="1:9" s="46" customFormat="1" ht="12.75">
      <c r="A577" s="229"/>
      <c r="B577" s="44"/>
      <c r="C577" s="45"/>
      <c r="D577" s="45"/>
      <c r="E577" s="411" t="s">
        <v>211</v>
      </c>
      <c r="F577" s="471"/>
      <c r="G577" s="47">
        <v>1200</v>
      </c>
      <c r="H577" s="482"/>
      <c r="I577" s="47">
        <v>0</v>
      </c>
    </row>
    <row r="578" spans="1:9" s="46" customFormat="1" ht="12.75">
      <c r="A578" s="44"/>
      <c r="B578" s="93"/>
      <c r="C578" s="86"/>
      <c r="D578" s="93"/>
      <c r="E578" s="411" t="s">
        <v>212</v>
      </c>
      <c r="F578" s="471"/>
      <c r="G578" s="47">
        <v>3900</v>
      </c>
      <c r="H578" s="482"/>
      <c r="I578" s="47">
        <v>0</v>
      </c>
    </row>
    <row r="579" spans="1:9" s="5" customFormat="1" ht="12.75">
      <c r="A579" s="14"/>
      <c r="B579" s="100">
        <v>92109</v>
      </c>
      <c r="C579" s="8"/>
      <c r="D579" s="9"/>
      <c r="E579" s="101" t="s">
        <v>213</v>
      </c>
      <c r="F579" s="216">
        <f>SUM(F580)</f>
        <v>577000</v>
      </c>
      <c r="G579" s="216">
        <f>SUM(G580)</f>
        <v>577000</v>
      </c>
      <c r="H579" s="27">
        <f>G579*100/F579</f>
        <v>100</v>
      </c>
      <c r="I579" s="62">
        <v>0</v>
      </c>
    </row>
    <row r="580" spans="1:9" s="37" customFormat="1" ht="12.75">
      <c r="A580" s="63"/>
      <c r="B580" s="142"/>
      <c r="C580" s="31"/>
      <c r="D580" s="30"/>
      <c r="E580" s="32" t="s">
        <v>148</v>
      </c>
      <c r="F580" s="98">
        <v>577000</v>
      </c>
      <c r="G580" s="98">
        <v>577000</v>
      </c>
      <c r="H580" s="34">
        <f>G580*100/F580</f>
        <v>100</v>
      </c>
      <c r="I580" s="35">
        <v>0</v>
      </c>
    </row>
    <row r="581" spans="1:9" s="37" customFormat="1" ht="12.75">
      <c r="A581" s="66"/>
      <c r="B581" s="67"/>
      <c r="C581" s="40"/>
      <c r="D581" s="40"/>
      <c r="E581" s="41" t="s">
        <v>154</v>
      </c>
      <c r="F581" s="42"/>
      <c r="G581" s="35"/>
      <c r="H581" s="51" t="s">
        <v>150</v>
      </c>
      <c r="I581" s="50"/>
    </row>
    <row r="582" spans="1:9" s="37" customFormat="1" ht="12.75" customHeight="1">
      <c r="A582" s="66"/>
      <c r="B582" s="38"/>
      <c r="C582" s="40"/>
      <c r="D582" s="43">
        <v>2480</v>
      </c>
      <c r="E582" s="41" t="s">
        <v>121</v>
      </c>
      <c r="F582" s="92">
        <v>577000</v>
      </c>
      <c r="G582" s="53">
        <v>577000</v>
      </c>
      <c r="H582" s="217">
        <f>G582*100/F582</f>
        <v>100</v>
      </c>
      <c r="I582" s="50">
        <v>0</v>
      </c>
    </row>
    <row r="583" spans="1:9" s="60" customFormat="1" ht="25.5">
      <c r="A583" s="38"/>
      <c r="B583" s="582"/>
      <c r="C583" s="56"/>
      <c r="D583" s="56"/>
      <c r="E583" s="57" t="s">
        <v>214</v>
      </c>
      <c r="F583" s="55"/>
      <c r="G583" s="58"/>
      <c r="H583" s="146" t="s">
        <v>150</v>
      </c>
      <c r="I583" s="218"/>
    </row>
    <row r="584" spans="1:9" s="5" customFormat="1" ht="12.75">
      <c r="A584" s="14"/>
      <c r="B584" s="100">
        <v>92116</v>
      </c>
      <c r="C584" s="8"/>
      <c r="D584" s="9"/>
      <c r="E584" s="101" t="s">
        <v>142</v>
      </c>
      <c r="F584" s="216">
        <f>SUM(F589,F585)</f>
        <v>497000</v>
      </c>
      <c r="G584" s="216">
        <f>SUM(G589,G585)</f>
        <v>468488</v>
      </c>
      <c r="H584" s="27">
        <f>G584*100/F584</f>
        <v>94.26317907444668</v>
      </c>
      <c r="I584" s="62">
        <v>0</v>
      </c>
    </row>
    <row r="585" spans="1:9" s="37" customFormat="1" ht="12.75">
      <c r="A585" s="63"/>
      <c r="B585" s="31"/>
      <c r="C585" s="31"/>
      <c r="D585" s="30"/>
      <c r="E585" s="32" t="s">
        <v>148</v>
      </c>
      <c r="F585" s="98">
        <v>467000</v>
      </c>
      <c r="G585" s="98">
        <v>467000</v>
      </c>
      <c r="H585" s="34">
        <f>G585*100/F585</f>
        <v>100</v>
      </c>
      <c r="I585" s="35">
        <v>0</v>
      </c>
    </row>
    <row r="586" spans="1:9" s="37" customFormat="1" ht="12.75">
      <c r="A586" s="66"/>
      <c r="B586" s="115"/>
      <c r="C586" s="39"/>
      <c r="D586" s="40"/>
      <c r="E586" s="41" t="s">
        <v>154</v>
      </c>
      <c r="F586" s="42"/>
      <c r="G586" s="35"/>
      <c r="H586" s="51" t="s">
        <v>150</v>
      </c>
      <c r="I586" s="50"/>
    </row>
    <row r="587" spans="1:9" s="37" customFormat="1" ht="14.25" customHeight="1">
      <c r="A587" s="66"/>
      <c r="B587" s="115"/>
      <c r="C587" s="39"/>
      <c r="D587" s="43">
        <v>2480</v>
      </c>
      <c r="E587" s="41" t="s">
        <v>121</v>
      </c>
      <c r="F587" s="92">
        <v>467000</v>
      </c>
      <c r="G587" s="53">
        <v>467000</v>
      </c>
      <c r="H587" s="217">
        <f>G587*100/F587</f>
        <v>100</v>
      </c>
      <c r="I587" s="50">
        <v>0</v>
      </c>
    </row>
    <row r="588" spans="1:9" s="60" customFormat="1" ht="27.75" customHeight="1">
      <c r="A588" s="38"/>
      <c r="B588" s="118"/>
      <c r="C588" s="55"/>
      <c r="D588" s="56"/>
      <c r="E588" s="57" t="s">
        <v>223</v>
      </c>
      <c r="F588" s="55"/>
      <c r="G588" s="58"/>
      <c r="H588" s="146" t="s">
        <v>150</v>
      </c>
      <c r="I588" s="218"/>
    </row>
    <row r="589" spans="1:9" s="37" customFormat="1" ht="12.75">
      <c r="A589" s="29"/>
      <c r="B589" s="30"/>
      <c r="C589" s="31"/>
      <c r="D589" s="30"/>
      <c r="E589" s="32" t="s">
        <v>84</v>
      </c>
      <c r="F589" s="98">
        <f>SUM(F591)</f>
        <v>30000</v>
      </c>
      <c r="G589" s="98">
        <v>1488</v>
      </c>
      <c r="H589" s="34">
        <f>G589*100/F589</f>
        <v>4.96</v>
      </c>
      <c r="I589" s="71">
        <v>0</v>
      </c>
    </row>
    <row r="590" spans="1:9" s="37" customFormat="1" ht="12.75">
      <c r="A590" s="66"/>
      <c r="B590" s="115"/>
      <c r="C590" s="39"/>
      <c r="D590" s="40"/>
      <c r="E590" s="41" t="s">
        <v>154</v>
      </c>
      <c r="F590" s="42"/>
      <c r="G590" s="50"/>
      <c r="H590" s="51" t="s">
        <v>150</v>
      </c>
      <c r="I590" s="50"/>
    </row>
    <row r="591" spans="1:10" s="37" customFormat="1" ht="12.75">
      <c r="A591" s="66"/>
      <c r="B591" s="115"/>
      <c r="C591" s="39"/>
      <c r="D591" s="43">
        <v>6050</v>
      </c>
      <c r="E591" s="496" t="s">
        <v>136</v>
      </c>
      <c r="F591" s="220">
        <v>30000</v>
      </c>
      <c r="G591" s="498">
        <v>1488</v>
      </c>
      <c r="H591" s="105">
        <f>G591*100/F591</f>
        <v>4.96</v>
      </c>
      <c r="I591" s="192">
        <v>0</v>
      </c>
      <c r="J591" s="36"/>
    </row>
    <row r="592" spans="1:10" s="46" customFormat="1" ht="12.75">
      <c r="A592" s="44"/>
      <c r="B592" s="87"/>
      <c r="C592" s="119"/>
      <c r="D592" s="94"/>
      <c r="E592" s="262" t="s">
        <v>5</v>
      </c>
      <c r="F592" s="566" t="s">
        <v>150</v>
      </c>
      <c r="G592" s="263">
        <v>1488</v>
      </c>
      <c r="H592" s="475" t="s">
        <v>150</v>
      </c>
      <c r="I592" s="264">
        <v>0</v>
      </c>
      <c r="J592" s="45"/>
    </row>
    <row r="593" spans="1:9" s="5" customFormat="1" ht="12.75">
      <c r="A593" s="14"/>
      <c r="B593" s="106">
        <v>92118</v>
      </c>
      <c r="C593" s="2"/>
      <c r="D593" s="3"/>
      <c r="E593" s="101" t="s">
        <v>120</v>
      </c>
      <c r="F593" s="216">
        <f>SUM(F594)</f>
        <v>247000</v>
      </c>
      <c r="G593" s="216">
        <f>SUM(G594)</f>
        <v>247000</v>
      </c>
      <c r="H593" s="27">
        <f>G593*100/F593</f>
        <v>100</v>
      </c>
      <c r="I593" s="62">
        <v>0</v>
      </c>
    </row>
    <row r="594" spans="1:9" s="37" customFormat="1" ht="12.75">
      <c r="A594" s="29"/>
      <c r="B594" s="30"/>
      <c r="C594" s="31"/>
      <c r="D594" s="30"/>
      <c r="E594" s="32" t="s">
        <v>148</v>
      </c>
      <c r="F594" s="98">
        <v>247000</v>
      </c>
      <c r="G594" s="98">
        <v>247000</v>
      </c>
      <c r="H594" s="34">
        <f>G594*100/F594</f>
        <v>100</v>
      </c>
      <c r="I594" s="35">
        <v>0</v>
      </c>
    </row>
    <row r="595" spans="1:9" s="60" customFormat="1" ht="12.75">
      <c r="A595" s="38"/>
      <c r="B595" s="36"/>
      <c r="C595" s="39"/>
      <c r="D595" s="40"/>
      <c r="E595" s="41" t="s">
        <v>154</v>
      </c>
      <c r="F595" s="42"/>
      <c r="G595" s="35"/>
      <c r="H595" s="129" t="s">
        <v>150</v>
      </c>
      <c r="I595" s="180"/>
    </row>
    <row r="596" spans="1:9" s="37" customFormat="1" ht="14.25" customHeight="1">
      <c r="A596" s="63"/>
      <c r="B596" s="122"/>
      <c r="C596" s="142"/>
      <c r="D596" s="43">
        <v>2480</v>
      </c>
      <c r="E596" s="41" t="s">
        <v>121</v>
      </c>
      <c r="F596" s="92">
        <v>247000</v>
      </c>
      <c r="G596" s="53">
        <v>247000</v>
      </c>
      <c r="H596" s="54">
        <f>G596*100/F596</f>
        <v>100</v>
      </c>
      <c r="I596" s="147">
        <v>0</v>
      </c>
    </row>
    <row r="597" spans="1:9" s="60" customFormat="1" ht="25.5">
      <c r="A597" s="78"/>
      <c r="B597" s="614"/>
      <c r="C597" s="55"/>
      <c r="D597" s="56"/>
      <c r="E597" s="57" t="s">
        <v>224</v>
      </c>
      <c r="F597" s="55"/>
      <c r="G597" s="71"/>
      <c r="H597" s="24" t="s">
        <v>150</v>
      </c>
      <c r="I597" s="130"/>
    </row>
    <row r="598" spans="1:9" s="60" customFormat="1" ht="12.75">
      <c r="A598" s="16" t="s">
        <v>147</v>
      </c>
      <c r="B598" s="17">
        <v>25</v>
      </c>
      <c r="C598" s="59"/>
      <c r="D598" s="59"/>
      <c r="E598" s="82"/>
      <c r="F598" s="59"/>
      <c r="G598" s="81"/>
      <c r="H598" s="83" t="s">
        <v>150</v>
      </c>
      <c r="I598" s="81"/>
    </row>
    <row r="599" spans="1:9" s="60" customFormat="1" ht="13.5" thickBot="1">
      <c r="A599" s="16"/>
      <c r="B599" s="17"/>
      <c r="C599" s="59"/>
      <c r="D599" s="59"/>
      <c r="E599" s="82"/>
      <c r="F599" s="59"/>
      <c r="G599" s="81"/>
      <c r="H599" s="83"/>
      <c r="I599" s="81"/>
    </row>
    <row r="600" spans="1:10" s="19" customFormat="1" ht="13.5" thickBot="1">
      <c r="A600" s="20" t="s">
        <v>105</v>
      </c>
      <c r="B600" s="21" t="s">
        <v>141</v>
      </c>
      <c r="C600" s="620" t="s">
        <v>118</v>
      </c>
      <c r="D600" s="621"/>
      <c r="E600" s="22" t="s">
        <v>104</v>
      </c>
      <c r="F600" s="21" t="s">
        <v>151</v>
      </c>
      <c r="G600" s="23" t="s">
        <v>152</v>
      </c>
      <c r="H600" s="23" t="s">
        <v>153</v>
      </c>
      <c r="I600" s="228" t="s">
        <v>158</v>
      </c>
      <c r="J600" s="18"/>
    </row>
    <row r="601" spans="1:9" s="601" customFormat="1" ht="12.75">
      <c r="A601" s="597"/>
      <c r="B601" s="106">
        <v>92120</v>
      </c>
      <c r="C601" s="598"/>
      <c r="D601" s="599"/>
      <c r="E601" s="26" t="s">
        <v>273</v>
      </c>
      <c r="F601" s="96">
        <f>SUM(F602)</f>
        <v>34000</v>
      </c>
      <c r="G601" s="96">
        <f>SUM(G602)</f>
        <v>33724.81</v>
      </c>
      <c r="H601" s="27">
        <f>G601*100/F601</f>
        <v>99.19061764705883</v>
      </c>
      <c r="I601" s="600">
        <f>SUM(I602)</f>
        <v>0</v>
      </c>
    </row>
    <row r="602" spans="1:9" s="592" customFormat="1" ht="38.25">
      <c r="A602" s="602"/>
      <c r="B602" s="603"/>
      <c r="C602" s="603"/>
      <c r="D602" s="590"/>
      <c r="E602" s="32" t="s">
        <v>274</v>
      </c>
      <c r="F602" s="98">
        <v>34000</v>
      </c>
      <c r="G602" s="591">
        <v>33724.81</v>
      </c>
      <c r="H602" s="34">
        <f>G602*100/F602</f>
        <v>99.19061764705883</v>
      </c>
      <c r="I602" s="591">
        <v>0</v>
      </c>
    </row>
    <row r="603" spans="1:9" s="5" customFormat="1" ht="12.75">
      <c r="A603" s="14"/>
      <c r="B603" s="106">
        <v>92195</v>
      </c>
      <c r="C603" s="2"/>
      <c r="D603" s="3"/>
      <c r="E603" s="26" t="s">
        <v>126</v>
      </c>
      <c r="F603" s="96">
        <f>SUM(F604)</f>
        <v>174918</v>
      </c>
      <c r="G603" s="96">
        <f>SUM(G604)</f>
        <v>118323.84</v>
      </c>
      <c r="H603" s="27">
        <f>G603*100/F603</f>
        <v>67.64531952114706</v>
      </c>
      <c r="I603" s="28">
        <f>SUM(I604)</f>
        <v>0</v>
      </c>
    </row>
    <row r="604" spans="1:9" s="37" customFormat="1" ht="38.25">
      <c r="A604" s="63"/>
      <c r="B604" s="142"/>
      <c r="C604" s="31"/>
      <c r="D604" s="30"/>
      <c r="E604" s="32" t="s">
        <v>225</v>
      </c>
      <c r="F604" s="98">
        <v>174918</v>
      </c>
      <c r="G604" s="35">
        <v>118323.84</v>
      </c>
      <c r="H604" s="34">
        <f>G604*100/F604</f>
        <v>67.64531952114706</v>
      </c>
      <c r="I604" s="35">
        <v>0</v>
      </c>
    </row>
    <row r="605" spans="1:9" s="60" customFormat="1" ht="12.75">
      <c r="A605" s="66"/>
      <c r="B605" s="67"/>
      <c r="C605" s="40"/>
      <c r="D605" s="40"/>
      <c r="E605" s="41" t="s">
        <v>154</v>
      </c>
      <c r="F605" s="42"/>
      <c r="G605" s="35"/>
      <c r="H605" s="24" t="s">
        <v>150</v>
      </c>
      <c r="I605" s="123"/>
    </row>
    <row r="606" spans="1:9" s="37" customFormat="1" ht="26.25" thickBot="1">
      <c r="A606" s="278"/>
      <c r="B606" s="434"/>
      <c r="C606" s="279"/>
      <c r="D606" s="124">
        <v>4170</v>
      </c>
      <c r="E606" s="125" t="s">
        <v>161</v>
      </c>
      <c r="F606" s="126">
        <v>7797</v>
      </c>
      <c r="G606" s="127">
        <v>7797</v>
      </c>
      <c r="H606" s="128">
        <f>G606*100/F606</f>
        <v>100</v>
      </c>
      <c r="I606" s="127">
        <v>0</v>
      </c>
    </row>
    <row r="607" spans="1:9" s="11" customFormat="1" ht="12.75">
      <c r="A607" s="324">
        <v>926</v>
      </c>
      <c r="B607" s="288"/>
      <c r="C607" s="288"/>
      <c r="D607" s="289"/>
      <c r="E607" s="290" t="s">
        <v>85</v>
      </c>
      <c r="F607" s="295">
        <f>SUM(F629,F612,F608)</f>
        <v>2004543</v>
      </c>
      <c r="G607" s="295">
        <f>SUM(G629,G612,G608)</f>
        <v>1756644.49</v>
      </c>
      <c r="H607" s="285">
        <f>G607*100/F607</f>
        <v>87.63316576396714</v>
      </c>
      <c r="I607" s="292">
        <f>SUM(I629,I612,I608)</f>
        <v>0</v>
      </c>
    </row>
    <row r="608" spans="1:9" s="5" customFormat="1" ht="12.75">
      <c r="A608" s="15"/>
      <c r="B608" s="106">
        <v>92604</v>
      </c>
      <c r="C608" s="2"/>
      <c r="D608" s="3"/>
      <c r="E608" s="26" t="s">
        <v>96</v>
      </c>
      <c r="F608" s="96">
        <f>SUM(F609)</f>
        <v>590000</v>
      </c>
      <c r="G608" s="96">
        <f>SUM(G609)</f>
        <v>590000</v>
      </c>
      <c r="H608" s="27">
        <f>G608*100/F608</f>
        <v>100</v>
      </c>
      <c r="I608" s="28">
        <v>0</v>
      </c>
    </row>
    <row r="609" spans="1:9" s="37" customFormat="1" ht="12.75">
      <c r="A609" s="29"/>
      <c r="B609" s="30"/>
      <c r="C609" s="31"/>
      <c r="D609" s="30"/>
      <c r="E609" s="32" t="s">
        <v>148</v>
      </c>
      <c r="F609" s="98">
        <v>590000</v>
      </c>
      <c r="G609" s="98">
        <v>590000</v>
      </c>
      <c r="H609" s="34">
        <f>G609*100/F609</f>
        <v>100</v>
      </c>
      <c r="I609" s="35">
        <v>0</v>
      </c>
    </row>
    <row r="610" spans="1:9" s="37" customFormat="1" ht="12.75">
      <c r="A610" s="38"/>
      <c r="B610" s="36"/>
      <c r="C610" s="39"/>
      <c r="D610" s="40"/>
      <c r="E610" s="41" t="s">
        <v>154</v>
      </c>
      <c r="F610" s="42"/>
      <c r="G610" s="35"/>
      <c r="H610" s="34" t="s">
        <v>150</v>
      </c>
      <c r="I610" s="35"/>
    </row>
    <row r="611" spans="1:9" s="37" customFormat="1" ht="38.25">
      <c r="A611" s="38"/>
      <c r="B611" s="108"/>
      <c r="C611" s="109"/>
      <c r="D611" s="74">
        <v>2650</v>
      </c>
      <c r="E611" s="75" t="s">
        <v>226</v>
      </c>
      <c r="F611" s="219">
        <v>590000</v>
      </c>
      <c r="G611" s="35">
        <v>590000</v>
      </c>
      <c r="H611" s="105">
        <f>G611*100/F611</f>
        <v>100</v>
      </c>
      <c r="I611" s="35">
        <v>0</v>
      </c>
    </row>
    <row r="612" spans="1:9" s="5" customFormat="1" ht="12.75">
      <c r="A612" s="14"/>
      <c r="B612" s="243">
        <v>92605</v>
      </c>
      <c r="C612" s="2"/>
      <c r="D612" s="3"/>
      <c r="E612" s="26" t="s">
        <v>131</v>
      </c>
      <c r="F612" s="145">
        <f>SUM(F613)</f>
        <v>380000</v>
      </c>
      <c r="G612" s="145">
        <f>SUM(G613)</f>
        <v>367720.31</v>
      </c>
      <c r="H612" s="27">
        <f>G612*100/F612</f>
        <v>96.76850263157895</v>
      </c>
      <c r="I612" s="62">
        <v>0</v>
      </c>
    </row>
    <row r="613" spans="1:9" s="37" customFormat="1" ht="51">
      <c r="A613" s="29"/>
      <c r="B613" s="64"/>
      <c r="C613" s="84"/>
      <c r="D613" s="84"/>
      <c r="E613" s="624" t="s">
        <v>285</v>
      </c>
      <c r="F613" s="220">
        <v>380000</v>
      </c>
      <c r="G613" s="220">
        <v>367720.31</v>
      </c>
      <c r="H613" s="34">
        <f>G613*100/F613</f>
        <v>96.76850263157895</v>
      </c>
      <c r="I613" s="35">
        <v>0</v>
      </c>
    </row>
    <row r="614" spans="1:9" s="37" customFormat="1" ht="12.75">
      <c r="A614" s="66"/>
      <c r="B614" s="67"/>
      <c r="C614" s="40"/>
      <c r="D614" s="40"/>
      <c r="E614" s="75" t="s">
        <v>154</v>
      </c>
      <c r="F614" s="245"/>
      <c r="G614" s="35"/>
      <c r="H614" s="34" t="s">
        <v>150</v>
      </c>
      <c r="I614" s="35"/>
    </row>
    <row r="615" spans="1:9" s="37" customFormat="1" ht="12.75">
      <c r="A615" s="66"/>
      <c r="B615" s="66"/>
      <c r="C615" s="195"/>
      <c r="D615" s="251">
        <v>2820</v>
      </c>
      <c r="E615" s="615" t="s">
        <v>113</v>
      </c>
      <c r="F615" s="222">
        <v>340000</v>
      </c>
      <c r="G615" s="53">
        <v>333560.31</v>
      </c>
      <c r="H615" s="217">
        <f>G615*100/F615</f>
        <v>98.10597352941177</v>
      </c>
      <c r="I615" s="50">
        <v>0</v>
      </c>
    </row>
    <row r="616" spans="1:9" s="60" customFormat="1" ht="12.75">
      <c r="A616" s="66"/>
      <c r="B616" s="66"/>
      <c r="C616" s="66"/>
      <c r="D616" s="85"/>
      <c r="E616" s="583" t="s">
        <v>103</v>
      </c>
      <c r="F616" s="66"/>
      <c r="G616" s="186"/>
      <c r="H616" s="223" t="s">
        <v>150</v>
      </c>
      <c r="I616" s="224"/>
    </row>
    <row r="617" spans="1:9" s="60" customFormat="1" ht="12.75">
      <c r="A617" s="63"/>
      <c r="B617" s="63"/>
      <c r="C617" s="63"/>
      <c r="D617" s="610"/>
      <c r="E617" s="616" t="s">
        <v>171</v>
      </c>
      <c r="F617" s="160"/>
      <c r="G617" s="466"/>
      <c r="H617" s="223" t="s">
        <v>150</v>
      </c>
      <c r="I617" s="224"/>
    </row>
    <row r="618" spans="1:12" s="46" customFormat="1" ht="12.75">
      <c r="A618" s="229"/>
      <c r="B618" s="229"/>
      <c r="C618" s="229"/>
      <c r="D618" s="247"/>
      <c r="E618" s="617" t="s">
        <v>165</v>
      </c>
      <c r="F618" s="471"/>
      <c r="G618" s="47">
        <v>137000</v>
      </c>
      <c r="H618" s="482"/>
      <c r="I618" s="47">
        <v>0</v>
      </c>
      <c r="K618" s="579" t="s">
        <v>150</v>
      </c>
      <c r="L618" s="485" t="s">
        <v>150</v>
      </c>
    </row>
    <row r="619" spans="1:9" s="46" customFormat="1" ht="12.75">
      <c r="A619" s="229"/>
      <c r="B619" s="229"/>
      <c r="C619" s="229"/>
      <c r="D619" s="247"/>
      <c r="E619" s="617" t="s">
        <v>166</v>
      </c>
      <c r="F619" s="471"/>
      <c r="G619" s="47">
        <v>100060.31</v>
      </c>
      <c r="H619" s="482"/>
      <c r="I619" s="47">
        <v>0</v>
      </c>
    </row>
    <row r="620" spans="1:9" s="46" customFormat="1" ht="12.75">
      <c r="A620" s="44"/>
      <c r="B620" s="45"/>
      <c r="C620" s="229"/>
      <c r="D620" s="247"/>
      <c r="E620" s="617" t="s">
        <v>167</v>
      </c>
      <c r="F620" s="471"/>
      <c r="G620" s="47">
        <v>65000</v>
      </c>
      <c r="H620" s="482"/>
      <c r="I620" s="47">
        <v>0</v>
      </c>
    </row>
    <row r="621" spans="1:9" s="46" customFormat="1" ht="12.75">
      <c r="A621" s="44"/>
      <c r="B621" s="45"/>
      <c r="C621" s="229"/>
      <c r="D621" s="247"/>
      <c r="E621" s="617" t="s">
        <v>168</v>
      </c>
      <c r="F621" s="471"/>
      <c r="G621" s="47">
        <v>1900</v>
      </c>
      <c r="H621" s="482"/>
      <c r="I621" s="47">
        <v>0</v>
      </c>
    </row>
    <row r="622" spans="1:9" s="46" customFormat="1" ht="12.75">
      <c r="A622" s="229"/>
      <c r="B622" s="229"/>
      <c r="C622" s="229"/>
      <c r="D622" s="247"/>
      <c r="E622" s="617" t="s">
        <v>169</v>
      </c>
      <c r="F622" s="471"/>
      <c r="G622" s="47">
        <v>8900</v>
      </c>
      <c r="H622" s="482"/>
      <c r="I622" s="47">
        <v>0</v>
      </c>
    </row>
    <row r="623" spans="1:9" s="46" customFormat="1" ht="12.75">
      <c r="A623" s="229"/>
      <c r="B623" s="229"/>
      <c r="C623" s="229"/>
      <c r="D623" s="247"/>
      <c r="E623" s="617" t="s">
        <v>170</v>
      </c>
      <c r="F623" s="471"/>
      <c r="G623" s="47">
        <v>3000</v>
      </c>
      <c r="H623" s="482"/>
      <c r="I623" s="47">
        <v>0</v>
      </c>
    </row>
    <row r="624" spans="1:9" s="46" customFormat="1" ht="12.75">
      <c r="A624" s="229"/>
      <c r="B624" s="229"/>
      <c r="C624" s="229"/>
      <c r="D624" s="247"/>
      <c r="E624" s="617" t="s">
        <v>72</v>
      </c>
      <c r="F624" s="471"/>
      <c r="G624" s="47">
        <v>2700</v>
      </c>
      <c r="H624" s="482"/>
      <c r="I624" s="47">
        <v>0</v>
      </c>
    </row>
    <row r="625" spans="1:9" s="46" customFormat="1" ht="12.75">
      <c r="A625" s="248"/>
      <c r="B625" s="86"/>
      <c r="C625" s="348"/>
      <c r="D625" s="93"/>
      <c r="E625" s="618" t="s">
        <v>172</v>
      </c>
      <c r="F625" s="481"/>
      <c r="G625" s="189">
        <v>15000</v>
      </c>
      <c r="H625" s="483"/>
      <c r="I625" s="47">
        <v>0</v>
      </c>
    </row>
    <row r="626" spans="1:9" s="60" customFormat="1" ht="12.75">
      <c r="A626" s="16" t="s">
        <v>147</v>
      </c>
      <c r="B626" s="17">
        <v>26</v>
      </c>
      <c r="C626" s="59"/>
      <c r="D626" s="59"/>
      <c r="E626" s="82"/>
      <c r="F626" s="59"/>
      <c r="G626" s="81"/>
      <c r="H626" s="83" t="s">
        <v>150</v>
      </c>
      <c r="I626" s="81"/>
    </row>
    <row r="627" spans="1:9" s="60" customFormat="1" ht="13.5" thickBot="1">
      <c r="A627" s="16"/>
      <c r="B627" s="17"/>
      <c r="C627" s="59"/>
      <c r="D627" s="59"/>
      <c r="E627" s="82"/>
      <c r="F627" s="59"/>
      <c r="G627" s="81"/>
      <c r="H627" s="83"/>
      <c r="I627" s="81"/>
    </row>
    <row r="628" spans="1:10" s="19" customFormat="1" ht="13.5" thickBot="1">
      <c r="A628" s="20" t="s">
        <v>105</v>
      </c>
      <c r="B628" s="21" t="s">
        <v>141</v>
      </c>
      <c r="C628" s="620" t="s">
        <v>118</v>
      </c>
      <c r="D628" s="621"/>
      <c r="E628" s="22" t="s">
        <v>104</v>
      </c>
      <c r="F628" s="21" t="s">
        <v>151</v>
      </c>
      <c r="G628" s="23" t="s">
        <v>152</v>
      </c>
      <c r="H628" s="23" t="s">
        <v>153</v>
      </c>
      <c r="I628" s="228" t="s">
        <v>158</v>
      </c>
      <c r="J628" s="18"/>
    </row>
    <row r="629" spans="1:9" s="5" customFormat="1" ht="12.75">
      <c r="A629" s="14"/>
      <c r="B629" s="100">
        <v>92695</v>
      </c>
      <c r="C629" s="8"/>
      <c r="D629" s="9"/>
      <c r="E629" s="101" t="s">
        <v>126</v>
      </c>
      <c r="F629" s="225">
        <f>SUM(F633,F630)</f>
        <v>1034543</v>
      </c>
      <c r="G629" s="225">
        <f>SUM(G631,G630)</f>
        <v>798924.1799999999</v>
      </c>
      <c r="H629" s="27">
        <f>G629*100/F629</f>
        <v>77.22484034013085</v>
      </c>
      <c r="I629" s="62">
        <f>SUM(I631,I630)</f>
        <v>0</v>
      </c>
    </row>
    <row r="630" spans="1:9" s="37" customFormat="1" ht="38.25">
      <c r="A630" s="29"/>
      <c r="B630" s="30"/>
      <c r="C630" s="31"/>
      <c r="D630" s="30"/>
      <c r="E630" s="32" t="s">
        <v>227</v>
      </c>
      <c r="F630" s="65">
        <v>349747</v>
      </c>
      <c r="G630" s="35">
        <v>273833.32</v>
      </c>
      <c r="H630" s="34">
        <f>G630*100/F630</f>
        <v>78.29468730253583</v>
      </c>
      <c r="I630" s="35">
        <v>0</v>
      </c>
    </row>
    <row r="631" spans="1:9" s="37" customFormat="1" ht="12.75">
      <c r="A631" s="38"/>
      <c r="B631" s="277"/>
      <c r="C631" s="55"/>
      <c r="D631" s="56"/>
      <c r="E631" s="57" t="s">
        <v>84</v>
      </c>
      <c r="F631" s="98">
        <v>684796</v>
      </c>
      <c r="G631" s="98">
        <f>SUM(G633:G633)</f>
        <v>525090.86</v>
      </c>
      <c r="H631" s="34">
        <f>G631*100/F631</f>
        <v>76.6784356217034</v>
      </c>
      <c r="I631" s="71">
        <f>SUM(I633)</f>
        <v>0</v>
      </c>
    </row>
    <row r="632" spans="1:9" s="37" customFormat="1" ht="12.75">
      <c r="A632" s="38"/>
      <c r="B632" s="36"/>
      <c r="C632" s="39"/>
      <c r="D632" s="40"/>
      <c r="E632" s="41" t="s">
        <v>154</v>
      </c>
      <c r="F632" s="42"/>
      <c r="G632" s="35"/>
      <c r="H632" s="34" t="s">
        <v>150</v>
      </c>
      <c r="I632" s="35"/>
    </row>
    <row r="633" spans="1:9" s="37" customFormat="1" ht="12.75">
      <c r="A633" s="255"/>
      <c r="B633" s="447"/>
      <c r="C633" s="467"/>
      <c r="D633" s="43">
        <v>6050</v>
      </c>
      <c r="E633" s="41" t="s">
        <v>136</v>
      </c>
      <c r="F633" s="92">
        <v>684796</v>
      </c>
      <c r="G633" s="50">
        <v>525090.86</v>
      </c>
      <c r="H633" s="51">
        <f>G633*100/F633</f>
        <v>76.6784356217034</v>
      </c>
      <c r="I633" s="35">
        <v>0</v>
      </c>
    </row>
    <row r="634" spans="1:9" s="37" customFormat="1" ht="12.75">
      <c r="A634" s="255"/>
      <c r="B634" s="447"/>
      <c r="C634" s="332"/>
      <c r="D634" s="344"/>
      <c r="E634" s="555" t="s">
        <v>73</v>
      </c>
      <c r="F634" s="554"/>
      <c r="G634" s="440">
        <v>85392.86</v>
      </c>
      <c r="H634" s="474"/>
      <c r="I634" s="567">
        <v>0</v>
      </c>
    </row>
    <row r="635" spans="1:9" s="37" customFormat="1" ht="12.75">
      <c r="A635" s="255"/>
      <c r="B635" s="447"/>
      <c r="C635" s="332"/>
      <c r="D635" s="344"/>
      <c r="E635" s="532" t="s">
        <v>74</v>
      </c>
      <c r="F635" s="554"/>
      <c r="G635" s="440">
        <v>128286</v>
      </c>
      <c r="H635" s="474"/>
      <c r="I635" s="567">
        <v>0</v>
      </c>
    </row>
    <row r="636" spans="1:9" s="37" customFormat="1" ht="12.75">
      <c r="A636" s="255"/>
      <c r="B636" s="447"/>
      <c r="C636" s="332"/>
      <c r="D636" s="344"/>
      <c r="E636" s="547" t="s">
        <v>75</v>
      </c>
      <c r="F636" s="554"/>
      <c r="G636" s="440">
        <v>16714</v>
      </c>
      <c r="H636" s="474"/>
      <c r="I636" s="567">
        <v>0</v>
      </c>
    </row>
    <row r="637" spans="1:9" s="46" customFormat="1" ht="25.5">
      <c r="A637" s="44"/>
      <c r="B637" s="45"/>
      <c r="C637" s="269"/>
      <c r="D637" s="353"/>
      <c r="E637" s="526" t="s">
        <v>76</v>
      </c>
      <c r="F637" s="470"/>
      <c r="G637" s="47">
        <v>80150</v>
      </c>
      <c r="H637" s="474"/>
      <c r="I637" s="435">
        <v>0</v>
      </c>
    </row>
    <row r="638" spans="1:9" s="46" customFormat="1" ht="26.25" thickBot="1">
      <c r="A638" s="272"/>
      <c r="B638" s="273"/>
      <c r="C638" s="433"/>
      <c r="D638" s="442"/>
      <c r="E638" s="530" t="s">
        <v>77</v>
      </c>
      <c r="F638" s="480"/>
      <c r="G638" s="441">
        <v>214548</v>
      </c>
      <c r="H638" s="484"/>
      <c r="I638" s="435">
        <v>0</v>
      </c>
    </row>
    <row r="639" spans="1:10" s="11" customFormat="1" ht="13.5" thickBot="1">
      <c r="A639" s="10"/>
      <c r="B639" s="10"/>
      <c r="C639" s="10"/>
      <c r="D639" s="10"/>
      <c r="E639" s="340" t="s">
        <v>138</v>
      </c>
      <c r="F639" s="412">
        <f>SUM(F607,F568,F521,F501,F478,F397,F364,F257,F228,F216,F203,F182,F154,F96,F90,F85,F64,F35,F4)</f>
        <v>69940401</v>
      </c>
      <c r="G639" s="412">
        <f>SUM(G607,G568,G521,G501,G478,G397,G364,G257,G228,G216,G203,G182,G154,G96,G90,G85,G64,G35,G4)</f>
        <v>63740152.940000005</v>
      </c>
      <c r="H639" s="341">
        <f>G639*100/F639</f>
        <v>91.13495494542562</v>
      </c>
      <c r="I639" s="342">
        <f>SUM(I607,I568,I521,I501,I478,I397,I364,I257,I228,I216,I203,I182,I154,I96,I90,I85,I64,I35,I4)</f>
        <v>2936493.77</v>
      </c>
      <c r="J639" s="10"/>
    </row>
    <row r="640" spans="1:9" s="60" customFormat="1" ht="12.75">
      <c r="A640" s="333" t="s">
        <v>150</v>
      </c>
      <c r="B640" s="334" t="s">
        <v>150</v>
      </c>
      <c r="E640" s="171"/>
      <c r="F640" s="59"/>
      <c r="G640" s="81"/>
      <c r="H640" s="335"/>
      <c r="I640" s="81"/>
    </row>
    <row r="641" spans="5:9" s="60" customFormat="1" ht="12.75">
      <c r="E641" s="171"/>
      <c r="G641" s="226"/>
      <c r="H641" s="227"/>
      <c r="I641" s="226"/>
    </row>
    <row r="642" spans="5:9" s="60" customFormat="1" ht="12.75">
      <c r="E642" s="171"/>
      <c r="G642" s="226" t="s">
        <v>150</v>
      </c>
      <c r="H642" s="227"/>
      <c r="I642" s="226"/>
    </row>
    <row r="643" spans="5:9" s="60" customFormat="1" ht="12.75">
      <c r="E643" s="171"/>
      <c r="G643" s="226"/>
      <c r="H643" s="227"/>
      <c r="I643" s="226"/>
    </row>
    <row r="644" spans="5:9" s="60" customFormat="1" ht="12.75">
      <c r="E644" s="171"/>
      <c r="G644" s="226"/>
      <c r="H644" s="227"/>
      <c r="I644" s="226"/>
    </row>
    <row r="645" spans="5:9" s="60" customFormat="1" ht="12.75">
      <c r="E645" s="171"/>
      <c r="G645" s="226"/>
      <c r="H645" s="227"/>
      <c r="I645" s="226"/>
    </row>
    <row r="646" spans="5:9" s="60" customFormat="1" ht="12.75">
      <c r="E646" s="171"/>
      <c r="G646" s="226"/>
      <c r="H646" s="227"/>
      <c r="I646" s="226"/>
    </row>
    <row r="647" spans="5:9" s="60" customFormat="1" ht="12.75">
      <c r="E647" s="171"/>
      <c r="G647" s="226"/>
      <c r="H647" s="227"/>
      <c r="I647" s="226"/>
    </row>
    <row r="648" spans="5:9" s="60" customFormat="1" ht="12.75">
      <c r="E648" s="171"/>
      <c r="G648" s="226"/>
      <c r="H648" s="227"/>
      <c r="I648" s="226"/>
    </row>
    <row r="649" spans="5:9" s="60" customFormat="1" ht="12.75">
      <c r="E649" s="171"/>
      <c r="G649" s="226"/>
      <c r="H649" s="227"/>
      <c r="I649" s="226"/>
    </row>
    <row r="650" spans="5:9" s="60" customFormat="1" ht="12.75">
      <c r="E650" s="171"/>
      <c r="G650" s="226"/>
      <c r="H650" s="227"/>
      <c r="I650" s="226"/>
    </row>
    <row r="651" spans="5:9" s="60" customFormat="1" ht="12.75">
      <c r="E651" s="171"/>
      <c r="G651" s="226"/>
      <c r="H651" s="227"/>
      <c r="I651" s="226"/>
    </row>
    <row r="652" spans="5:9" s="60" customFormat="1" ht="12.75">
      <c r="E652" s="171"/>
      <c r="G652" s="226"/>
      <c r="H652" s="227"/>
      <c r="I652" s="226"/>
    </row>
    <row r="660" spans="1:2" ht="12.75">
      <c r="A660" s="333" t="s">
        <v>147</v>
      </c>
      <c r="B660" s="334">
        <v>27</v>
      </c>
    </row>
    <row r="672" spans="1:2" ht="12.75">
      <c r="A672" s="333" t="s">
        <v>150</v>
      </c>
      <c r="B672" s="334" t="s">
        <v>150</v>
      </c>
    </row>
  </sheetData>
  <sheetProtection/>
  <mergeCells count="28">
    <mergeCell ref="C490:D490"/>
    <mergeCell ref="C539:D539"/>
    <mergeCell ref="C518:D518"/>
    <mergeCell ref="C3:D3"/>
    <mergeCell ref="C61:D61"/>
    <mergeCell ref="C149:D149"/>
    <mergeCell ref="C84:D84"/>
    <mergeCell ref="C417:D417"/>
    <mergeCell ref="C25:D25"/>
    <mergeCell ref="C40:D40"/>
    <mergeCell ref="C108:D108"/>
    <mergeCell ref="C329:D329"/>
    <mergeCell ref="C469:D469"/>
    <mergeCell ref="A1:F1"/>
    <mergeCell ref="C359:D359"/>
    <mergeCell ref="C211:D211"/>
    <mergeCell ref="C127:D127"/>
    <mergeCell ref="C173:D173"/>
    <mergeCell ref="C600:D600"/>
    <mergeCell ref="C628:D628"/>
    <mergeCell ref="C196:D196"/>
    <mergeCell ref="C227:D227"/>
    <mergeCell ref="C254:D254"/>
    <mergeCell ref="C302:D302"/>
    <mergeCell ref="C279:D279"/>
    <mergeCell ref="C567:D567"/>
    <mergeCell ref="C390:D390"/>
    <mergeCell ref="C446:D446"/>
  </mergeCells>
  <printOptions/>
  <pageMargins left="0.75" right="0.75" top="1" bottom="1" header="0.5" footer="0.5"/>
  <pageSetup orientation="landscape" paperSize="9" scale="88" r:id="rId2"/>
  <rowBreaks count="26" manualBreakCount="26">
    <brk id="23" max="8" man="1"/>
    <brk id="38" max="8" man="1"/>
    <brk id="59" max="8" man="1"/>
    <brk id="82" max="8" man="1"/>
    <brk id="106" max="8" man="1"/>
    <brk id="125" max="8" man="1"/>
    <brk id="147" max="8" man="1"/>
    <brk id="171" max="8" man="1"/>
    <brk id="194" max="8" man="1"/>
    <brk id="209" max="8" man="1"/>
    <brk id="225" max="8" man="1"/>
    <brk id="252" max="8" man="1"/>
    <brk id="277" max="8" man="1"/>
    <brk id="300" max="8" man="1"/>
    <brk id="327" max="8" man="1"/>
    <brk id="357" max="8" man="1"/>
    <brk id="388" max="8" man="1"/>
    <brk id="415" max="8" man="1"/>
    <brk id="444" max="8" man="1"/>
    <brk id="467" max="8" man="1"/>
    <brk id="488" max="8" man="1"/>
    <brk id="516" max="8" man="1"/>
    <brk id="537" max="8" man="1"/>
    <brk id="565" max="8" man="1"/>
    <brk id="598" max="8" man="1"/>
    <brk id="62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Kępno</cp:lastModifiedBy>
  <cp:lastPrinted>2011-03-22T21:01:01Z</cp:lastPrinted>
  <dcterms:modified xsi:type="dcterms:W3CDTF">2011-03-24T17:14:34Z</dcterms:modified>
  <cp:category/>
  <cp:version/>
  <cp:contentType/>
  <cp:contentStatus/>
</cp:coreProperties>
</file>