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'Sheet1'!$A$1:$I$1039</definedName>
  </definedNames>
  <calcPr fullCalcOnLoad="1"/>
</workbook>
</file>

<file path=xl/sharedStrings.xml><?xml version="1.0" encoding="utf-8"?>
<sst xmlns="http://schemas.openxmlformats.org/spreadsheetml/2006/main" count="1537" uniqueCount="343">
  <si>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wydatki związane z bieżącym funkcjonowaniem i remontami gimnazjów   </t>
    </r>
    <r>
      <rPr>
        <i/>
        <sz val="10"/>
        <color indexed="53"/>
        <rFont val="Arial CE"/>
        <family val="0"/>
      </rPr>
      <t xml:space="preserve"> </t>
    </r>
  </si>
  <si>
    <t>Plany zagospodarowania przestrzennego</t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</si>
  <si>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funkcjonowaniem Rady Miejskiej i jej Komisji,                                                                                                                                 </t>
    </r>
  </si>
  <si>
    <t xml:space="preserve">Wydatki majątkowe                                                                                                                                                                                                    </t>
  </si>
  <si>
    <t xml:space="preserve">* budowa mieszkań socjalnych we wsi Zosin                               </t>
  </si>
  <si>
    <t>* rezerwa ogólna</t>
  </si>
  <si>
    <t xml:space="preserve">Rezerwy                                                                                                                                                                                                                 </t>
  </si>
  <si>
    <t>za osoby pobierające niektóre świadczenia z pomocy społecznej oraz niektóre świadczenia rodzinne (zadania zlecone i własne)</t>
  </si>
  <si>
    <r>
      <t>Wydatki bieżące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koszty funkcjonowania Urzędu, koszty bieżącego utrzymania i remontów budynków administracyjnych,                                                                                                                                                                                                  * koszty podróży służbowych i szkoleń pracowników Urzędu,                                                                                                                                                        * składki członkowskie na rzecz WOKISS i ZMP,                                                                                                                                                        * koszty ubezpieczenia mienia Gminy,                                                                                                                                                                    * odpis na ZFŚS, podatek VAT, składki na PFRON,                                                                                                                                           * wynagrodzenia i pochodne wynikające z umów o pracę oraz umów-zleceń,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</si>
  <si>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* zakup sprzętu komputerowego i oprogramowania do Urzędu                                                                                </t>
  </si>
  <si>
    <r>
      <t xml:space="preserve">Różne wydatki na rzecz osób fizycznych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diety dla członków OSP</t>
    </r>
  </si>
  <si>
    <r>
      <t>Wydatki bieżące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bieżącym utrzymaniem i remontami w Klubie Nauczyciela,                                                                                                          * dotacje dla stowarzyszeń na realizację zadań z zakresu oświaty i wychowania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</si>
  <si>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Wydatki osobowe niezaliczone do wynagrodzeń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pomoc zdrowotna dla nauczycieli</t>
    </r>
  </si>
  <si>
    <t xml:space="preserve">* dotacja dla Szpitala w Kępnie na zakup sprzętu lub aparatury medycznej 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</si>
  <si>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pensjonariuszy z Gminy Kępno w domach pomocy społecznej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</si>
  <si>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utrzymaniem i funkcjonowaniem   Gminnego Ośrodka Wsparcia Rodzin w Kryzysie w Mianowicach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</si>
  <si>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</t>
    </r>
  </si>
  <si>
    <r>
      <t xml:space="preserve">Wydatki osobowe niezaliczone do wynagrodzeń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dodatki mieszkaniowe i dodatki wiejskie dla nauczycieli</t>
    </r>
  </si>
  <si>
    <r>
      <t xml:space="preserve">Wydatki inwestycyjne jednostek budżetowych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
</t>
    </r>
  </si>
  <si>
    <t>* dotacja dla Stowarzyszenia SOCJUM KĘPNO</t>
  </si>
  <si>
    <t>* budowa stadionu lekkoatletycznego w Kępnie</t>
  </si>
  <si>
    <t>* zwiększenie atrakcyjności turystycznej Gminy Kępno</t>
  </si>
  <si>
    <r>
      <t xml:space="preserve">stowarzyszeniom 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</si>
  <si>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>wydatki związane z procesem komunalizacji mienia oraz z przygotowaniem mienia komunalnego do sprzedaży, w tym: koszty wycen, ogłoszeń w prasie, usług geodezyjnych, aktów notarialnych                                                                                                                                                                                                                        * odszkodowania za przejęte grunty pod drogami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</si>
  <si>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kosztami administrowania budynkami komunalnymi Gminy, remontami budynków komunalnych, kosztami zarządu, utrzymania i eksploatacji zasobów Gminy we wspólnotach mieszkaniowych oraz z wynagrodzeniem wynikającym z umowy-zlecenia z przedstawicielem Gminy we wspólnotach mieszkaniowych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</si>
  <si>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utrzymanie grobów wojennych i miejsc pamięci narodowej</t>
    </r>
  </si>
  <si>
    <t>Oświata i wychowanie</t>
  </si>
  <si>
    <t>Gospodarka gruntami i nieruchomościami</t>
  </si>
  <si>
    <t>Wydatki majątkowe</t>
  </si>
  <si>
    <t>Kultura i ochrona dziedzictwa narodowego</t>
  </si>
  <si>
    <t>Rady gmin (miast i miast na prawach powiatu)</t>
  </si>
  <si>
    <t>Pozostałe zadania w zakresie kultury</t>
  </si>
  <si>
    <t>Ochrona zdrowia</t>
  </si>
  <si>
    <t>Rezerwy ogólne i celowe</t>
  </si>
  <si>
    <t>Wynagrodzenia osobowe pracowników</t>
  </si>
  <si>
    <t>Działalność usługowa</t>
  </si>
  <si>
    <t>Instytucje kultury fizycznej</t>
  </si>
  <si>
    <t>Pomoc społeczna</t>
  </si>
  <si>
    <t>Oddziały przedszkolne w szkołach podstawowych</t>
  </si>
  <si>
    <t>Urzędy gmin (miast i miast na prawach powiatu)</t>
  </si>
  <si>
    <t>Transport i łączność</t>
  </si>
  <si>
    <t>Edukacyjna opieka wychowawcza</t>
  </si>
  <si>
    <t>Ośrodki pomocy społecznej</t>
  </si>
  <si>
    <t>dofinansowanie zadań zleconych do realizacji</t>
  </si>
  <si>
    <t>Treść</t>
  </si>
  <si>
    <t>Dział</t>
  </si>
  <si>
    <t>Oświetlenie ulic, placów i dróg</t>
  </si>
  <si>
    <t>Utrzymanie zieleni w miastach i gminach</t>
  </si>
  <si>
    <t>Ochotnicze straże pożarne</t>
  </si>
  <si>
    <t>Składki na Fundusz Pracy</t>
  </si>
  <si>
    <t>Drogi publiczne gminne</t>
  </si>
  <si>
    <t>Różne rozliczenia</t>
  </si>
  <si>
    <t>Oczyszczanie miast i wsi</t>
  </si>
  <si>
    <t>Dotacja celowa z budżetu na finansowanie lub</t>
  </si>
  <si>
    <t>Dokształcanie i doskonalenie nauczycieli</t>
  </si>
  <si>
    <t>Szkoły podstawowe</t>
  </si>
  <si>
    <t>Wynagrodzenia agencyjno-prowizyjne</t>
  </si>
  <si>
    <t>Promocja jednostek samorządu terytorialnego</t>
  </si>
  <si>
    <t>Paragraf</t>
  </si>
  <si>
    <t>Przeciwdziałanie alkoholizmowi</t>
  </si>
  <si>
    <t>Muzea</t>
  </si>
  <si>
    <t>Dotacja podmiotowa z budżetu dla samorządowej instytucji</t>
  </si>
  <si>
    <t>Gospodarka odpadami</t>
  </si>
  <si>
    <t>Obsługa długu publicznego</t>
  </si>
  <si>
    <t>Cmentarze</t>
  </si>
  <si>
    <t>Gospodarka mieszkaniowa</t>
  </si>
  <si>
    <t>Pozostała działalność</t>
  </si>
  <si>
    <t>Dodatki mieszkaniowe</t>
  </si>
  <si>
    <t>Dowożenie uczniów do szkół</t>
  </si>
  <si>
    <t>Gimnazja</t>
  </si>
  <si>
    <t>Dotacja podmiotowa z budżetu dla niepublicznej jednostki</t>
  </si>
  <si>
    <t>Gospodarka komunalna i ochrona środowiska</t>
  </si>
  <si>
    <t>Pomoc materialna dla uczniów</t>
  </si>
  <si>
    <t>Dodatkowe wynagrodzenie roczne</t>
  </si>
  <si>
    <t>Administracja publiczna</t>
  </si>
  <si>
    <t>Wydatki inwestycyjne jednostek budżetowych</t>
  </si>
  <si>
    <t>Rolnictwo i łowiectwo</t>
  </si>
  <si>
    <t>Razem</t>
  </si>
  <si>
    <t>Świetlice szkolne</t>
  </si>
  <si>
    <t>Wydatki na zakupy inwestycyjne jednostek budżetowych</t>
  </si>
  <si>
    <t>Rozdział</t>
  </si>
  <si>
    <t>Biblioteki</t>
  </si>
  <si>
    <t>Szpitale ogólne</t>
  </si>
  <si>
    <t>Przedszkola</t>
  </si>
  <si>
    <t>Składki na ubezpieczenia społeczne</t>
  </si>
  <si>
    <t>Bezpieczeństwo publiczne i ochrona przeciwpożarowa</t>
  </si>
  <si>
    <t>Strona:</t>
  </si>
  <si>
    <t>Wydatki bieżące</t>
  </si>
  <si>
    <t>Izby rolnicze</t>
  </si>
  <si>
    <t xml:space="preserve"> </t>
  </si>
  <si>
    <t>Plan</t>
  </si>
  <si>
    <t>Wykonanie</t>
  </si>
  <si>
    <t>%</t>
  </si>
  <si>
    <t>w tym:</t>
  </si>
  <si>
    <t>Urzędy wojewódzkie (zadania zlecone)</t>
  </si>
  <si>
    <t>WYDATKI</t>
  </si>
  <si>
    <t>Tabela nr 2</t>
  </si>
  <si>
    <t>Zobowiązania</t>
  </si>
  <si>
    <t>Ośrodki wsparcia (zadania zlecone)</t>
  </si>
  <si>
    <r>
      <t xml:space="preserve">Różne wydatki na rzecz osób fizycznych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diety Radnych </t>
    </r>
  </si>
  <si>
    <r>
      <t xml:space="preserve">Wynagrodzenia bezosobowe </t>
    </r>
    <r>
      <rPr>
        <i/>
        <sz val="10"/>
        <color indexed="8"/>
        <rFont val="Arial CE"/>
        <family val="0"/>
      </rPr>
      <t>(z tytułu umowy zlecenia i umowy o dzieło)</t>
    </r>
  </si>
  <si>
    <r>
      <t>Różne wydatki na rzecz osób fizycznych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diety sołtysów</t>
    </r>
  </si>
  <si>
    <t>* dotacja dla ZG LZS</t>
  </si>
  <si>
    <t>* dotacje dla KKS "POLONIA"</t>
  </si>
  <si>
    <t>* dotacje dla MUKS "MARCINKI"</t>
  </si>
  <si>
    <t>* dotacje dla PZW</t>
  </si>
  <si>
    <r>
      <t xml:space="preserve">stowarzyszeniom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</si>
  <si>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* dotacja dla KĘPIŃSKIEGO KLUBU TENISOWEGO </t>
  </si>
  <si>
    <t xml:space="preserve">* wynagrodzenia i pochodne wynikające z umów o pracę oraz umów-zleceń,    </t>
  </si>
  <si>
    <r>
      <t xml:space="preserve">Wydatki bieżące                                                                                                                                                                                                      * wydatki na </t>
    </r>
    <r>
      <rPr>
        <i/>
        <sz val="10"/>
        <color indexed="8"/>
        <rFont val="Arial CE"/>
        <family val="0"/>
      </rPr>
      <t>zakupy, publikacje i inne usługi związane z promocją Gminy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</si>
  <si>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prowadzeniem i aktualizacją stałego rejestru wyborców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</si>
  <si>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wydatki związanez bieżącym funkcjonowaniem OSP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</si>
  <si>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zaciągniętych przez Gminę kredytów i pożyczek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</si>
  <si>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bieżącym funkcjonowaniem i remontami szkół podstawowych                                                                                                                                                                                                                  </t>
    </r>
  </si>
  <si>
    <r>
      <t>Wydatki bieżące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bieżącym funkcjonowaniem oddziałów przedszkolnych przy szkołach podstawowych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</si>
  <si>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bieżącym funkcjonowaniem i remontami przedszkoli</t>
    </r>
  </si>
  <si>
    <r>
      <t xml:space="preserve">stowarzyszeniom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</t>
    </r>
  </si>
  <si>
    <t>Odsetki od samorządowych papierów wartościowych lub zaciągnietych przez jednostkę samorządu terytorialnego  kredytów i pożyczek</t>
  </si>
  <si>
    <t xml:space="preserve">* rezerwy celowe na realizację zadań własnych z zakresu zarządzania kryzysowego             </t>
  </si>
  <si>
    <t>Wydatki osobowe niezaliczone do wynagrodzeń</t>
  </si>
  <si>
    <t>Stypendia dla uczniów</t>
  </si>
  <si>
    <t>Zwalczanie narkomanii</t>
  </si>
  <si>
    <t>Zadania w zakresie przeciwdziałania przemocy w rodzinie</t>
  </si>
  <si>
    <t>Składki na ubezpieczenie zdrowotne</t>
  </si>
  <si>
    <t>Świadczenia społeczne</t>
  </si>
  <si>
    <t>Zasiłki stałe</t>
  </si>
  <si>
    <t xml:space="preserve">* dotacja dla KST "DOM" </t>
  </si>
  <si>
    <t xml:space="preserve">* dotacja dla COR UNUM      </t>
  </si>
  <si>
    <t xml:space="preserve">* dotacja dla SIS NA KĘPIE    </t>
  </si>
  <si>
    <t xml:space="preserve">* dotacja dla TOWARZYSTWA POMOCY ŚW. BRATA ALBERTA      </t>
  </si>
  <si>
    <t xml:space="preserve">stowarzyszeniom:  </t>
  </si>
  <si>
    <t>* dotacja dla TMZK</t>
  </si>
  <si>
    <t>* dotacja dla ZHP</t>
  </si>
  <si>
    <t>* dotacja dla BRACTWA ŚW. IDZIEGO</t>
  </si>
  <si>
    <t>Domy i ośrodki kultury, świetlice i kluby</t>
  </si>
  <si>
    <r>
      <t xml:space="preserve">kultury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dotacja dla Kępińskiego Ośrodka Kultury w </t>
    </r>
    <r>
      <rPr>
        <i/>
        <sz val="10"/>
        <rFont val="Arial CE"/>
        <family val="0"/>
      </rPr>
      <t xml:space="preserve">Kępnie,  </t>
    </r>
  </si>
  <si>
    <r>
      <t xml:space="preserve">Wydatki bieżące,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utrzymanie i funkcjonowanie MGOPS </t>
    </r>
    <r>
      <rPr>
        <sz val="10"/>
        <color indexed="8"/>
        <rFont val="Arial CE"/>
        <family val="0"/>
      </rPr>
      <t xml:space="preserve">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</si>
  <si>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dokształcaniem nauczycieli świetlic szkolnych</t>
    </r>
  </si>
  <si>
    <r>
      <t xml:space="preserve">Wydatki bieżące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bieżące ręczne i mechaniczne oczyszczanie miasta oraz utrzymanie szaletów miejskich</t>
    </r>
  </si>
  <si>
    <r>
      <t xml:space="preserve">Wydatki bieżące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bieżące utrzymanie oświetlenia ulicznego oraz koszty zużytej energii elektrycznej na oświetlenie ulic       </t>
    </r>
  </si>
  <si>
    <r>
      <t>Wydatki bieżące  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koszty konserwacji rowów, składki na rzecz spółek wodnych,                                                                                                                                                 * opłata za korzystanie z kanalizacji deszczowej                                                                                                                                                                                                                                                               * opłaty za wyłapywanie i hotelowanie bezdomnych zwierząt  </t>
    </r>
  </si>
  <si>
    <r>
      <t xml:space="preserve">kultury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dotacja dla Samorządowej Biblioteki Publicznej w </t>
    </r>
    <r>
      <rPr>
        <i/>
        <sz val="10"/>
        <rFont val="Arial CE"/>
        <family val="0"/>
      </rPr>
      <t xml:space="preserve">Kępnie,  </t>
    </r>
  </si>
  <si>
    <r>
      <t xml:space="preserve">kultury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dotacja dla Muzeum Ziemi Kępińskiej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</si>
  <si>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na bieżącą działalność kulturalną realizowaną przez UMiG </t>
    </r>
  </si>
  <si>
    <r>
      <t xml:space="preserve">Dotacja przedmiotowa z budżetu dla zakładu budżetowego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dla Kępińskiego Ośrodka Sportu i Rekreacji</t>
    </r>
  </si>
  <si>
    <r>
      <t xml:space="preserve">Wydatki bieżące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na bieżącą działalność sportowo-rekreacyjną realizowaną przez UMIG, </t>
    </r>
  </si>
  <si>
    <t>Urzędy naczelnych organów władzy państwowej, kontroli i ochrony prawa</t>
  </si>
  <si>
    <t>oraz sądownictwa</t>
  </si>
  <si>
    <t>Urzędu naczelnych organów władzy państwowej, kontroli i ochrony prawa</t>
  </si>
  <si>
    <t>(zadania zlecone)</t>
  </si>
  <si>
    <t>Obsługa papierów wartościowych, kredytów i pożyczekjednostek samorządu terytorialnego</t>
  </si>
  <si>
    <r>
      <t xml:space="preserve">systemu oświaty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dla niepublicznego przedszkola prowadzonego przez Zgromadzenie Sióstr Miłosierdzia Św. Karola Boromeusza w Kępnie</t>
    </r>
  </si>
  <si>
    <t>Świadczenia rodzinne oraz składki na ubezpieczenia emerytalne i rentowe</t>
  </si>
  <si>
    <t>z ubezpieczenia społecznego (zadania zlecone)</t>
  </si>
  <si>
    <t xml:space="preserve">Składki na ubezpieczenie zdrowotne opłacane </t>
  </si>
  <si>
    <t xml:space="preserve">Zasiłki i pomoc w naturze oraz składki na </t>
  </si>
  <si>
    <t>Usługi opiekuńcze i specjalistyczne usługi opiekuńcze (zadania zlecone i własne)</t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</si>
  <si>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i funkcjonowaniem świetlic szkolnych</t>
    </r>
  </si>
  <si>
    <t>Wydatki na zakup i objęcie akcji oraz wniesienie wkładów do spółek prawa handlowego</t>
  </si>
  <si>
    <r>
      <t>Wydatki bieżące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remonty wiat autobusowych</t>
    </r>
  </si>
  <si>
    <t>Stołówki szkolne</t>
  </si>
  <si>
    <t>Domy pomocy społecznej</t>
  </si>
  <si>
    <t xml:space="preserve">Wpłaty gmin na rzecz izb  rolniczych  w wysokości  </t>
  </si>
  <si>
    <t>2% uzyskanych wpływów z podatku rolnego</t>
  </si>
  <si>
    <t>* przebudowa domów ludowych w miejscowościach Kierzno, Osiny i Szklarka Mielęcka</t>
  </si>
  <si>
    <t>* budowa ulicy Wieniawskiego w Kępnie</t>
  </si>
  <si>
    <r>
      <t xml:space="preserve">Wydatki bieżące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bieżące utrzymanie dróg gminnych, w tym m. in: remonty cząstkowe nawierzchni, remonty oznakowania poziomego i pionowego dróg, prowadzenie akcji "zima", regulacja drzewostanu wzdłuż dróg gminnych, wykaszanie poboczy,                                                                                                        * koszty administrowania strefą płatnego parkowania,                                                                                                                                                * koszty energii elektrycznej zasilającej sygnalizację świetlną na skrzyżowaniu ulic Broniewskiego i Alei Marcinkowskiego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</si>
  <si>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funkcjonowaniem USC i ELUD </t>
    </r>
  </si>
  <si>
    <t>Komendy powiatowe Państwowej Straży Pożarnej</t>
  </si>
  <si>
    <t>Wpłaty jednostek na państwowy fundusz celowy na finansowanie i dofinansowanie zadań inwestycyjnych</t>
  </si>
  <si>
    <t>Wynagrodzenia bezosobowe</t>
  </si>
  <si>
    <t>Usuwanie skutków klęsk żywiołowych</t>
  </si>
  <si>
    <t xml:space="preserve">* stypendia socjalne oraz inne formy pomocy dla uczniów - wydatki z dotacji z budżetu państwa                                                                                                                                            </t>
  </si>
  <si>
    <t xml:space="preserve">Inne formy pomocy dla uczniów </t>
  </si>
  <si>
    <t>* termomodernizacja obiektów użyteczności publicznej</t>
  </si>
  <si>
    <t>* przebudowa amfiteatru na KOSiR w Kępnie</t>
  </si>
  <si>
    <t>Dotacje celowe z budżetu na finansowanie i dofinansowanie kosztów realizacji inwestycji i zakupów inwestycyjnych samorządowych zakładów budżetowych</t>
  </si>
  <si>
    <t>* objęcie dodatkowych udziałów w spółce "Wodociągi Kępińskie" sp. z o.o. - zapewnienie spółce środków na realizację projektu inwestycyjnego pn. "Uporządkowanie gospodarki wodno-ściekowej w aglomeracji Kępno" dofinansowanego w ramach Programu Operacyjnego Infrastruktura i Środowisko</t>
  </si>
  <si>
    <t>* objęcie dodatkowych udziałów w spółce "Inwestor-Kępno" sp. z o.o. - zapewnienie spółce środków na realizację zadania pn. "Budowa Zakładu Zagospodarowania Odpadów w Olszowej" w ramach WRPO</t>
  </si>
  <si>
    <t>* dotacja dla Chóru JUTRZENKA</t>
  </si>
  <si>
    <t>* dotacja dla KKS "POLONIA"</t>
  </si>
  <si>
    <t>* dotacja dla COR UNUM</t>
  </si>
  <si>
    <r>
      <t xml:space="preserve">Wydatki bieżące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>wydatki bieżące na realizację przez UMiG projektu pn. "Kępno dawniej i dziś"</t>
    </r>
  </si>
  <si>
    <t>Program Operacyjny Kapitał Ludzki</t>
  </si>
  <si>
    <t>projekt nr 1/</t>
  </si>
  <si>
    <t>projekt nr 2/</t>
  </si>
  <si>
    <t xml:space="preserve">Wydatki osobowe niezaliczone do wynagrodzeń                                                                                                                                                           </t>
  </si>
  <si>
    <t>Dodatkowe wynagrodzenia roczne</t>
  </si>
  <si>
    <r>
      <t xml:space="preserve">Wynagrodzenia bezosobowe </t>
    </r>
    <r>
      <rPr>
        <i/>
        <sz val="10"/>
        <rFont val="Arial CE"/>
        <family val="0"/>
      </rPr>
      <t>(z tytułu umowy zlecenia i umowy o dzieło)</t>
    </r>
  </si>
  <si>
    <r>
      <t xml:space="preserve">Wydatki bieżące  </t>
    </r>
    <r>
      <rPr>
        <i/>
        <sz val="10"/>
        <color indexed="8"/>
        <rFont val="Arial CE"/>
        <family val="0"/>
      </rPr>
      <t xml:space="preserve"> (zadania zlecone)  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</t>
    </r>
  </si>
  <si>
    <t>Pozostałe zadania w zakresie polityki społecznej</t>
  </si>
  <si>
    <t>Składki na ubezpieczenia zdrowotne</t>
  </si>
  <si>
    <t>Ochrona zabytków i opieka nad zabytkami</t>
  </si>
  <si>
    <r>
      <t xml:space="preserve">Wydatki bieżące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* dotacje na zadania z zakresu sportu i rekreacji,</t>
    </r>
  </si>
  <si>
    <r>
      <t xml:space="preserve">Wydatki bieżące   </t>
    </r>
    <r>
      <rPr>
        <i/>
        <sz val="10"/>
        <color indexed="8"/>
        <rFont val="Arial CE"/>
        <family val="0"/>
      </rPr>
      <t xml:space="preserve"> (zadania zlecone)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 dotacji Wojewody Wielkopolskiego związane ze zwrotem podatku akcyzowego zawartego w cenie oleju napędowego wykorzystywanego do   produkcji rolnej przez producentów rolnych z Gminy Kępno oraz pokryciem kosztów postępowania w sprawie jego zwrotu poniesionych przez naszą Gminę
</t>
    </r>
  </si>
  <si>
    <t>Pozostała działalność (zadania zlecone i własne)</t>
  </si>
  <si>
    <t>* dotacja dla TKKF "PRZEMYSŁAW"</t>
  </si>
  <si>
    <t>* dotacja dla KLUBU BADMINTONOWEGO "VOL-TRICK"</t>
  </si>
  <si>
    <t>* dotacja dla TOWARZYSTWA PRZYJACIÓŁ KIERZNA</t>
  </si>
  <si>
    <t>* dotacja dla SRZiA "NADZIEJA"</t>
  </si>
  <si>
    <r>
      <t xml:space="preserve">pozostałym jednostkom niezaliczanym do sektora finansów publicznych                                                                                   * </t>
    </r>
    <r>
      <rPr>
        <i/>
        <sz val="10"/>
        <rFont val="Arial CE"/>
        <family val="0"/>
      </rPr>
      <t xml:space="preserve">dotacje dla związku spółek wodnych    </t>
    </r>
    <r>
      <rPr>
        <sz val="10"/>
        <rFont val="Arial CE"/>
        <family val="0"/>
      </rPr>
      <t xml:space="preserve">                  </t>
    </r>
  </si>
  <si>
    <t>* dotacja dla OSP MECHNICE</t>
  </si>
  <si>
    <t>* dotacja dla OSP KĘPNO</t>
  </si>
  <si>
    <t>* dotacja dla OSP ŚWIBA</t>
  </si>
  <si>
    <t>* dotacja dla OSP OLSZOWA</t>
  </si>
  <si>
    <t>* dotacja dla OSP MIKORZYN</t>
  </si>
  <si>
    <t>* budowa wiaty autobusowej w Świbie</t>
  </si>
  <si>
    <t>* modernizacja ogrodzenia przy budynku Szkoły Podstawowej Nr 1 w Kępnie</t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</si>
  <si>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zieleni miejskiej</t>
    </r>
  </si>
  <si>
    <t>* dotacja dla KS HANULIN</t>
  </si>
  <si>
    <t>zakup materiałów i wyposażenia</t>
  </si>
  <si>
    <t>zakup usług remontowych</t>
  </si>
  <si>
    <t>zakup usług zdrowotnych</t>
  </si>
  <si>
    <t xml:space="preserve">zakup usług pozostałych </t>
  </si>
  <si>
    <t>zakup usług dostępu do sieci internet</t>
  </si>
  <si>
    <r>
      <t>zakup energii</t>
    </r>
    <r>
      <rPr>
        <i/>
        <sz val="10"/>
        <color indexed="8"/>
        <rFont val="Arial CE"/>
        <family val="0"/>
      </rPr>
      <t xml:space="preserve"> (energia elektryczna, gaz, CO, woda)</t>
    </r>
  </si>
  <si>
    <t xml:space="preserve">opłaty z tytułu zakupu usług telekomunikacyjnych świadczonych w ruchomej publicznej sieci telefonicznej </t>
  </si>
  <si>
    <t xml:space="preserve">opłaty z tytułu zakupu usług telekomunikacyjnych świadczonych w stacjonarnej publicznej sieci telefonicznej 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</si>
  <si>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</si>
  <si>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</si>
  <si>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</si>
  <si>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</si>
  <si>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ZFŚS</t>
  </si>
  <si>
    <t>szkolenia pracowników niebędących członkamim korpusu służby cywilnej</t>
  </si>
  <si>
    <t>koszty postępowania sądowego i prokuratorskiego</t>
  </si>
  <si>
    <t>opłaty na rzecz budżetów jednostek samorządu terytorialnego</t>
  </si>
  <si>
    <t>kary i odszkodowania wypłacane na rzecz osób fizycznych</t>
  </si>
  <si>
    <t>wpłaty na PFRON</t>
  </si>
  <si>
    <t>podatek od towarów i usług</t>
  </si>
  <si>
    <t>zakup usług obejmujących tłumaczenia</t>
  </si>
  <si>
    <t>zakup pomocy naukowych, dydaktycznych i książek</t>
  </si>
  <si>
    <t>podatek od nieruchomości</t>
  </si>
  <si>
    <t>zakup środków żywności</t>
  </si>
  <si>
    <t>różnice kursowe</t>
  </si>
  <si>
    <t>zakup usług przez jednostki samorządu terytorialnego  od innych jednostek samorządu terytorialnego</t>
  </si>
  <si>
    <t>Drogi publiczne powiatowe</t>
  </si>
  <si>
    <t>Dotacje celowe na [pomoc finansową udzielaną między jednostkami samorządu terytorialnego na dofinansowanie własnych zadań inwestycyjnych i zakupów inwestycyjnych</t>
  </si>
  <si>
    <t xml:space="preserve">* pomoc finansowa dla Powiatu Kępińskiego na realizację projektu inwestycyjnego pt. „Budowa Małej  Obwodnicy Kępna poprzez przebudowę dróg powiatowych Nr 5713P i 5599P w Kępnie” </t>
  </si>
  <si>
    <t>* dokończenie klimatyzacji w sali wiejskiej w Osinach</t>
  </si>
  <si>
    <t>* modernizacja i wyposażenie Domu Ludowego w Mikorzynie</t>
  </si>
  <si>
    <t>* ogrodzenie wyrobiska po żwirowni od strony przyległej do drogi przejazdowej w Myjomicach</t>
  </si>
  <si>
    <t>* ogrodzenie terenu wokół Remizy Strażackiej w Myjomicach-Ostrówcu</t>
  </si>
  <si>
    <t>* wykonanie parkingu przy przedszkolu i zamontowanie urządzeń na placu zabaw dla dzieci w Hanulinie</t>
  </si>
  <si>
    <t>* rozbudowa Remizy Strażackiej w Ostrówcu</t>
  </si>
  <si>
    <t>* montaz kominka wraz z osprzętem w Domu Ludowym w Klinach</t>
  </si>
  <si>
    <t>* strefa aktywnego wypoczynku i rekreacji - budowa boiska wielofunkcyjnego i grilla w Osinach z programu Pięknieje Polska Wieś</t>
  </si>
  <si>
    <t xml:space="preserve">* przygotowanie dokumentacji projektowej obejmującej przebudowę budynków Domów Ludowych w Borku Mielęckim, Rzetni i Myjomicach 
</t>
  </si>
  <si>
    <t>* zagospodarowanie terenu wokół Domu Ludowego  w Myjomicach-Ostrówcu</t>
  </si>
  <si>
    <r>
      <t xml:space="preserve">kary i odszkodowania wypłacane na rzecz osób fizycznych      </t>
    </r>
    <r>
      <rPr>
        <i/>
        <sz val="10"/>
        <color indexed="8"/>
        <rFont val="Arial CE"/>
        <family val="0"/>
      </rPr>
      <t>* franszyza z tytułu polisy OC dot. dróg gminnych</t>
    </r>
  </si>
  <si>
    <r>
      <t>pozostałe odsetki                                                                        *</t>
    </r>
    <r>
      <rPr>
        <i/>
        <sz val="10"/>
        <color indexed="8"/>
        <rFont val="Arial CE"/>
        <family val="0"/>
      </rPr>
      <t xml:space="preserve"> odsetki dot. zwrotu niewykorzystanej dotacji na realizację trasy śródmiejskiej w Kępnie – etap II </t>
    </r>
  </si>
  <si>
    <t>* projekty przebudowy dróg i ulic do realizacji w 2013 roku</t>
  </si>
  <si>
    <t>* przebudowa placu przy ul. Kościuszki</t>
  </si>
  <si>
    <t>* utwardzenie parkingu w pobliżu szkoły i kościoła w Olszowie</t>
  </si>
  <si>
    <t>* budowa drogi w Kierznie</t>
  </si>
  <si>
    <t>* budowa chodnika w Klinach</t>
  </si>
  <si>
    <t xml:space="preserve">* budowa ulic: Prusa, Reymonta i Fredry - wykonanie dokumentacji technicznej obejmującej branże: drogową i kanalizacyjną    </t>
  </si>
  <si>
    <t xml:space="preserve">* budowa ulic: Potworowskiego (od wiaduktu kolejowego do ul. Kokocińskiego), Kokocińskiego i Karłowicza  - wykonanie dokumentacji technicznej obejmującej branże: drogową, kanalizacyjną  i oświetlenia ulicznego </t>
  </si>
  <si>
    <t>* przebudowa nawierzchni dróg gminnych we wsi Olszowa</t>
  </si>
  <si>
    <t>* utwardzenie tłuczniem dróg gminnych  w Olszowie</t>
  </si>
  <si>
    <t>* utwardzenie tłuczniem dróg gminnych  w Świbie</t>
  </si>
  <si>
    <t>* budowa parkingu przy Domu Ludowym w Mechnicach                I etap</t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</si>
  <si>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zmiana studium uwarunkowań i kierunków zagospodarowania przestrzennego oraz miejscowego planu zagospodarowania przestrzennego Gminy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</si>
  <si>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funkcjonowaniem sołectw, diety sołtysów,                                                                                                                                           * wydatki związane z funkcjonowaniem Straży Miejskiej                                                                                                                                                                                                                        * wydatki związane z przygotowaniem i dostarczeniem do podatników decyzji podatkowych, koszty związane z postępowaniami egzekucyjnymi w zakresie podatków i opłat lokalnych, wynagrodzenia prowizyjne za inkaso podatków i opłat lokalnych</t>
    </r>
  </si>
  <si>
    <t>odsetki od nieterminowych wpłat z tytułu pozostałych podatków i opłat</t>
  </si>
  <si>
    <r>
      <t xml:space="preserve">Zwrot dotacji oraz płatności, w tym wykorzystanych niezgodnie z przeznaczeniem lub wykorzystanych z naruszeniem procedur, o których mowa w art.. 184 ustawy, pobranych nienależnie lub w nadmiernej wysokości                       * </t>
    </r>
    <r>
      <rPr>
        <i/>
        <sz val="10"/>
        <rFont val="Arial CE"/>
        <family val="0"/>
      </rPr>
      <t>zwrot niewykorzystanej dotacji z 2011r.</t>
    </r>
  </si>
  <si>
    <t>* wykup  działki w Pustkowiu Kierzeńskim pod plac rekreacyjny</t>
  </si>
  <si>
    <t>* wykup gruntów pod drogę do Zakładu Zagospodarowania Odpadów w Olszowej</t>
  </si>
  <si>
    <t xml:space="preserve">* zakup skanera do Urzędu                                                                       </t>
  </si>
  <si>
    <t xml:space="preserve">* dofinansowanie zakupu samochodu ratownictwa technicznego wraz z częściowym wyposażeniem dla Komendy Powiatowej Państwowej Straży Pożarnej w Kępnie
              </t>
  </si>
  <si>
    <t>* zakup  komputera z oprogramowaniem dla Przedszkola Samorządowego Nr 4 w Kępnie</t>
  </si>
  <si>
    <t>odsetki od dotacji oraz płatności: wykorzystanych niezgodnie z przeznaczeniem lub wykorzystanych z naruszeniem procedur, o których mowa w art.. 184 ustawy, pobranych nienależnie lub w nadmiernej wysokości</t>
  </si>
  <si>
    <t>Doatcje celowe z budżetu na finansowanie lub dofinansowanie kosztów realizacji inwestycji i zakupów inwestycyjnych innych jednostek sektora finansów publicznych</t>
  </si>
  <si>
    <t>Placówki opiekuńczo-wychowawcze</t>
  </si>
  <si>
    <t xml:space="preserve">Wydatki bieżące                                                                                                                                                                                                     </t>
  </si>
  <si>
    <t>Rodziny zastępcze</t>
  </si>
  <si>
    <t>Wspieranie rodziny</t>
  </si>
  <si>
    <t>Żłobki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</si>
  <si>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bieżącym funkcjonowaniem i remontami żłobka</t>
    </r>
  </si>
  <si>
    <t>* zakup laptopa z oprogramowaniem dla Żłobka Miejskiego w Kępnie</t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</si>
  <si>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 wydatki dotyczące budowy oddziałów żłobkowych w Kępnie</t>
    </r>
  </si>
  <si>
    <t>* budowa oddziałów żłobkowych  w Kępnie</t>
  </si>
  <si>
    <t>* zwrot dotacji z 2011 roku na budowę oddziałów żłobkowych  w Kępnie</t>
  </si>
  <si>
    <t xml:space="preserve">Zwrot dotacji oraz płatności, w tym wykorzystanych niezgodnie z przeznaczeniem lub wykorzystanych z naruszeniem procedur, o których mowa w art.. 184 ustawy, pobranych nienależnie lub w nadmiernej wysokości, dotyczące wydatków majątkowych       </t>
  </si>
  <si>
    <t>* budowa 5 punktów oświetlenia ulicznego w Świbie</t>
  </si>
  <si>
    <t>* budowa 2 punktów oświetlenia  ulicznego w Ostrówcu</t>
  </si>
  <si>
    <t>* przebudowa oświetlenia chodnika wzdłuż trasy 11 do byłego PGR w Hanulinie</t>
  </si>
  <si>
    <t>* budowa oświetlenia ulic: Potworowskiego, Kokocińskiego i Karłowicza w Kępnie</t>
  </si>
  <si>
    <t>* ogrodzenie placu zabaw na Os. Mściwoja w Kępnie</t>
  </si>
  <si>
    <t>* zakup 2 szt. urządzeń systemu biosonicznego do płoszenia i niepokojenie gawronów na terenie parku miejskiego przy ul. Dąbrowskiego w Kępnie</t>
  </si>
  <si>
    <t xml:space="preserve">* remont budynku po Kępińskim Domu Kultury </t>
  </si>
  <si>
    <t>* remont dachu budynku Szkoły Podstawowej  Nr 1 w Kępnie</t>
  </si>
  <si>
    <t xml:space="preserve">zakup usług obejmującej tłumaczenia </t>
  </si>
  <si>
    <t xml:space="preserve">* dotacja na renowację basenu kąpielowego </t>
  </si>
  <si>
    <t>* budowa boiska wielofunkcyjnego "ORLIK" na terenie boiska TKKF</t>
  </si>
  <si>
    <t>* remont pawilonu sportowego  w Kierznie</t>
  </si>
  <si>
    <t>* zakup materiałów do dokończenia budowy parkingu przy kompleksie sportowo-rekreacyjnym w Krążkowach</t>
  </si>
  <si>
    <t>* wykonanie płotu przy boisku LZS w Olszowie</t>
  </si>
  <si>
    <t>* budowa, konserwacja i eksploatacja terenów rekreacyjno-sportowych w Rzetni</t>
  </si>
  <si>
    <t>* budowa boiska wielofunkcyjnego w Rzetni</t>
  </si>
  <si>
    <t>* zakup i montaż siedzisk na boisku sportowym w Myjomicach-Ostrówcu</t>
  </si>
  <si>
    <t>* zmiana sposobu  zasilana  w wodę stawów w Mikorzynie</t>
  </si>
  <si>
    <t>* dotacja dla STOWARZYSZENIA ROZWOJU MIEJSCOWOŚCI KLINY "KLIN"</t>
  </si>
  <si>
    <t>* dotacja dla KĘPIŃSKIEGO KLUBU AMAZONKI</t>
  </si>
  <si>
    <t>* dotacja dla SPCO "ZIELONY PARASOL"</t>
  </si>
  <si>
    <r>
      <t xml:space="preserve">stowarzyszeniom                                                                               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</t>
    </r>
  </si>
  <si>
    <t xml:space="preserve">Zadania w zakresie kultury fizycznej </t>
  </si>
  <si>
    <t xml:space="preserve">Kultura fizyczna </t>
  </si>
  <si>
    <r>
      <t xml:space="preserve">Wydatki bieżące (zadania własne)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organizacją gminnego śniadania wielkanocnego oraz gminnej Wigilji, kosztami stałymi zużycia energii elektrycznej w domach ludowych oraz wydatki na realizację zadań w ramach Funduszu Sołeckiego (szczegółowy wykaz zadań z Funduszu Sołeckiego znajduje się w tabeli nr 5)</t>
    </r>
  </si>
  <si>
    <r>
      <t>pozostałe odsetki                                                                        *</t>
    </r>
    <r>
      <rPr>
        <i/>
        <sz val="10"/>
        <color indexed="8"/>
        <rFont val="Arial CE"/>
        <family val="0"/>
      </rPr>
      <t xml:space="preserve"> odsetki dot. zwrotu niewykorzystanej dotacji na montaż kominka wraz z osprzętem w Domu Ludowym w Klinach</t>
    </r>
  </si>
  <si>
    <t>*wykup nieruchomości w celu regulacji stanu prawnego gruntów zajętych pod drogi gminne, wykup gruntów na poszerzenie dróg istniejących oraz wykup innych nieruchomości</t>
  </si>
  <si>
    <t>*wykup budynku położonego na terenie obiektu sportowego w Hanulinie</t>
  </si>
  <si>
    <t>*wykonanie 4 szt. przyłączy kanalizacyjnych do budynku socjalnego w Świbie 145</t>
  </si>
  <si>
    <t>* zakup pieca CO do Szkoły Podstawowej w Olszowie</t>
  </si>
  <si>
    <t xml:space="preserve">* zakup średniego zestawu hydraulicznego Holmatro dla OSP w Kępnie                         </t>
  </si>
  <si>
    <t>*wykonanie dokumentacji technicznej budynku Przedszkola Samorządowego Nr 4 w Kępnie</t>
  </si>
  <si>
    <t xml:space="preserve">* zakup zmywarki dla Przedszkola Samorządowego Nr 2 w Kępnie                             </t>
  </si>
  <si>
    <t>Wynagrodzenia bezosobowe (z tytułu umowy zlecenia i umowy o dzieło)</t>
  </si>
  <si>
    <t>Wpłaty na PFRON</t>
  </si>
  <si>
    <r>
      <t xml:space="preserve">Składki na ubezpieczenia społeczne                                                                          </t>
    </r>
    <r>
      <rPr>
        <i/>
        <sz val="10"/>
        <color indexed="8"/>
        <rFont val="Arial CE"/>
        <family val="0"/>
      </rPr>
      <t xml:space="preserve">*wydatki na realizację projektu „Kultura w służbie ekologii" realizowanego w ramach programu „Młodzież w działaniu" przez Gimnazjum Nr 2  w Kępnie </t>
    </r>
  </si>
  <si>
    <r>
      <t xml:space="preserve">Składki na Fundusz Pracy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*wydatki na realizację projektu „Kultura w służbie ekologii" realizowanego w ramach programu „Młodzież w działaniu" przez Gimnazjum Nr 2  w Kępnie </t>
    </r>
  </si>
  <si>
    <r>
      <t xml:space="preserve">Wynagrodzenia bezosobowe (z tytułu umowy zlecenia i umowy o dzieło)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*wydatki na realizację projektu „Kultura w służbie ekologii" realizowanego w ramach programu „Młodzież w działaniu" przez Gimnazjum Nr 2  w Kępnie </t>
    </r>
  </si>
  <si>
    <r>
      <t>zakup materiałów i wyposażenia                                                              *</t>
    </r>
    <r>
      <rPr>
        <i/>
        <sz val="10"/>
        <color indexed="8"/>
        <rFont val="Arial CE"/>
        <family val="0"/>
      </rPr>
      <t xml:space="preserve">wydatki na realizację projektu „Kultura w służbie ekologii" realizowanego w ramach programu „Młodzież w działaniu" przez Gimnazjum Nr 2  w Kępnie </t>
    </r>
  </si>
  <si>
    <r>
      <t>zakup usług pozostałych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wydatki na realizację projektu „Kultura w służbie ekologii" realizowanego w ramach programu „Młodzież w działaniu" przez Gimnazjum Nr 2  w Kępnie </t>
    </r>
  </si>
  <si>
    <r>
      <t xml:space="preserve">zakup usług obejmujących tłumaczenia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*wydatki na realizację projektu „Kultura w służbie ekologii" realizowanego w ramach programu „Młodzież w działaniu" przez Gimnazjum Nr 2  w Kępnie </t>
    </r>
  </si>
  <si>
    <t>* budowa oświetlenia drogi w Przybyszowie</t>
  </si>
  <si>
    <t>* remont i modernizacja budynku kina - dokumentacja kosztorysowo-techniczna</t>
  </si>
  <si>
    <t>Dotacje celowe z budzetu na finansowanie lub dofinansowanie kosztów realizacji inwestycji i zakupów inwestycyjnych innych jednostek sektora finansów publicznych</t>
  </si>
  <si>
    <r>
      <rPr>
        <sz val="10"/>
        <rFont val="Arial CE"/>
        <family val="0"/>
      </rPr>
      <t>Wydatki bieżące ze środków unijnych na obsługę projektów: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53"/>
        <rFont val="Arial CE"/>
        <family val="0"/>
      </rPr>
      <t xml:space="preserve">                                                   </t>
    </r>
    <r>
      <rPr>
        <sz val="10"/>
        <rFont val="Arial CE"/>
        <family val="0"/>
      </rPr>
      <t xml:space="preserve">1/ "Szkoła możliwości" realizowanego przez Urząd Miasta i Gminy - 152.718,67 zł         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2/ "Skuteczne wsparcie" realizowanego przez MGOPS - 258.202,71 zł     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</t>
    </r>
  </si>
  <si>
    <r>
      <rPr>
        <sz val="10"/>
        <rFont val="Arial CE"/>
        <family val="0"/>
      </rPr>
      <t xml:space="preserve">Wydatki bieżące ze środków krajowych na obsługę projektów:                                                                                                                                                                         1/ "Szkoła możliwości" realizowanego przez Urząd Miasta i Gminy - 26.950,35 zł          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>2/ "Skuteczne wsparcie" realizowanego przez MGOPS - 13.669,56 zł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</t>
    </r>
  </si>
  <si>
    <t>* dotacja dla SRZiA NADZIEJA</t>
  </si>
  <si>
    <r>
      <t xml:space="preserve">Wydatki bieżące, w tym: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wydatki z dotacji na zadania zlecone - 425.676,50 zł,                                                                                                                                                   </t>
    </r>
  </si>
  <si>
    <t xml:space="preserve">ubezpieczenia społeczne                                                                                                                              </t>
  </si>
  <si>
    <r>
      <t xml:space="preserve">Wydatki bieżące, w tym: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wydatki z dotacji na zadania zlecone - 13.230,00 zł,   </t>
    </r>
    <r>
      <rPr>
        <sz val="10"/>
        <rFont val="Arial CE"/>
        <family val="0"/>
      </rPr>
      <t xml:space="preserve">   </t>
    </r>
  </si>
  <si>
    <r>
      <t xml:space="preserve">Wydatki bieżące, w tym: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wydatki z dotacji na zadania zlecone - 6.810.199,69 zł,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</si>
  <si>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utrzymaniem i funkcjonowaniem Środowiskowego Domu Samopomocy w Kępnie, w tym:                                                                                                                                                                                                       * wydatki z dotacji na zadania zlecone - 362.618,00 zł,   </t>
    </r>
  </si>
  <si>
    <t xml:space="preserve">pozostałe odsetki                                                                         </t>
  </si>
  <si>
    <t xml:space="preserve">pozostałe odsetki                      </t>
  </si>
  <si>
    <r>
  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* </t>
    </r>
    <r>
      <rPr>
        <i/>
        <sz val="10"/>
        <rFont val="Arial CE"/>
        <family val="0"/>
      </rPr>
      <t xml:space="preserve">zwrot niewykorzystanej dotacji na realizację trasy śródmiejskiej w Kępnie – etap II </t>
    </r>
  </si>
  <si>
    <r>
      <rPr>
        <sz val="10"/>
        <rFont val="Arial CE"/>
        <family val="0"/>
      </rPr>
      <t xml:space="preserve">Wydatki bieżące, w tym: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wydatki na utrzymanie i funkcjonowanie Klubu Seniora  - 233.743,62 zł,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wydatki z dotacji na realizację Rządowego Programu "Posiłek dla potrzebujących" - 319.600,00zł.       </t>
    </r>
    <r>
      <rPr>
        <i/>
        <sz val="10"/>
        <color indexed="53"/>
        <rFont val="Arial CE"/>
        <family val="0"/>
      </rPr>
      <t xml:space="preserve">                                                                         </t>
    </r>
    <r>
      <rPr>
        <i/>
        <sz val="10"/>
        <rFont val="Arial CE"/>
        <family val="0"/>
      </rPr>
      <t>* wydatki z dotacji na zadanie zlecone przeznaczone na realizację rządowego programu wspierania osób pobierających świadczenia pielęgnacyjne - 77.700,00 zł</t>
    </r>
  </si>
  <si>
    <r>
  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  * </t>
    </r>
    <r>
      <rPr>
        <i/>
        <sz val="10"/>
        <rFont val="Arial CE"/>
        <family val="0"/>
      </rPr>
      <t>zwrot dotacji z 2011 roku na budowę oddziałów żłobkowych  w Kępnie</t>
    </r>
  </si>
  <si>
    <r>
  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* </t>
    </r>
    <r>
      <rPr>
        <i/>
        <sz val="10"/>
        <rFont val="Arial CE"/>
        <family val="0"/>
      </rPr>
      <t>zwrot dotacji na wyprawkę szkolną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</si>
  <si>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 wydatki dotyczące monitoringu mogilnika w Przybyszowie</t>
    </r>
  </si>
  <si>
    <t>Sprawozdanie z wykonania budżetu Gminy Kępno za 2012 rok    -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</si>
</sst>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?,??0.00"/>
    <numFmt numFmtId="174" formatCode="00000"/>
    <numFmt numFmtId="175" formatCode="????"/>
    <numFmt numFmtId="176" formatCode="?,???,??0.00"/>
    <numFmt numFmtId="177" formatCode="?,??0.00"/>
    <numFmt numFmtId="178" formatCode="??,??0.00"/>
    <numFmt numFmtId="179" formatCode="??0.00"/>
    <numFmt numFmtId="180" formatCode="???"/>
    <numFmt numFmtId="181" formatCode="?????"/>
    <numFmt numFmtId="182" formatCode="???,??0.00"/>
    <numFmt numFmtId="183" formatCode="?"/>
    <numFmt numFmtId="184" formatCode="?0.00"/>
    <numFmt numFmtId="185" formatCode="??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  <numFmt numFmtId="190" formatCode="#,##0.00\ &quot;zł&quot;"/>
    <numFmt numFmtId="191" formatCode="#,##0.0"/>
  </numFmts>
  <fonts count="5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10"/>
      <name val="Arial CE"/>
      <family val="0"/>
    </font>
    <font>
      <sz val="10"/>
      <color indexed="53"/>
      <name val="Arial CE"/>
      <family val="0"/>
    </font>
    <font>
      <sz val="10"/>
      <color indexed="53"/>
      <name val="Arial"/>
      <family val="2"/>
    </font>
    <font>
      <i/>
      <sz val="10"/>
      <color indexed="53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10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i/>
      <sz val="10"/>
      <color rgb="FFFF0000"/>
      <name val="Arial CE"/>
      <family val="0"/>
    </font>
    <font>
      <i/>
      <sz val="10"/>
      <color rgb="FFFF0000"/>
      <name val="Arial"/>
      <family val="2"/>
    </font>
    <font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0" fontId="0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653">
    <xf numFmtId="0" fontId="0" fillId="0" borderId="0" xfId="0" applyAlignment="1">
      <alignment/>
    </xf>
    <xf numFmtId="0" fontId="3" fillId="0" borderId="10" xfId="42" applyFont="1" applyFill="1" applyBorder="1">
      <alignment/>
      <protection/>
    </xf>
    <xf numFmtId="0" fontId="3" fillId="0" borderId="11" xfId="42" applyFont="1" applyFill="1" applyBorder="1">
      <alignment/>
      <protection/>
    </xf>
    <xf numFmtId="0" fontId="3" fillId="0" borderId="12" xfId="42" applyFont="1" applyFill="1" applyBorder="1">
      <alignment/>
      <protection/>
    </xf>
    <xf numFmtId="0" fontId="3" fillId="0" borderId="0" xfId="42" applyFont="1" applyFill="1" applyBorder="1">
      <alignment/>
      <protection/>
    </xf>
    <xf numFmtId="0" fontId="3" fillId="0" borderId="0" xfId="42" applyFont="1" applyFill="1">
      <alignment/>
      <protection/>
    </xf>
    <xf numFmtId="0" fontId="3" fillId="0" borderId="13" xfId="42" applyFont="1" applyFill="1" applyBorder="1">
      <alignment/>
      <protection/>
    </xf>
    <xf numFmtId="0" fontId="3" fillId="0" borderId="14" xfId="42" applyFont="1" applyFill="1" applyBorder="1">
      <alignment/>
      <protection/>
    </xf>
    <xf numFmtId="0" fontId="3" fillId="0" borderId="15" xfId="42" applyFont="1" applyFill="1" applyBorder="1">
      <alignment/>
      <protection/>
    </xf>
    <xf numFmtId="0" fontId="3" fillId="0" borderId="16" xfId="42" applyFont="1" applyFill="1" applyBorder="1">
      <alignment/>
      <protection/>
    </xf>
    <xf numFmtId="0" fontId="4" fillId="0" borderId="0" xfId="42" applyFont="1" applyFill="1" applyBorder="1">
      <alignment/>
      <protection/>
    </xf>
    <xf numFmtId="0" fontId="4" fillId="0" borderId="0" xfId="42" applyFont="1" applyFill="1">
      <alignment/>
      <protection/>
    </xf>
    <xf numFmtId="0" fontId="3" fillId="0" borderId="17" xfId="42" applyFont="1" applyFill="1" applyBorder="1">
      <alignment/>
      <protection/>
    </xf>
    <xf numFmtId="0" fontId="3" fillId="0" borderId="18" xfId="42" applyFont="1" applyFill="1" applyBorder="1">
      <alignment/>
      <protection/>
    </xf>
    <xf numFmtId="0" fontId="3" fillId="0" borderId="19" xfId="42" applyFont="1" applyFill="1" applyBorder="1">
      <alignment/>
      <protection/>
    </xf>
    <xf numFmtId="0" fontId="1" fillId="0" borderId="0" xfId="42" applyFont="1" applyFill="1" applyBorder="1" applyAlignment="1">
      <alignment horizontal="left" vertical="top"/>
      <protection/>
    </xf>
    <xf numFmtId="183" fontId="1" fillId="0" borderId="0" xfId="42" applyNumberFormat="1" applyFont="1" applyFill="1" applyBorder="1" applyAlignment="1">
      <alignment horizontal="left" vertical="top"/>
      <protection/>
    </xf>
    <xf numFmtId="0" fontId="4" fillId="0" borderId="0" xfId="42" applyFont="1" applyFill="1" applyBorder="1" applyAlignment="1">
      <alignment horizontal="center"/>
      <protection/>
    </xf>
    <xf numFmtId="0" fontId="4" fillId="0" borderId="0" xfId="42" applyFont="1" applyFill="1" applyAlignment="1">
      <alignment horizontal="center"/>
      <protection/>
    </xf>
    <xf numFmtId="0" fontId="5" fillId="0" borderId="20" xfId="42" applyFont="1" applyFill="1" applyBorder="1" applyAlignment="1">
      <alignment horizontal="center" vertical="center"/>
      <protection/>
    </xf>
    <xf numFmtId="0" fontId="5" fillId="0" borderId="21" xfId="42" applyFont="1" applyFill="1" applyBorder="1" applyAlignment="1">
      <alignment horizontal="center" vertical="center"/>
      <protection/>
    </xf>
    <xf numFmtId="0" fontId="5" fillId="0" borderId="21" xfId="42" applyFont="1" applyFill="1" applyBorder="1" applyAlignment="1">
      <alignment horizontal="center" vertical="center" wrapText="1"/>
      <protection/>
    </xf>
    <xf numFmtId="4" fontId="4" fillId="0" borderId="21" xfId="42" applyNumberFormat="1" applyFont="1" applyFill="1" applyBorder="1" applyAlignment="1">
      <alignment horizontal="center" vertical="top"/>
      <protection/>
    </xf>
    <xf numFmtId="4" fontId="4" fillId="0" borderId="22" xfId="42" applyNumberFormat="1" applyFont="1" applyFill="1" applyBorder="1" applyAlignment="1">
      <alignment horizontal="center" vertical="top"/>
      <protection/>
    </xf>
    <xf numFmtId="174" fontId="7" fillId="0" borderId="12" xfId="42" applyNumberFormat="1" applyFont="1" applyFill="1" applyBorder="1" applyAlignment="1">
      <alignment horizontal="left" vertical="top"/>
      <protection/>
    </xf>
    <xf numFmtId="0" fontId="7" fillId="0" borderId="23" xfId="42" applyFont="1" applyFill="1" applyBorder="1" applyAlignment="1">
      <alignment horizontal="left" vertical="top" wrapText="1"/>
      <protection/>
    </xf>
    <xf numFmtId="4" fontId="3" fillId="0" borderId="22" xfId="42" applyNumberFormat="1" applyFont="1" applyFill="1" applyBorder="1" applyAlignment="1">
      <alignment horizontal="center" vertical="top"/>
      <protection/>
    </xf>
    <xf numFmtId="4" fontId="3" fillId="0" borderId="24" xfId="42" applyNumberFormat="1" applyFont="1" applyFill="1" applyBorder="1" applyAlignment="1">
      <alignment vertical="top"/>
      <protection/>
    </xf>
    <xf numFmtId="0" fontId="0" fillId="0" borderId="18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8" fillId="0" borderId="23" xfId="42" applyFont="1" applyFill="1" applyBorder="1" applyAlignment="1">
      <alignment horizontal="left" vertical="top" wrapText="1"/>
      <protection/>
    </xf>
    <xf numFmtId="173" fontId="8" fillId="0" borderId="15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18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0" fontId="0" fillId="0" borderId="14" xfId="42" applyFont="1" applyFill="1" applyBorder="1">
      <alignment/>
      <protection/>
    </xf>
    <xf numFmtId="0" fontId="8" fillId="0" borderId="25" xfId="42" applyFont="1" applyFill="1" applyBorder="1" applyAlignment="1">
      <alignment horizontal="left" vertical="top" wrapText="1"/>
      <protection/>
    </xf>
    <xf numFmtId="173" fontId="8" fillId="0" borderId="10" xfId="42" applyNumberFormat="1" applyFont="1" applyFill="1" applyBorder="1" applyAlignment="1">
      <alignment horizontal="right" vertical="top"/>
      <protection/>
    </xf>
    <xf numFmtId="175" fontId="8" fillId="0" borderId="14" xfId="42" applyNumberFormat="1" applyFont="1" applyFill="1" applyBorder="1" applyAlignment="1">
      <alignment horizontal="left" vertical="top"/>
      <protection/>
    </xf>
    <xf numFmtId="0" fontId="9" fillId="0" borderId="18" xfId="42" applyFont="1" applyFill="1" applyBorder="1">
      <alignment/>
      <protection/>
    </xf>
    <xf numFmtId="0" fontId="9" fillId="0" borderId="0" xfId="42" applyFont="1" applyFill="1" applyBorder="1">
      <alignment/>
      <protection/>
    </xf>
    <xf numFmtId="0" fontId="9" fillId="0" borderId="0" xfId="42" applyFont="1" applyFill="1">
      <alignment/>
      <protection/>
    </xf>
    <xf numFmtId="4" fontId="9" fillId="0" borderId="24" xfId="42" applyNumberFormat="1" applyFont="1" applyFill="1" applyBorder="1" applyAlignment="1">
      <alignment vertical="top"/>
      <protection/>
    </xf>
    <xf numFmtId="177" fontId="7" fillId="0" borderId="11" xfId="42" applyNumberFormat="1" applyFont="1" applyFill="1" applyBorder="1" applyAlignment="1">
      <alignment horizontal="right" vertical="top"/>
      <protection/>
    </xf>
    <xf numFmtId="177" fontId="8" fillId="0" borderId="15" xfId="42" applyNumberFormat="1" applyFont="1" applyFill="1" applyBorder="1" applyAlignment="1">
      <alignment horizontal="right"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177" fontId="8" fillId="0" borderId="13" xfId="42" applyNumberFormat="1" applyFont="1" applyFill="1" applyBorder="1" applyAlignment="1">
      <alignment horizontal="right" vertical="top"/>
      <protection/>
    </xf>
    <xf numFmtId="4" fontId="0" fillId="0" borderId="17" xfId="42" applyNumberFormat="1" applyFont="1" applyFill="1" applyBorder="1" applyAlignment="1">
      <alignment vertical="top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0" fontId="0" fillId="0" borderId="15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0" fontId="8" fillId="0" borderId="26" xfId="42" applyFont="1" applyFill="1" applyBorder="1" applyAlignment="1">
      <alignment horizontal="left" vertical="top" wrapText="1"/>
      <protection/>
    </xf>
    <xf numFmtId="4" fontId="0" fillId="0" borderId="27" xfId="42" applyNumberFormat="1" applyFont="1" applyFill="1" applyBorder="1" applyAlignment="1">
      <alignment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178" fontId="7" fillId="0" borderId="11" xfId="42" applyNumberFormat="1" applyFont="1" applyFill="1" applyBorder="1" applyAlignment="1">
      <alignment horizontal="right" vertical="top"/>
      <protection/>
    </xf>
    <xf numFmtId="4" fontId="3" fillId="0" borderId="22" xfId="42" applyNumberFormat="1" applyFont="1" applyFill="1" applyBorder="1" applyAlignment="1">
      <alignment vertical="top"/>
      <protection/>
    </xf>
    <xf numFmtId="0" fontId="0" fillId="0" borderId="28" xfId="42" applyFont="1" applyFill="1" applyBorder="1">
      <alignment/>
      <protection/>
    </xf>
    <xf numFmtId="0" fontId="0" fillId="0" borderId="19" xfId="42" applyFont="1" applyFill="1" applyBorder="1">
      <alignment/>
      <protection/>
    </xf>
    <xf numFmtId="178" fontId="8" fillId="0" borderId="15" xfId="42" applyNumberFormat="1" applyFont="1" applyFill="1" applyBorder="1" applyAlignment="1">
      <alignment horizontal="right" vertical="top"/>
      <protection/>
    </xf>
    <xf numFmtId="0" fontId="0" fillId="0" borderId="28" xfId="42" applyFont="1" applyFill="1" applyBorder="1">
      <alignment/>
      <protection/>
    </xf>
    <xf numFmtId="0" fontId="0" fillId="0" borderId="19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0" fontId="8" fillId="0" borderId="29" xfId="42" applyFont="1" applyFill="1" applyBorder="1" applyAlignment="1">
      <alignment horizontal="left" vertical="top" wrapText="1"/>
      <protection/>
    </xf>
    <xf numFmtId="4" fontId="0" fillId="0" borderId="22" xfId="42" applyNumberFormat="1" applyFont="1" applyFill="1" applyBorder="1" applyAlignment="1">
      <alignment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0" fontId="0" fillId="0" borderId="30" xfId="42" applyFont="1" applyFill="1" applyBorder="1">
      <alignment/>
      <protection/>
    </xf>
    <xf numFmtId="175" fontId="8" fillId="0" borderId="30" xfId="42" applyNumberFormat="1" applyFont="1" applyFill="1" applyBorder="1" applyAlignment="1">
      <alignment horizontal="left" vertical="top"/>
      <protection/>
    </xf>
    <xf numFmtId="0" fontId="8" fillId="0" borderId="31" xfId="42" applyFont="1" applyFill="1" applyBorder="1" applyAlignment="1">
      <alignment horizontal="left" vertical="top" wrapText="1"/>
      <protection/>
    </xf>
    <xf numFmtId="175" fontId="8" fillId="0" borderId="12" xfId="42" applyNumberFormat="1" applyFont="1" applyFill="1" applyBorder="1" applyAlignment="1">
      <alignment horizontal="left" vertical="top"/>
      <protection/>
    </xf>
    <xf numFmtId="177" fontId="8" fillId="0" borderId="11" xfId="42" applyNumberFormat="1" applyFont="1" applyFill="1" applyBorder="1" applyAlignment="1">
      <alignment horizontal="right" vertical="top"/>
      <protection/>
    </xf>
    <xf numFmtId="0" fontId="0" fillId="0" borderId="27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179" fontId="8" fillId="0" borderId="11" xfId="42" applyNumberFormat="1" applyFont="1" applyFill="1" applyBorder="1" applyAlignment="1">
      <alignment horizontal="right" vertical="top"/>
      <protection/>
    </xf>
    <xf numFmtId="4" fontId="0" fillId="0" borderId="0" xfId="42" applyNumberFormat="1" applyFont="1" applyFill="1" applyBorder="1" applyAlignment="1">
      <alignment vertical="top"/>
      <protection/>
    </xf>
    <xf numFmtId="0" fontId="0" fillId="0" borderId="0" xfId="42" applyFont="1" applyFill="1" applyBorder="1" applyAlignment="1">
      <alignment wrapText="1"/>
      <protection/>
    </xf>
    <xf numFmtId="4" fontId="4" fillId="0" borderId="0" xfId="42" applyNumberFormat="1" applyFont="1" applyFill="1" applyBorder="1" applyAlignment="1">
      <alignment horizontal="center" vertical="top"/>
      <protection/>
    </xf>
    <xf numFmtId="0" fontId="0" fillId="0" borderId="14" xfId="42" applyFont="1" applyFill="1" applyBorder="1">
      <alignment/>
      <protection/>
    </xf>
    <xf numFmtId="0" fontId="0" fillId="0" borderId="32" xfId="42" applyFont="1" applyFill="1" applyBorder="1">
      <alignment/>
      <protection/>
    </xf>
    <xf numFmtId="0" fontId="9" fillId="0" borderId="33" xfId="42" applyFont="1" applyFill="1" applyBorder="1">
      <alignment/>
      <protection/>
    </xf>
    <xf numFmtId="181" fontId="7" fillId="0" borderId="34" xfId="42" applyNumberFormat="1" applyFont="1" applyFill="1" applyBorder="1" applyAlignment="1">
      <alignment horizontal="left" vertical="top"/>
      <protection/>
    </xf>
    <xf numFmtId="176" fontId="7" fillId="0" borderId="11" xfId="42" applyNumberFormat="1" applyFont="1" applyFill="1" applyBorder="1" applyAlignment="1">
      <alignment horizontal="right" vertical="top"/>
      <protection/>
    </xf>
    <xf numFmtId="0" fontId="0" fillId="0" borderId="35" xfId="42" applyFont="1" applyFill="1" applyBorder="1">
      <alignment/>
      <protection/>
    </xf>
    <xf numFmtId="176" fontId="8" fillId="0" borderId="15" xfId="42" applyNumberFormat="1" applyFont="1" applyFill="1" applyBorder="1" applyAlignment="1">
      <alignment horizontal="right" vertical="top"/>
      <protection/>
    </xf>
    <xf numFmtId="182" fontId="8" fillId="0" borderId="13" xfId="42" applyNumberFormat="1" applyFont="1" applyFill="1" applyBorder="1" applyAlignment="1">
      <alignment horizontal="right" vertical="top"/>
      <protection/>
    </xf>
    <xf numFmtId="0" fontId="9" fillId="0" borderId="36" xfId="42" applyFont="1" applyFill="1" applyBorder="1">
      <alignment/>
      <protection/>
    </xf>
    <xf numFmtId="0" fontId="9" fillId="0" borderId="16" xfId="42" applyFont="1" applyFill="1" applyBorder="1">
      <alignment/>
      <protection/>
    </xf>
    <xf numFmtId="182" fontId="7" fillId="0" borderId="11" xfId="42" applyNumberFormat="1" applyFont="1" applyFill="1" applyBorder="1" applyAlignment="1">
      <alignment horizontal="right" vertical="top"/>
      <protection/>
    </xf>
    <xf numFmtId="182" fontId="8" fillId="0" borderId="15" xfId="42" applyNumberFormat="1" applyFont="1" applyFill="1" applyBorder="1" applyAlignment="1">
      <alignment horizontal="right" vertical="top"/>
      <protection/>
    </xf>
    <xf numFmtId="178" fontId="8" fillId="0" borderId="13" xfId="42" applyNumberFormat="1" applyFont="1" applyFill="1" applyBorder="1" applyAlignment="1">
      <alignment horizontal="right" vertical="top"/>
      <protection/>
    </xf>
    <xf numFmtId="181" fontId="7" fillId="0" borderId="16" xfId="42" applyNumberFormat="1" applyFont="1" applyFill="1" applyBorder="1" applyAlignment="1">
      <alignment horizontal="left" vertical="top"/>
      <protection/>
    </xf>
    <xf numFmtId="0" fontId="7" fillId="0" borderId="26" xfId="42" applyFont="1" applyFill="1" applyBorder="1" applyAlignment="1">
      <alignment horizontal="left" vertical="top" wrapText="1"/>
      <protection/>
    </xf>
    <xf numFmtId="177" fontId="7" fillId="0" borderId="15" xfId="42" applyNumberFormat="1" applyFont="1" applyFill="1" applyBorder="1" applyAlignment="1">
      <alignment horizontal="right" vertical="top"/>
      <protection/>
    </xf>
    <xf numFmtId="0" fontId="0" fillId="0" borderId="37" xfId="42" applyFont="1" applyFill="1" applyBorder="1">
      <alignment/>
      <protection/>
    </xf>
    <xf numFmtId="0" fontId="0" fillId="0" borderId="30" xfId="42" applyFont="1" applyFill="1" applyBorder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181" fontId="7" fillId="0" borderId="12" xfId="42" applyNumberFormat="1" applyFont="1" applyFill="1" applyBorder="1" applyAlignment="1">
      <alignment horizontal="left" vertical="top"/>
      <protection/>
    </xf>
    <xf numFmtId="182" fontId="8" fillId="0" borderId="38" xfId="42" applyNumberFormat="1" applyFont="1" applyFill="1" applyBorder="1" applyAlignment="1">
      <alignment horizontal="right" vertical="top"/>
      <protection/>
    </xf>
    <xf numFmtId="0" fontId="0" fillId="0" borderId="33" xfId="42" applyFont="1" applyFill="1" applyBorder="1">
      <alignment/>
      <protection/>
    </xf>
    <xf numFmtId="0" fontId="0" fillId="0" borderId="37" xfId="42" applyFont="1" applyFill="1" applyBorder="1">
      <alignment/>
      <protection/>
    </xf>
    <xf numFmtId="173" fontId="8" fillId="0" borderId="39" xfId="42" applyNumberFormat="1" applyFont="1" applyFill="1" applyBorder="1" applyAlignment="1">
      <alignment horizontal="right" vertical="top"/>
      <protection/>
    </xf>
    <xf numFmtId="0" fontId="0" fillId="0" borderId="11" xfId="42" applyFont="1" applyFill="1" applyBorder="1">
      <alignment/>
      <protection/>
    </xf>
    <xf numFmtId="182" fontId="8" fillId="0" borderId="11" xfId="42" applyNumberFormat="1" applyFont="1" applyFill="1" applyBorder="1" applyAlignment="1">
      <alignment horizontal="right" vertical="top"/>
      <protection/>
    </xf>
    <xf numFmtId="0" fontId="0" fillId="0" borderId="22" xfId="42" applyFont="1" applyFill="1" applyBorder="1">
      <alignment/>
      <protection/>
    </xf>
    <xf numFmtId="0" fontId="0" fillId="0" borderId="10" xfId="42" applyFont="1" applyFill="1" applyBorder="1">
      <alignment/>
      <protection/>
    </xf>
    <xf numFmtId="176" fontId="8" fillId="0" borderId="11" xfId="42" applyNumberFormat="1" applyFont="1" applyFill="1" applyBorder="1" applyAlignment="1">
      <alignment horizontal="right" vertical="top"/>
      <protection/>
    </xf>
    <xf numFmtId="178" fontId="8" fillId="0" borderId="11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181" fontId="7" fillId="0" borderId="11" xfId="42" applyNumberFormat="1" applyFont="1" applyFill="1" applyBorder="1" applyAlignment="1">
      <alignment horizontal="left" vertical="top"/>
      <protection/>
    </xf>
    <xf numFmtId="0" fontId="0" fillId="0" borderId="10" xfId="42" applyFont="1" applyFill="1" applyBorder="1">
      <alignment/>
      <protection/>
    </xf>
    <xf numFmtId="4" fontId="0" fillId="0" borderId="24" xfId="42" applyNumberFormat="1" applyFont="1" applyFill="1" applyBorder="1" applyAlignment="1">
      <alignment vertical="top"/>
      <protection/>
    </xf>
    <xf numFmtId="175" fontId="8" fillId="0" borderId="41" xfId="42" applyNumberFormat="1" applyFont="1" applyFill="1" applyBorder="1" applyAlignment="1">
      <alignment horizontal="left" vertical="top"/>
      <protection/>
    </xf>
    <xf numFmtId="0" fontId="8" fillId="0" borderId="42" xfId="42" applyFont="1" applyFill="1" applyBorder="1" applyAlignment="1">
      <alignment horizontal="left" vertical="top" wrapText="1"/>
      <protection/>
    </xf>
    <xf numFmtId="4" fontId="0" fillId="0" borderId="43" xfId="42" applyNumberFormat="1" applyFont="1" applyFill="1" applyBorder="1" applyAlignment="1">
      <alignment vertical="top"/>
      <protection/>
    </xf>
    <xf numFmtId="4" fontId="4" fillId="0" borderId="18" xfId="42" applyNumberFormat="1" applyFont="1" applyFill="1" applyBorder="1" applyAlignment="1">
      <alignment horizontal="center" vertical="top"/>
      <protection/>
    </xf>
    <xf numFmtId="4" fontId="0" fillId="0" borderId="36" xfId="42" applyNumberFormat="1" applyFont="1" applyFill="1" applyBorder="1" applyAlignment="1">
      <alignment vertical="top"/>
      <protection/>
    </xf>
    <xf numFmtId="0" fontId="7" fillId="0" borderId="25" xfId="42" applyFont="1" applyFill="1" applyBorder="1" applyAlignment="1">
      <alignment horizontal="left" vertical="top" wrapText="1"/>
      <protection/>
    </xf>
    <xf numFmtId="177" fontId="7" fillId="0" borderId="13" xfId="42" applyNumberFormat="1" applyFont="1" applyFill="1" applyBorder="1" applyAlignment="1">
      <alignment horizontal="right" vertical="top"/>
      <protection/>
    </xf>
    <xf numFmtId="4" fontId="3" fillId="0" borderId="19" xfId="42" applyNumberFormat="1" applyFont="1" applyFill="1" applyBorder="1" applyAlignment="1">
      <alignment horizontal="center" vertical="top"/>
      <protection/>
    </xf>
    <xf numFmtId="4" fontId="3" fillId="0" borderId="32" xfId="42" applyNumberFormat="1" applyFont="1" applyFill="1" applyBorder="1" applyAlignment="1">
      <alignment vertical="top"/>
      <protection/>
    </xf>
    <xf numFmtId="4" fontId="3" fillId="0" borderId="27" xfId="42" applyNumberFormat="1" applyFont="1" applyFill="1" applyBorder="1" applyAlignment="1">
      <alignment vertical="top"/>
      <protection/>
    </xf>
    <xf numFmtId="4" fontId="3" fillId="0" borderId="36" xfId="42" applyNumberFormat="1" applyFont="1" applyFill="1" applyBorder="1" applyAlignment="1">
      <alignment vertical="top"/>
      <protection/>
    </xf>
    <xf numFmtId="4" fontId="0" fillId="0" borderId="32" xfId="42" applyNumberFormat="1" applyFont="1" applyFill="1" applyBorder="1" applyAlignment="1">
      <alignment vertical="top"/>
      <protection/>
    </xf>
    <xf numFmtId="0" fontId="0" fillId="0" borderId="13" xfId="42" applyFont="1" applyFill="1" applyBorder="1">
      <alignment/>
      <protection/>
    </xf>
    <xf numFmtId="0" fontId="0" fillId="0" borderId="44" xfId="42" applyFont="1" applyFill="1" applyBorder="1">
      <alignment/>
      <protection/>
    </xf>
    <xf numFmtId="4" fontId="0" fillId="0" borderId="45" xfId="42" applyNumberFormat="1" applyFont="1" applyFill="1" applyBorder="1" applyAlignment="1">
      <alignment horizontal="center" vertical="top"/>
      <protection/>
    </xf>
    <xf numFmtId="182" fontId="7" fillId="0" borderId="13" xfId="42" applyNumberFormat="1" applyFont="1" applyFill="1" applyBorder="1" applyAlignment="1">
      <alignment horizontal="right" vertical="top"/>
      <protection/>
    </xf>
    <xf numFmtId="4" fontId="4" fillId="0" borderId="27" xfId="42" applyNumberFormat="1" applyFont="1" applyFill="1" applyBorder="1" applyAlignment="1">
      <alignment horizontal="center" vertical="top"/>
      <protection/>
    </xf>
    <xf numFmtId="4" fontId="0" fillId="0" borderId="46" xfId="42" applyNumberFormat="1" applyFont="1" applyFill="1" applyBorder="1" applyAlignment="1">
      <alignment vertical="top"/>
      <protection/>
    </xf>
    <xf numFmtId="176" fontId="12" fillId="0" borderId="15" xfId="42" applyNumberFormat="1" applyFont="1" applyFill="1" applyBorder="1" applyAlignment="1">
      <alignment horizontal="right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0" fontId="0" fillId="0" borderId="0" xfId="42" applyFont="1" applyFill="1">
      <alignment/>
      <protection/>
    </xf>
    <xf numFmtId="0" fontId="0" fillId="0" borderId="18" xfId="42" applyFont="1" applyFill="1" applyBorder="1">
      <alignment/>
      <protection/>
    </xf>
    <xf numFmtId="0" fontId="0" fillId="0" borderId="14" xfId="42" applyFont="1" applyFill="1" applyBorder="1">
      <alignment/>
      <protection/>
    </xf>
    <xf numFmtId="173" fontId="13" fillId="0" borderId="10" xfId="42" applyNumberFormat="1" applyFont="1" applyFill="1" applyBorder="1" applyAlignment="1">
      <alignment horizontal="right" vertical="top"/>
      <protection/>
    </xf>
    <xf numFmtId="4" fontId="14" fillId="0" borderId="24" xfId="42" applyNumberFormat="1" applyFont="1" applyFill="1" applyBorder="1" applyAlignment="1">
      <alignment vertical="top"/>
      <protection/>
    </xf>
    <xf numFmtId="4" fontId="14" fillId="0" borderId="22" xfId="42" applyNumberFormat="1" applyFont="1" applyFill="1" applyBorder="1" applyAlignment="1">
      <alignment horizontal="center" vertical="top"/>
      <protection/>
    </xf>
    <xf numFmtId="0" fontId="0" fillId="0" borderId="0" xfId="42" applyFont="1" applyFill="1">
      <alignment/>
      <protection/>
    </xf>
    <xf numFmtId="0" fontId="0" fillId="0" borderId="12" xfId="42" applyFont="1" applyFill="1" applyBorder="1">
      <alignment/>
      <protection/>
    </xf>
    <xf numFmtId="176" fontId="12" fillId="0" borderId="11" xfId="42" applyNumberFormat="1" applyFont="1" applyFill="1" applyBorder="1" applyAlignment="1">
      <alignment horizontal="right" vertical="top"/>
      <protection/>
    </xf>
    <xf numFmtId="0" fontId="0" fillId="0" borderId="28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182" fontId="12" fillId="0" borderId="11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0" fontId="0" fillId="0" borderId="14" xfId="42" applyFont="1" applyFill="1" applyBorder="1">
      <alignment/>
      <protection/>
    </xf>
    <xf numFmtId="182" fontId="12" fillId="0" borderId="15" xfId="42" applyNumberFormat="1" applyFont="1" applyFill="1" applyBorder="1" applyAlignment="1">
      <alignment horizontal="right" vertical="top"/>
      <protection/>
    </xf>
    <xf numFmtId="173" fontId="12" fillId="0" borderId="10" xfId="42" applyNumberFormat="1" applyFont="1" applyFill="1" applyBorder="1" applyAlignment="1">
      <alignment horizontal="right" vertical="top"/>
      <protection/>
    </xf>
    <xf numFmtId="0" fontId="0" fillId="0" borderId="11" xfId="42" applyFont="1" applyFill="1" applyBorder="1">
      <alignment/>
      <protection/>
    </xf>
    <xf numFmtId="178" fontId="12" fillId="0" borderId="11" xfId="42" applyNumberFormat="1" applyFont="1" applyFill="1" applyBorder="1" applyAlignment="1">
      <alignment horizontal="right" vertical="top"/>
      <protection/>
    </xf>
    <xf numFmtId="177" fontId="12" fillId="0" borderId="11" xfId="42" applyNumberFormat="1" applyFont="1" applyFill="1" applyBorder="1" applyAlignment="1">
      <alignment horizontal="right" vertical="top"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0" fontId="0" fillId="0" borderId="0" xfId="42" applyFont="1" applyFill="1" applyAlignment="1">
      <alignment wrapText="1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4" fontId="0" fillId="0" borderId="36" xfId="42" applyNumberFormat="1" applyFont="1" applyFill="1" applyBorder="1" applyAlignment="1">
      <alignment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0" fontId="0" fillId="0" borderId="22" xfId="42" applyFont="1" applyFill="1" applyBorder="1">
      <alignment/>
      <protection/>
    </xf>
    <xf numFmtId="4" fontId="0" fillId="0" borderId="19" xfId="42" applyNumberFormat="1" applyFont="1" applyFill="1" applyBorder="1" applyAlignment="1">
      <alignment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0" fontId="0" fillId="0" borderId="47" xfId="42" applyFont="1" applyFill="1" applyBorder="1">
      <alignment/>
      <protection/>
    </xf>
    <xf numFmtId="175" fontId="8" fillId="0" borderId="47" xfId="42" applyNumberFormat="1" applyFont="1" applyFill="1" applyBorder="1" applyAlignment="1">
      <alignment horizontal="left" vertical="top"/>
      <protection/>
    </xf>
    <xf numFmtId="0" fontId="8" fillId="0" borderId="19" xfId="42" applyFont="1" applyFill="1" applyBorder="1" applyAlignment="1">
      <alignment horizontal="left" vertical="top" wrapText="1"/>
      <protection/>
    </xf>
    <xf numFmtId="178" fontId="8" fillId="0" borderId="47" xfId="42" applyNumberFormat="1" applyFont="1" applyFill="1" applyBorder="1" applyAlignment="1">
      <alignment horizontal="right" vertical="top"/>
      <protection/>
    </xf>
    <xf numFmtId="0" fontId="8" fillId="0" borderId="18" xfId="42" applyFont="1" applyFill="1" applyBorder="1" applyAlignment="1">
      <alignment horizontal="left" vertical="top" wrapText="1"/>
      <protection/>
    </xf>
    <xf numFmtId="4" fontId="0" fillId="0" borderId="28" xfId="42" applyNumberFormat="1" applyFont="1" applyFill="1" applyBorder="1" applyAlignment="1">
      <alignment vertical="top"/>
      <protection/>
    </xf>
    <xf numFmtId="4" fontId="0" fillId="0" borderId="32" xfId="42" applyNumberFormat="1" applyFont="1" applyFill="1" applyBorder="1" applyAlignment="1">
      <alignment vertical="top"/>
      <protection/>
    </xf>
    <xf numFmtId="181" fontId="7" fillId="0" borderId="48" xfId="42" applyNumberFormat="1" applyFont="1" applyFill="1" applyBorder="1" applyAlignment="1">
      <alignment horizontal="left" vertical="top"/>
      <protection/>
    </xf>
    <xf numFmtId="4" fontId="9" fillId="0" borderId="22" xfId="42" applyNumberFormat="1" applyFont="1" applyFill="1" applyBorder="1" applyAlignment="1">
      <alignment vertical="top"/>
      <protection/>
    </xf>
    <xf numFmtId="4" fontId="3" fillId="0" borderId="18" xfId="42" applyNumberFormat="1" applyFont="1" applyFill="1" applyBorder="1" applyAlignment="1">
      <alignment horizontal="center" vertical="top"/>
      <protection/>
    </xf>
    <xf numFmtId="182" fontId="8" fillId="0" borderId="49" xfId="42" applyNumberFormat="1" applyFont="1" applyFill="1" applyBorder="1" applyAlignment="1">
      <alignment horizontal="right" vertical="top"/>
      <protection/>
    </xf>
    <xf numFmtId="4" fontId="0" fillId="0" borderId="50" xfId="42" applyNumberFormat="1" applyFont="1" applyFill="1" applyBorder="1" applyAlignment="1">
      <alignment vertical="top"/>
      <protection/>
    </xf>
    <xf numFmtId="0" fontId="0" fillId="0" borderId="47" xfId="42" applyFont="1" applyFill="1" applyBorder="1">
      <alignment/>
      <protection/>
    </xf>
    <xf numFmtId="0" fontId="0" fillId="0" borderId="17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178" fontId="12" fillId="0" borderId="13" xfId="42" applyNumberFormat="1" applyFont="1" applyFill="1" applyBorder="1" applyAlignment="1">
      <alignment horizontal="right" vertical="top"/>
      <protection/>
    </xf>
    <xf numFmtId="177" fontId="12" fillId="0" borderId="37" xfId="42" applyNumberFormat="1" applyFont="1" applyFill="1" applyBorder="1" applyAlignment="1">
      <alignment horizontal="right" vertical="top"/>
      <protection/>
    </xf>
    <xf numFmtId="176" fontId="7" fillId="0" borderId="13" xfId="42" applyNumberFormat="1" applyFont="1" applyFill="1" applyBorder="1" applyAlignment="1">
      <alignment horizontal="right" vertical="top"/>
      <protection/>
    </xf>
    <xf numFmtId="4" fontId="3" fillId="0" borderId="18" xfId="42" applyNumberFormat="1" applyFont="1" applyFill="1" applyBorder="1" applyAlignment="1">
      <alignment vertical="top"/>
      <protection/>
    </xf>
    <xf numFmtId="178" fontId="7" fillId="0" borderId="13" xfId="42" applyNumberFormat="1" applyFont="1" applyFill="1" applyBorder="1" applyAlignment="1">
      <alignment horizontal="right" vertical="top"/>
      <protection/>
    </xf>
    <xf numFmtId="4" fontId="3" fillId="0" borderId="46" xfId="42" applyNumberFormat="1" applyFont="1" applyFill="1" applyBorder="1" applyAlignment="1">
      <alignment vertical="top"/>
      <protection/>
    </xf>
    <xf numFmtId="0" fontId="0" fillId="0" borderId="32" xfId="42" applyFont="1" applyFill="1" applyBorder="1">
      <alignment/>
      <protection/>
    </xf>
    <xf numFmtId="0" fontId="0" fillId="0" borderId="30" xfId="42" applyFont="1" applyFill="1" applyBorder="1">
      <alignment/>
      <protection/>
    </xf>
    <xf numFmtId="0" fontId="12" fillId="0" borderId="23" xfId="42" applyFont="1" applyFill="1" applyBorder="1" applyAlignment="1">
      <alignment horizontal="left" vertical="top" wrapText="1"/>
      <protection/>
    </xf>
    <xf numFmtId="177" fontId="12" fillId="0" borderId="51" xfId="42" applyNumberFormat="1" applyFont="1" applyFill="1" applyBorder="1" applyAlignment="1">
      <alignment horizontal="right" vertical="top"/>
      <protection/>
    </xf>
    <xf numFmtId="178" fontId="8" fillId="0" borderId="39" xfId="42" applyNumberFormat="1" applyFont="1" applyFill="1" applyBorder="1" applyAlignment="1">
      <alignment horizontal="right" vertical="top"/>
      <protection/>
    </xf>
    <xf numFmtId="177" fontId="8" fillId="0" borderId="37" xfId="42" applyNumberFormat="1" applyFont="1" applyFill="1" applyBorder="1" applyAlignment="1">
      <alignment horizontal="right" vertical="top"/>
      <protection/>
    </xf>
    <xf numFmtId="177" fontId="8" fillId="0" borderId="10" xfId="42" applyNumberFormat="1" applyFont="1" applyFill="1" applyBorder="1" applyAlignment="1">
      <alignment horizontal="right" vertical="top"/>
      <protection/>
    </xf>
    <xf numFmtId="0" fontId="8" fillId="0" borderId="13" xfId="42" applyFont="1" applyFill="1" applyBorder="1" applyAlignment="1">
      <alignment horizontal="left" vertical="top" wrapText="1"/>
      <protection/>
    </xf>
    <xf numFmtId="173" fontId="8" fillId="0" borderId="24" xfId="42" applyNumberFormat="1" applyFont="1" applyFill="1" applyBorder="1" applyAlignment="1">
      <alignment horizontal="right" vertical="top"/>
      <protection/>
    </xf>
    <xf numFmtId="177" fontId="8" fillId="0" borderId="47" xfId="42" applyNumberFormat="1" applyFont="1" applyFill="1" applyBorder="1" applyAlignment="1">
      <alignment horizontal="right" vertical="top"/>
      <protection/>
    </xf>
    <xf numFmtId="182" fontId="7" fillId="0" borderId="15" xfId="42" applyNumberFormat="1" applyFont="1" applyFill="1" applyBorder="1" applyAlignment="1">
      <alignment horizontal="right" vertical="top"/>
      <protection/>
    </xf>
    <xf numFmtId="4" fontId="0" fillId="0" borderId="17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182" fontId="8" fillId="0" borderId="37" xfId="42" applyNumberFormat="1" applyFont="1" applyFill="1" applyBorder="1" applyAlignment="1">
      <alignment horizontal="right" vertical="top"/>
      <protection/>
    </xf>
    <xf numFmtId="182" fontId="8" fillId="0" borderId="24" xfId="42" applyNumberFormat="1" applyFont="1" applyFill="1" applyBorder="1" applyAlignment="1">
      <alignment horizontal="right" vertical="top"/>
      <protection/>
    </xf>
    <xf numFmtId="0" fontId="8" fillId="0" borderId="17" xfId="42" applyFont="1" applyFill="1" applyBorder="1" applyAlignment="1">
      <alignment horizontal="left" vertical="top" wrapText="1"/>
      <protection/>
    </xf>
    <xf numFmtId="182" fontId="8" fillId="0" borderId="17" xfId="42" applyNumberFormat="1" applyFont="1" applyFill="1" applyBorder="1" applyAlignment="1">
      <alignment horizontal="right" vertical="top"/>
      <protection/>
    </xf>
    <xf numFmtId="4" fontId="4" fillId="0" borderId="28" xfId="42" applyNumberFormat="1" applyFont="1" applyFill="1" applyBorder="1" applyAlignment="1">
      <alignment horizontal="center" vertical="top"/>
      <protection/>
    </xf>
    <xf numFmtId="4" fontId="0" fillId="0" borderId="18" xfId="42" applyNumberFormat="1" applyFont="1" applyFill="1" applyBorder="1" applyAlignment="1">
      <alignment vertical="top"/>
      <protection/>
    </xf>
    <xf numFmtId="178" fontId="7" fillId="0" borderId="15" xfId="42" applyNumberFormat="1" applyFont="1" applyFill="1" applyBorder="1" applyAlignment="1">
      <alignment horizontal="right" vertical="top"/>
      <protection/>
    </xf>
    <xf numFmtId="4" fontId="0" fillId="0" borderId="0" xfId="42" applyNumberFormat="1" applyFont="1" applyFill="1" applyAlignment="1">
      <alignment vertical="top"/>
      <protection/>
    </xf>
    <xf numFmtId="4" fontId="0" fillId="0" borderId="0" xfId="42" applyNumberFormat="1" applyFont="1" applyFill="1" applyAlignment="1">
      <alignment horizontal="center" vertical="top"/>
      <protection/>
    </xf>
    <xf numFmtId="4" fontId="4" fillId="0" borderId="52" xfId="42" applyNumberFormat="1" applyFont="1" applyFill="1" applyBorder="1" applyAlignment="1">
      <alignment horizontal="center" vertical="top"/>
      <protection/>
    </xf>
    <xf numFmtId="0" fontId="9" fillId="0" borderId="28" xfId="42" applyFont="1" applyFill="1" applyBorder="1">
      <alignment/>
      <protection/>
    </xf>
    <xf numFmtId="173" fontId="8" fillId="0" borderId="53" xfId="42" applyNumberFormat="1" applyFont="1" applyFill="1" applyBorder="1" applyAlignment="1">
      <alignment horizontal="right" vertical="top"/>
      <protection/>
    </xf>
    <xf numFmtId="178" fontId="8" fillId="0" borderId="54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181" fontId="7" fillId="0" borderId="55" xfId="42" applyNumberFormat="1" applyFont="1" applyFill="1" applyBorder="1" applyAlignment="1">
      <alignment horizontal="left" vertical="top"/>
      <protection/>
    </xf>
    <xf numFmtId="4" fontId="3" fillId="0" borderId="24" xfId="42" applyNumberFormat="1" applyFont="1" applyFill="1" applyBorder="1" applyAlignment="1">
      <alignment horizontal="center" vertical="top"/>
      <protection/>
    </xf>
    <xf numFmtId="182" fontId="8" fillId="0" borderId="26" xfId="42" applyNumberFormat="1" applyFont="1" applyFill="1" applyBorder="1" applyAlignment="1">
      <alignment horizontal="right" vertical="top"/>
      <protection/>
    </xf>
    <xf numFmtId="182" fontId="7" fillId="0" borderId="37" xfId="42" applyNumberFormat="1" applyFont="1" applyFill="1" applyBorder="1" applyAlignment="1">
      <alignment horizontal="right" vertical="top"/>
      <protection/>
    </xf>
    <xf numFmtId="4" fontId="3" fillId="0" borderId="56" xfId="42" applyNumberFormat="1" applyFont="1" applyFill="1" applyBorder="1" applyAlignment="1">
      <alignment horizontal="center" vertical="top"/>
      <protection/>
    </xf>
    <xf numFmtId="181" fontId="7" fillId="0" borderId="14" xfId="42" applyNumberFormat="1" applyFont="1" applyFill="1" applyBorder="1" applyAlignment="1">
      <alignment horizontal="left" vertical="top"/>
      <protection/>
    </xf>
    <xf numFmtId="173" fontId="8" fillId="0" borderId="51" xfId="42" applyNumberFormat="1" applyFont="1" applyFill="1" applyBorder="1" applyAlignment="1">
      <alignment horizontal="right" vertical="top"/>
      <protection/>
    </xf>
    <xf numFmtId="181" fontId="7" fillId="0" borderId="57" xfId="42" applyNumberFormat="1" applyFont="1" applyFill="1" applyBorder="1" applyAlignment="1">
      <alignment horizontal="left" vertical="top"/>
      <protection/>
    </xf>
    <xf numFmtId="0" fontId="9" fillId="0" borderId="32" xfId="42" applyFont="1" applyFill="1" applyBorder="1">
      <alignment/>
      <protection/>
    </xf>
    <xf numFmtId="0" fontId="9" fillId="0" borderId="22" xfId="42" applyFont="1" applyFill="1" applyBorder="1">
      <alignment/>
      <protection/>
    </xf>
    <xf numFmtId="0" fontId="0" fillId="0" borderId="58" xfId="42" applyFont="1" applyFill="1" applyBorder="1">
      <alignment/>
      <protection/>
    </xf>
    <xf numFmtId="175" fontId="8" fillId="0" borderId="46" xfId="42" applyNumberFormat="1" applyFont="1" applyFill="1" applyBorder="1" applyAlignment="1">
      <alignment horizontal="left" vertical="top"/>
      <protection/>
    </xf>
    <xf numFmtId="0" fontId="0" fillId="0" borderId="46" xfId="42" applyFont="1" applyFill="1" applyBorder="1">
      <alignment/>
      <protection/>
    </xf>
    <xf numFmtId="181" fontId="7" fillId="0" borderId="0" xfId="42" applyNumberFormat="1" applyFont="1" applyFill="1" applyBorder="1" applyAlignment="1">
      <alignment horizontal="left" vertical="top"/>
      <protection/>
    </xf>
    <xf numFmtId="0" fontId="0" fillId="0" borderId="18" xfId="42" applyFont="1" applyFill="1" applyBorder="1">
      <alignment/>
      <protection/>
    </xf>
    <xf numFmtId="0" fontId="0" fillId="0" borderId="18" xfId="42" applyFont="1" applyFill="1" applyBorder="1">
      <alignment/>
      <protection/>
    </xf>
    <xf numFmtId="0" fontId="8" fillId="0" borderId="59" xfId="42" applyFont="1" applyFill="1" applyBorder="1" applyAlignment="1">
      <alignment horizontal="left" vertical="top" wrapText="1"/>
      <protection/>
    </xf>
    <xf numFmtId="182" fontId="8" fillId="0" borderId="51" xfId="42" applyNumberFormat="1" applyFont="1" applyFill="1" applyBorder="1" applyAlignment="1">
      <alignment horizontal="right" vertical="top"/>
      <protection/>
    </xf>
    <xf numFmtId="4" fontId="0" fillId="0" borderId="18" xfId="42" applyNumberFormat="1" applyFont="1" applyFill="1" applyBorder="1" applyAlignment="1">
      <alignment vertical="top"/>
      <protection/>
    </xf>
    <xf numFmtId="176" fontId="7" fillId="0" borderId="15" xfId="42" applyNumberFormat="1" applyFont="1" applyFill="1" applyBorder="1" applyAlignment="1">
      <alignment horizontal="right" vertical="top"/>
      <protection/>
    </xf>
    <xf numFmtId="4" fontId="0" fillId="0" borderId="47" xfId="42" applyNumberFormat="1" applyFont="1" applyFill="1" applyBorder="1" applyAlignment="1">
      <alignment horizontal="center" vertical="top"/>
      <protection/>
    </xf>
    <xf numFmtId="0" fontId="10" fillId="0" borderId="27" xfId="42" applyFont="1" applyFill="1" applyBorder="1" applyAlignment="1">
      <alignment horizontal="left" vertical="top" wrapText="1"/>
      <protection/>
    </xf>
    <xf numFmtId="4" fontId="9" fillId="0" borderId="33" xfId="42" applyNumberFormat="1" applyFont="1" applyFill="1" applyBorder="1" applyAlignment="1">
      <alignment vertical="top"/>
      <protection/>
    </xf>
    <xf numFmtId="4" fontId="9" fillId="0" borderId="36" xfId="42" applyNumberFormat="1" applyFont="1" applyFill="1" applyBorder="1" applyAlignment="1">
      <alignment vertical="top"/>
      <protection/>
    </xf>
    <xf numFmtId="0" fontId="10" fillId="0" borderId="22" xfId="42" applyFont="1" applyFill="1" applyBorder="1" applyAlignment="1">
      <alignment horizontal="left" vertical="top" wrapText="1"/>
      <protection/>
    </xf>
    <xf numFmtId="178" fontId="8" fillId="0" borderId="19" xfId="42" applyNumberFormat="1" applyFont="1" applyFill="1" applyBorder="1" applyAlignment="1">
      <alignment horizontal="right" vertical="top"/>
      <protection/>
    </xf>
    <xf numFmtId="178" fontId="10" fillId="0" borderId="22" xfId="42" applyNumberFormat="1" applyFont="1" applyFill="1" applyBorder="1" applyAlignment="1">
      <alignment horizontal="right" vertical="top"/>
      <protection/>
    </xf>
    <xf numFmtId="178" fontId="8" fillId="0" borderId="37" xfId="42" applyNumberFormat="1" applyFont="1" applyFill="1" applyBorder="1" applyAlignment="1">
      <alignment horizontal="right" vertical="top"/>
      <protection/>
    </xf>
    <xf numFmtId="0" fontId="9" fillId="0" borderId="10" xfId="42" applyFont="1" applyFill="1" applyBorder="1">
      <alignment/>
      <protection/>
    </xf>
    <xf numFmtId="177" fontId="8" fillId="0" borderId="51" xfId="42" applyNumberFormat="1" applyFont="1" applyFill="1" applyBorder="1" applyAlignment="1">
      <alignment horizontal="right" vertical="top"/>
      <protection/>
    </xf>
    <xf numFmtId="0" fontId="9" fillId="0" borderId="44" xfId="42" applyFont="1" applyFill="1" applyBorder="1">
      <alignment/>
      <protection/>
    </xf>
    <xf numFmtId="0" fontId="9" fillId="0" borderId="45" xfId="42" applyFont="1" applyFill="1" applyBorder="1">
      <alignment/>
      <protection/>
    </xf>
    <xf numFmtId="0" fontId="9" fillId="0" borderId="60" xfId="42" applyFont="1" applyFill="1" applyBorder="1">
      <alignment/>
      <protection/>
    </xf>
    <xf numFmtId="0" fontId="0" fillId="0" borderId="45" xfId="42" applyFont="1" applyFill="1" applyBorder="1">
      <alignment/>
      <protection/>
    </xf>
    <xf numFmtId="181" fontId="7" fillId="0" borderId="32" xfId="42" applyNumberFormat="1" applyFont="1" applyFill="1" applyBorder="1" applyAlignment="1">
      <alignment horizontal="left" vertical="top"/>
      <protection/>
    </xf>
    <xf numFmtId="0" fontId="4" fillId="33" borderId="13" xfId="42" applyFont="1" applyFill="1" applyBorder="1">
      <alignment/>
      <protection/>
    </xf>
    <xf numFmtId="0" fontId="4" fillId="33" borderId="14" xfId="42" applyFont="1" applyFill="1" applyBorder="1">
      <alignment/>
      <protection/>
    </xf>
    <xf numFmtId="0" fontId="6" fillId="33" borderId="25" xfId="42" applyFont="1" applyFill="1" applyBorder="1" applyAlignment="1">
      <alignment horizontal="left" vertical="top" wrapText="1"/>
      <protection/>
    </xf>
    <xf numFmtId="173" fontId="6" fillId="33" borderId="13" xfId="42" applyNumberFormat="1" applyFont="1" applyFill="1" applyBorder="1" applyAlignment="1">
      <alignment horizontal="right" vertical="top"/>
      <protection/>
    </xf>
    <xf numFmtId="4" fontId="4" fillId="33" borderId="22" xfId="42" applyNumberFormat="1" applyFont="1" applyFill="1" applyBorder="1" applyAlignment="1">
      <alignment horizontal="center" vertical="top"/>
      <protection/>
    </xf>
    <xf numFmtId="4" fontId="4" fillId="33" borderId="61" xfId="42" applyNumberFormat="1" applyFont="1" applyFill="1" applyBorder="1" applyAlignment="1">
      <alignment vertical="top"/>
      <protection/>
    </xf>
    <xf numFmtId="180" fontId="6" fillId="33" borderId="29" xfId="42" applyNumberFormat="1" applyFont="1" applyFill="1" applyBorder="1" applyAlignment="1">
      <alignment horizontal="left" vertical="top"/>
      <protection/>
    </xf>
    <xf numFmtId="0" fontId="4" fillId="33" borderId="10" xfId="42" applyFont="1" applyFill="1" applyBorder="1">
      <alignment/>
      <protection/>
    </xf>
    <xf numFmtId="0" fontId="4" fillId="33" borderId="0" xfId="42" applyFont="1" applyFill="1" applyBorder="1">
      <alignment/>
      <protection/>
    </xf>
    <xf numFmtId="0" fontId="6" fillId="33" borderId="29" xfId="42" applyFont="1" applyFill="1" applyBorder="1" applyAlignment="1">
      <alignment horizontal="left" vertical="top" wrapText="1"/>
      <protection/>
    </xf>
    <xf numFmtId="176" fontId="6" fillId="33" borderId="10" xfId="42" applyNumberFormat="1" applyFont="1" applyFill="1" applyBorder="1" applyAlignment="1">
      <alignment horizontal="right" vertical="top"/>
      <protection/>
    </xf>
    <xf numFmtId="4" fontId="4" fillId="33" borderId="22" xfId="42" applyNumberFormat="1" applyFont="1" applyFill="1" applyBorder="1" applyAlignment="1">
      <alignment vertical="top"/>
      <protection/>
    </xf>
    <xf numFmtId="180" fontId="6" fillId="33" borderId="27" xfId="42" applyNumberFormat="1" applyFont="1" applyFill="1" applyBorder="1" applyAlignment="1">
      <alignment horizontal="left" vertical="top"/>
      <protection/>
    </xf>
    <xf numFmtId="0" fontId="4" fillId="33" borderId="39" xfId="42" applyFont="1" applyFill="1" applyBorder="1">
      <alignment/>
      <protection/>
    </xf>
    <xf numFmtId="182" fontId="6" fillId="33" borderId="10" xfId="42" applyNumberFormat="1" applyFont="1" applyFill="1" applyBorder="1" applyAlignment="1">
      <alignment horizontal="right" vertical="top"/>
      <protection/>
    </xf>
    <xf numFmtId="0" fontId="4" fillId="33" borderId="27" xfId="42" applyFont="1" applyFill="1" applyBorder="1">
      <alignment/>
      <protection/>
    </xf>
    <xf numFmtId="0" fontId="4" fillId="33" borderId="51" xfId="42" applyFont="1" applyFill="1" applyBorder="1">
      <alignment/>
      <protection/>
    </xf>
    <xf numFmtId="0" fontId="4" fillId="33" borderId="33" xfId="42" applyFont="1" applyFill="1" applyBorder="1">
      <alignment/>
      <protection/>
    </xf>
    <xf numFmtId="0" fontId="6" fillId="33" borderId="59" xfId="42" applyFont="1" applyFill="1" applyBorder="1" applyAlignment="1">
      <alignment horizontal="left" vertical="top" wrapText="1"/>
      <protection/>
    </xf>
    <xf numFmtId="177" fontId="6" fillId="33" borderId="51" xfId="42" applyNumberFormat="1" applyFont="1" applyFill="1" applyBorder="1" applyAlignment="1">
      <alignment horizontal="right" vertical="top"/>
      <protection/>
    </xf>
    <xf numFmtId="180" fontId="6" fillId="33" borderId="10" xfId="42" applyNumberFormat="1" applyFont="1" applyFill="1" applyBorder="1" applyAlignment="1">
      <alignment horizontal="left" vertical="top"/>
      <protection/>
    </xf>
    <xf numFmtId="4" fontId="4" fillId="33" borderId="18" xfId="42" applyNumberFormat="1" applyFont="1" applyFill="1" applyBorder="1" applyAlignment="1">
      <alignment horizontal="center" vertical="top"/>
      <protection/>
    </xf>
    <xf numFmtId="4" fontId="4" fillId="33" borderId="32" xfId="42" applyNumberFormat="1" applyFont="1" applyFill="1" applyBorder="1" applyAlignment="1">
      <alignment vertical="top"/>
      <protection/>
    </xf>
    <xf numFmtId="0" fontId="0" fillId="33" borderId="15" xfId="42" applyFont="1" applyFill="1" applyBorder="1">
      <alignment/>
      <protection/>
    </xf>
    <xf numFmtId="0" fontId="0" fillId="33" borderId="16" xfId="42" applyFont="1" applyFill="1" applyBorder="1">
      <alignment/>
      <protection/>
    </xf>
    <xf numFmtId="0" fontId="6" fillId="33" borderId="26" xfId="42" applyFont="1" applyFill="1" applyBorder="1" applyAlignment="1">
      <alignment horizontal="left" vertical="top" wrapText="1"/>
      <protection/>
    </xf>
    <xf numFmtId="4" fontId="0" fillId="33" borderId="27" xfId="42" applyNumberFormat="1" applyFont="1" applyFill="1" applyBorder="1" applyAlignment="1">
      <alignment vertical="top"/>
      <protection/>
    </xf>
    <xf numFmtId="4" fontId="0" fillId="33" borderId="36" xfId="42" applyNumberFormat="1" applyFont="1" applyFill="1" applyBorder="1" applyAlignment="1">
      <alignment vertical="top"/>
      <protection/>
    </xf>
    <xf numFmtId="4" fontId="4" fillId="33" borderId="18" xfId="42" applyNumberFormat="1" applyFont="1" applyFill="1" applyBorder="1" applyAlignment="1">
      <alignment vertical="top"/>
      <protection/>
    </xf>
    <xf numFmtId="0" fontId="0" fillId="33" borderId="27" xfId="42" applyFont="1" applyFill="1" applyBorder="1">
      <alignment/>
      <protection/>
    </xf>
    <xf numFmtId="0" fontId="6" fillId="33" borderId="22" xfId="42" applyFont="1" applyFill="1" applyBorder="1" applyAlignment="1">
      <alignment horizontal="left" vertical="top" wrapText="1"/>
      <protection/>
    </xf>
    <xf numFmtId="0" fontId="4" fillId="33" borderId="15" xfId="42" applyFont="1" applyFill="1" applyBorder="1">
      <alignment/>
      <protection/>
    </xf>
    <xf numFmtId="0" fontId="4" fillId="33" borderId="16" xfId="42" applyFont="1" applyFill="1" applyBorder="1">
      <alignment/>
      <protection/>
    </xf>
    <xf numFmtId="182" fontId="6" fillId="33" borderId="15" xfId="42" applyNumberFormat="1" applyFont="1" applyFill="1" applyBorder="1" applyAlignment="1">
      <alignment horizontal="right" vertical="top"/>
      <protection/>
    </xf>
    <xf numFmtId="0" fontId="4" fillId="33" borderId="59" xfId="42" applyFont="1" applyFill="1" applyBorder="1">
      <alignment/>
      <protection/>
    </xf>
    <xf numFmtId="178" fontId="6" fillId="33" borderId="10" xfId="42" applyNumberFormat="1" applyFont="1" applyFill="1" applyBorder="1" applyAlignment="1">
      <alignment horizontal="right" vertical="top"/>
      <protection/>
    </xf>
    <xf numFmtId="173" fontId="6" fillId="33" borderId="10" xfId="42" applyNumberFormat="1" applyFont="1" applyFill="1" applyBorder="1" applyAlignment="1">
      <alignment horizontal="right" vertical="top"/>
      <protection/>
    </xf>
    <xf numFmtId="180" fontId="6" fillId="33" borderId="62" xfId="42" applyNumberFormat="1" applyFont="1" applyFill="1" applyBorder="1" applyAlignment="1">
      <alignment horizontal="left" vertical="top"/>
      <protection/>
    </xf>
    <xf numFmtId="180" fontId="6" fillId="33" borderId="59" xfId="42" applyNumberFormat="1" applyFont="1" applyFill="1" applyBorder="1" applyAlignment="1">
      <alignment horizontal="left" vertical="top"/>
      <protection/>
    </xf>
    <xf numFmtId="0" fontId="0" fillId="0" borderId="0" xfId="42" applyFont="1" applyBorder="1" applyAlignment="1">
      <alignment horizontal="left"/>
      <protection/>
    </xf>
    <xf numFmtId="0" fontId="0" fillId="0" borderId="60" xfId="42" applyFont="1" applyBorder="1">
      <alignment/>
      <protection/>
    </xf>
    <xf numFmtId="0" fontId="0" fillId="0" borderId="60" xfId="42" applyFont="1" applyBorder="1" applyAlignment="1">
      <alignment wrapText="1"/>
      <protection/>
    </xf>
    <xf numFmtId="0" fontId="8" fillId="0" borderId="60" xfId="42" applyFont="1" applyBorder="1" applyAlignment="1">
      <alignment horizontal="left" vertical="top"/>
      <protection/>
    </xf>
    <xf numFmtId="4" fontId="0" fillId="0" borderId="60" xfId="42" applyNumberFormat="1" applyFont="1" applyBorder="1" applyAlignment="1">
      <alignment vertical="top"/>
      <protection/>
    </xf>
    <xf numFmtId="4" fontId="0" fillId="0" borderId="60" xfId="42" applyNumberFormat="1" applyFont="1" applyBorder="1" applyAlignment="1">
      <alignment horizontal="center" vertical="top"/>
      <protection/>
    </xf>
    <xf numFmtId="0" fontId="0" fillId="0" borderId="10" xfId="42" applyFont="1" applyFill="1" applyBorder="1">
      <alignment/>
      <protection/>
    </xf>
    <xf numFmtId="0" fontId="1" fillId="0" borderId="0" xfId="42" applyFont="1" applyFill="1" applyAlignment="1">
      <alignment horizontal="left" vertical="top"/>
      <protection/>
    </xf>
    <xf numFmtId="185" fontId="1" fillId="0" borderId="0" xfId="42" applyNumberFormat="1" applyFont="1" applyFill="1" applyAlignment="1">
      <alignment horizontal="left" vertical="top"/>
      <protection/>
    </xf>
    <xf numFmtId="4" fontId="0" fillId="0" borderId="0" xfId="42" applyNumberFormat="1" applyFont="1" applyFill="1" applyBorder="1" applyAlignment="1">
      <alignment horizontal="center" vertical="top"/>
      <protection/>
    </xf>
    <xf numFmtId="0" fontId="0" fillId="0" borderId="0" xfId="42" applyFont="1">
      <alignment/>
      <protection/>
    </xf>
    <xf numFmtId="0" fontId="0" fillId="0" borderId="0" xfId="42" applyFont="1" applyAlignment="1">
      <alignment wrapText="1"/>
      <protection/>
    </xf>
    <xf numFmtId="4" fontId="0" fillId="0" borderId="0" xfId="42" applyNumberFormat="1" applyFont="1" applyAlignment="1">
      <alignment vertical="top"/>
      <protection/>
    </xf>
    <xf numFmtId="4" fontId="0" fillId="0" borderId="0" xfId="42" applyNumberFormat="1" applyFont="1" applyAlignment="1">
      <alignment horizontal="center" vertical="top"/>
      <protection/>
    </xf>
    <xf numFmtId="0" fontId="6" fillId="0" borderId="0" xfId="42" applyFont="1" applyFill="1" applyBorder="1" applyAlignment="1">
      <alignment horizontal="right" vertical="top" wrapText="1"/>
      <protection/>
    </xf>
    <xf numFmtId="175" fontId="8" fillId="0" borderId="0" xfId="42" applyNumberFormat="1" applyFont="1" applyFill="1" applyBorder="1" applyAlignment="1">
      <alignment horizontal="left" vertical="top"/>
      <protection/>
    </xf>
    <xf numFmtId="176" fontId="8" fillId="0" borderId="13" xfId="42" applyNumberFormat="1" applyFont="1" applyFill="1" applyBorder="1" applyAlignment="1">
      <alignment horizontal="right" vertical="top"/>
      <protection/>
    </xf>
    <xf numFmtId="0" fontId="0" fillId="0" borderId="63" xfId="42" applyFont="1" applyFill="1" applyBorder="1">
      <alignment/>
      <protection/>
    </xf>
    <xf numFmtId="0" fontId="8" fillId="0" borderId="64" xfId="42" applyFont="1" applyFill="1" applyBorder="1" applyAlignment="1">
      <alignment horizontal="left" vertical="top" wrapText="1"/>
      <protection/>
    </xf>
    <xf numFmtId="0" fontId="9" fillId="0" borderId="27" xfId="42" applyFont="1" applyFill="1" applyBorder="1">
      <alignment/>
      <protection/>
    </xf>
    <xf numFmtId="4" fontId="9" fillId="0" borderId="50" xfId="42" applyNumberFormat="1" applyFont="1" applyFill="1" applyBorder="1" applyAlignment="1">
      <alignment vertical="top"/>
      <protection/>
    </xf>
    <xf numFmtId="4" fontId="0" fillId="0" borderId="0" xfId="42" applyNumberFormat="1" applyFont="1" applyFill="1" applyBorder="1" applyAlignment="1">
      <alignment horizontal="center" vertical="top"/>
      <protection/>
    </xf>
    <xf numFmtId="176" fontId="8" fillId="0" borderId="19" xfId="42" applyNumberFormat="1" applyFont="1" applyFill="1" applyBorder="1" applyAlignment="1">
      <alignment horizontal="right" vertical="top"/>
      <protection/>
    </xf>
    <xf numFmtId="0" fontId="3" fillId="0" borderId="47" xfId="42" applyFont="1" applyFill="1" applyBorder="1">
      <alignment/>
      <protection/>
    </xf>
    <xf numFmtId="0" fontId="0" fillId="0" borderId="17" xfId="42" applyFont="1" applyFill="1" applyBorder="1">
      <alignment/>
      <protection/>
    </xf>
    <xf numFmtId="0" fontId="7" fillId="0" borderId="19" xfId="42" applyFont="1" applyFill="1" applyBorder="1" applyAlignment="1">
      <alignment horizontal="left" vertical="top" wrapText="1"/>
      <protection/>
    </xf>
    <xf numFmtId="176" fontId="7" fillId="0" borderId="47" xfId="42" applyNumberFormat="1" applyFont="1" applyFill="1" applyBorder="1" applyAlignment="1">
      <alignment horizontal="right" vertical="top"/>
      <protection/>
    </xf>
    <xf numFmtId="176" fontId="7" fillId="0" borderId="19" xfId="42" applyNumberFormat="1" applyFont="1" applyFill="1" applyBorder="1" applyAlignment="1">
      <alignment horizontal="right" vertical="top"/>
      <protection/>
    </xf>
    <xf numFmtId="4" fontId="3" fillId="0" borderId="47" xfId="42" applyNumberFormat="1" applyFont="1" applyFill="1" applyBorder="1" applyAlignment="1">
      <alignment horizontal="center" vertical="top"/>
      <protection/>
    </xf>
    <xf numFmtId="4" fontId="3" fillId="0" borderId="19" xfId="42" applyNumberFormat="1" applyFont="1" applyFill="1" applyBorder="1" applyAlignment="1">
      <alignment vertical="top"/>
      <protection/>
    </xf>
    <xf numFmtId="0" fontId="10" fillId="0" borderId="27" xfId="42" applyNumberFormat="1" applyFont="1" applyFill="1" applyBorder="1" applyAlignment="1">
      <alignment horizontal="left" vertical="top" wrapText="1"/>
      <protection/>
    </xf>
    <xf numFmtId="4" fontId="0" fillId="0" borderId="33" xfId="42" applyNumberFormat="1" applyFont="1" applyFill="1" applyBorder="1" applyAlignment="1">
      <alignment vertical="top"/>
      <protection/>
    </xf>
    <xf numFmtId="176" fontId="8" fillId="0" borderId="22" xfId="42" applyNumberFormat="1" applyFont="1" applyFill="1" applyBorder="1" applyAlignment="1">
      <alignment horizontal="right" vertical="top"/>
      <protection/>
    </xf>
    <xf numFmtId="184" fontId="8" fillId="0" borderId="13" xfId="42" applyNumberFormat="1" applyFont="1" applyFill="1" applyBorder="1" applyAlignment="1">
      <alignment horizontal="right" vertical="top"/>
      <protection/>
    </xf>
    <xf numFmtId="175" fontId="8" fillId="0" borderId="50" xfId="42" applyNumberFormat="1" applyFont="1" applyFill="1" applyBorder="1" applyAlignment="1">
      <alignment horizontal="left" vertical="top"/>
      <protection/>
    </xf>
    <xf numFmtId="0" fontId="8" fillId="0" borderId="24" xfId="42" applyFont="1" applyFill="1" applyBorder="1" applyAlignment="1">
      <alignment horizontal="left" vertical="top" wrapText="1"/>
      <protection/>
    </xf>
    <xf numFmtId="177" fontId="8" fillId="0" borderId="24" xfId="42" applyNumberFormat="1" applyFont="1" applyFill="1" applyBorder="1" applyAlignment="1">
      <alignment horizontal="right" vertical="top"/>
      <protection/>
    </xf>
    <xf numFmtId="182" fontId="7" fillId="0" borderId="38" xfId="42" applyNumberFormat="1" applyFont="1" applyFill="1" applyBorder="1" applyAlignment="1">
      <alignment horizontal="right" vertical="top"/>
      <protection/>
    </xf>
    <xf numFmtId="178" fontId="10" fillId="0" borderId="24" xfId="42" applyNumberFormat="1" applyFont="1" applyFill="1" applyBorder="1" applyAlignment="1">
      <alignment horizontal="right" vertical="top"/>
      <protection/>
    </xf>
    <xf numFmtId="4" fontId="9" fillId="0" borderId="24" xfId="42" applyNumberFormat="1" applyFont="1" applyFill="1" applyBorder="1" applyAlignment="1">
      <alignment horizontal="center" vertical="top"/>
      <protection/>
    </xf>
    <xf numFmtId="0" fontId="8" fillId="0" borderId="65" xfId="42" applyFont="1" applyFill="1" applyBorder="1" applyAlignment="1">
      <alignment horizontal="left" vertical="top" wrapText="1"/>
      <protection/>
    </xf>
    <xf numFmtId="0" fontId="10" fillId="0" borderId="50" xfId="42" applyFont="1" applyFill="1" applyBorder="1" applyAlignment="1">
      <alignment horizontal="left" vertical="top" wrapText="1"/>
      <protection/>
    </xf>
    <xf numFmtId="175" fontId="10" fillId="0" borderId="32" xfId="42" applyNumberFormat="1" applyFont="1" applyFill="1" applyBorder="1" applyAlignment="1">
      <alignment horizontal="left" vertical="top"/>
      <protection/>
    </xf>
    <xf numFmtId="175" fontId="12" fillId="0" borderId="12" xfId="42" applyNumberFormat="1" applyFont="1" applyFill="1" applyBorder="1" applyAlignment="1">
      <alignment horizontal="left" vertical="top"/>
      <protection/>
    </xf>
    <xf numFmtId="0" fontId="12" fillId="0" borderId="18" xfId="42" applyFont="1" applyFill="1" applyBorder="1" applyAlignment="1">
      <alignment horizontal="left" vertical="top" wrapText="1"/>
      <protection/>
    </xf>
    <xf numFmtId="4" fontId="0" fillId="0" borderId="18" xfId="42" applyNumberFormat="1" applyFont="1" applyFill="1" applyBorder="1" applyAlignment="1">
      <alignment vertical="top"/>
      <protection/>
    </xf>
    <xf numFmtId="0" fontId="4" fillId="33" borderId="66" xfId="42" applyFont="1" applyFill="1" applyBorder="1">
      <alignment/>
      <protection/>
    </xf>
    <xf numFmtId="0" fontId="4" fillId="33" borderId="67" xfId="42" applyFont="1" applyFill="1" applyBorder="1">
      <alignment/>
      <protection/>
    </xf>
    <xf numFmtId="0" fontId="6" fillId="33" borderId="68" xfId="42" applyFont="1" applyFill="1" applyBorder="1" applyAlignment="1">
      <alignment horizontal="left" vertical="top" wrapText="1"/>
      <protection/>
    </xf>
    <xf numFmtId="176" fontId="6" fillId="33" borderId="66" xfId="42" applyNumberFormat="1" applyFont="1" applyFill="1" applyBorder="1" applyAlignment="1">
      <alignment horizontal="right" vertical="top"/>
      <protection/>
    </xf>
    <xf numFmtId="0" fontId="8" fillId="0" borderId="46" xfId="42" applyFont="1" applyFill="1" applyBorder="1" applyAlignment="1">
      <alignment horizontal="left" vertical="top" wrapText="1"/>
      <protection/>
    </xf>
    <xf numFmtId="0" fontId="8" fillId="0" borderId="32" xfId="42" applyFont="1" applyFill="1" applyBorder="1" applyAlignment="1">
      <alignment horizontal="left" vertical="top" wrapText="1"/>
      <protection/>
    </xf>
    <xf numFmtId="0" fontId="12" fillId="0" borderId="36" xfId="42" applyFont="1" applyFill="1" applyBorder="1" applyAlignment="1">
      <alignment horizontal="left" vertical="top" wrapText="1"/>
      <protection/>
    </xf>
    <xf numFmtId="181" fontId="7" fillId="0" borderId="15" xfId="42" applyNumberFormat="1" applyFont="1" applyFill="1" applyBorder="1" applyAlignment="1">
      <alignment horizontal="left" vertical="top"/>
      <protection/>
    </xf>
    <xf numFmtId="175" fontId="10" fillId="0" borderId="33" xfId="42" applyNumberFormat="1" applyFont="1" applyFill="1" applyBorder="1" applyAlignment="1">
      <alignment horizontal="left" vertical="top"/>
      <protection/>
    </xf>
    <xf numFmtId="0" fontId="0" fillId="0" borderId="22" xfId="42" applyFont="1" applyFill="1" applyBorder="1">
      <alignment/>
      <protection/>
    </xf>
    <xf numFmtId="0" fontId="0" fillId="0" borderId="30" xfId="42" applyFont="1" applyFill="1" applyBorder="1">
      <alignment/>
      <protection/>
    </xf>
    <xf numFmtId="175" fontId="8" fillId="0" borderId="65" xfId="42" applyNumberFormat="1" applyFont="1" applyFill="1" applyBorder="1" applyAlignment="1">
      <alignment horizontal="left" vertical="top"/>
      <protection/>
    </xf>
    <xf numFmtId="177" fontId="8" fillId="0" borderId="69" xfId="42" applyNumberFormat="1" applyFont="1" applyFill="1" applyBorder="1" applyAlignment="1">
      <alignment horizontal="right" vertical="top"/>
      <protection/>
    </xf>
    <xf numFmtId="0" fontId="0" fillId="0" borderId="60" xfId="42" applyFont="1" applyFill="1" applyBorder="1">
      <alignment/>
      <protection/>
    </xf>
    <xf numFmtId="4" fontId="9" fillId="0" borderId="43" xfId="42" applyNumberFormat="1" applyFont="1" applyFill="1" applyBorder="1" applyAlignment="1">
      <alignment vertical="top"/>
      <protection/>
    </xf>
    <xf numFmtId="0" fontId="9" fillId="0" borderId="70" xfId="42" applyFont="1" applyFill="1" applyBorder="1">
      <alignment/>
      <protection/>
    </xf>
    <xf numFmtId="4" fontId="9" fillId="0" borderId="24" xfId="42" applyNumberFormat="1" applyFont="1" applyFill="1" applyBorder="1" applyAlignment="1">
      <alignment vertical="top"/>
      <protection/>
    </xf>
    <xf numFmtId="0" fontId="0" fillId="0" borderId="0" xfId="42" applyFont="1" applyBorder="1">
      <alignment/>
      <protection/>
    </xf>
    <xf numFmtId="0" fontId="0" fillId="0" borderId="0" xfId="42" applyFont="1">
      <alignment/>
      <protection/>
    </xf>
    <xf numFmtId="0" fontId="0" fillId="0" borderId="28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33" xfId="42" applyFont="1" applyFill="1" applyBorder="1">
      <alignment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0" fontId="0" fillId="0" borderId="0" xfId="42" applyFont="1" applyFill="1">
      <alignment/>
      <protection/>
    </xf>
    <xf numFmtId="0" fontId="0" fillId="0" borderId="19" xfId="42" applyFont="1" applyFill="1" applyBorder="1">
      <alignment/>
      <protection/>
    </xf>
    <xf numFmtId="4" fontId="0" fillId="0" borderId="0" xfId="42" applyNumberFormat="1" applyFont="1" applyFill="1">
      <alignment/>
      <protection/>
    </xf>
    <xf numFmtId="4" fontId="0" fillId="0" borderId="28" xfId="42" applyNumberFormat="1" applyFont="1" applyFill="1" applyBorder="1" applyAlignment="1">
      <alignment vertical="top"/>
      <protection/>
    </xf>
    <xf numFmtId="176" fontId="8" fillId="34" borderId="24" xfId="42" applyNumberFormat="1" applyFont="1" applyFill="1" applyBorder="1" applyAlignment="1">
      <alignment horizontal="right" vertical="top"/>
      <protection/>
    </xf>
    <xf numFmtId="4" fontId="0" fillId="34" borderId="24" xfId="42" applyNumberFormat="1" applyFont="1" applyFill="1" applyBorder="1" applyAlignment="1">
      <alignment horizontal="center" vertical="top"/>
      <protection/>
    </xf>
    <xf numFmtId="182" fontId="10" fillId="34" borderId="24" xfId="42" applyNumberFormat="1" applyFont="1" applyFill="1" applyBorder="1" applyAlignment="1">
      <alignment horizontal="right" vertical="top"/>
      <protection/>
    </xf>
    <xf numFmtId="0" fontId="9" fillId="34" borderId="24" xfId="42" applyFont="1" applyFill="1" applyBorder="1">
      <alignment/>
      <protection/>
    </xf>
    <xf numFmtId="4" fontId="4" fillId="34" borderId="24" xfId="42" applyNumberFormat="1" applyFont="1" applyFill="1" applyBorder="1" applyAlignment="1">
      <alignment horizontal="center" vertical="top"/>
      <protection/>
    </xf>
    <xf numFmtId="178" fontId="10" fillId="34" borderId="22" xfId="42" applyNumberFormat="1" applyFont="1" applyFill="1" applyBorder="1" applyAlignment="1">
      <alignment horizontal="right" vertical="top"/>
      <protection/>
    </xf>
    <xf numFmtId="4" fontId="9" fillId="34" borderId="24" xfId="42" applyNumberFormat="1" applyFont="1" applyFill="1" applyBorder="1" applyAlignment="1">
      <alignment horizontal="center" vertical="top"/>
      <protection/>
    </xf>
    <xf numFmtId="4" fontId="0" fillId="34" borderId="22" xfId="42" applyNumberFormat="1" applyFont="1" applyFill="1" applyBorder="1" applyAlignment="1">
      <alignment horizontal="center" vertical="top"/>
      <protection/>
    </xf>
    <xf numFmtId="178" fontId="10" fillId="34" borderId="24" xfId="42" applyNumberFormat="1" applyFont="1" applyFill="1" applyBorder="1" applyAlignment="1">
      <alignment horizontal="right" vertical="top"/>
      <protection/>
    </xf>
    <xf numFmtId="4" fontId="4" fillId="34" borderId="22" xfId="42" applyNumberFormat="1" applyFont="1" applyFill="1" applyBorder="1" applyAlignment="1">
      <alignment horizontal="center" vertical="top"/>
      <protection/>
    </xf>
    <xf numFmtId="0" fontId="9" fillId="34" borderId="22" xfId="42" applyFont="1" applyFill="1" applyBorder="1">
      <alignment/>
      <protection/>
    </xf>
    <xf numFmtId="4" fontId="3" fillId="34" borderId="24" xfId="42" applyNumberFormat="1" applyFont="1" applyFill="1" applyBorder="1" applyAlignment="1">
      <alignment horizontal="center" vertical="top"/>
      <protection/>
    </xf>
    <xf numFmtId="4" fontId="3" fillId="34" borderId="22" xfId="42" applyNumberFormat="1" applyFont="1" applyFill="1" applyBorder="1" applyAlignment="1">
      <alignment horizontal="center" vertical="top"/>
      <protection/>
    </xf>
    <xf numFmtId="4" fontId="9" fillId="0" borderId="0" xfId="42" applyNumberFormat="1" applyFont="1" applyFill="1">
      <alignment/>
      <protection/>
    </xf>
    <xf numFmtId="4" fontId="0" fillId="0" borderId="0" xfId="42" applyNumberFormat="1" applyFont="1" applyFill="1">
      <alignment/>
      <protection/>
    </xf>
    <xf numFmtId="4" fontId="3" fillId="0" borderId="0" xfId="42" applyNumberFormat="1" applyFont="1" applyFill="1">
      <alignment/>
      <protection/>
    </xf>
    <xf numFmtId="176" fontId="10" fillId="34" borderId="22" xfId="42" applyNumberFormat="1" applyFont="1" applyFill="1" applyBorder="1" applyAlignment="1">
      <alignment horizontal="right" vertical="top"/>
      <protection/>
    </xf>
    <xf numFmtId="4" fontId="9" fillId="0" borderId="33" xfId="42" applyNumberFormat="1" applyFont="1" applyFill="1" applyBorder="1" applyAlignment="1">
      <alignment vertical="top"/>
      <protection/>
    </xf>
    <xf numFmtId="178" fontId="8" fillId="0" borderId="71" xfId="42" applyNumberFormat="1" applyFont="1" applyFill="1" applyBorder="1" applyAlignment="1">
      <alignment horizontal="right" vertical="top"/>
      <protection/>
    </xf>
    <xf numFmtId="4" fontId="0" fillId="0" borderId="71" xfId="42" applyNumberFormat="1" applyFont="1" applyFill="1" applyBorder="1" applyAlignment="1">
      <alignment horizontal="center" vertical="top"/>
      <protection/>
    </xf>
    <xf numFmtId="0" fontId="8" fillId="0" borderId="56" xfId="42" applyFont="1" applyFill="1" applyBorder="1" applyAlignment="1">
      <alignment horizontal="left" vertical="top" wrapText="1"/>
      <protection/>
    </xf>
    <xf numFmtId="178" fontId="8" fillId="0" borderId="24" xfId="42" applyNumberFormat="1" applyFont="1" applyFill="1" applyBorder="1" applyAlignment="1">
      <alignment horizontal="right" vertical="top"/>
      <protection/>
    </xf>
    <xf numFmtId="4" fontId="0" fillId="0" borderId="71" xfId="42" applyNumberFormat="1" applyFont="1" applyFill="1" applyBorder="1" applyAlignment="1">
      <alignment vertical="top"/>
      <protection/>
    </xf>
    <xf numFmtId="175" fontId="10" fillId="0" borderId="36" xfId="42" applyNumberFormat="1" applyFont="1" applyFill="1" applyBorder="1" applyAlignment="1">
      <alignment horizontal="left" vertical="top"/>
      <protection/>
    </xf>
    <xf numFmtId="182" fontId="6" fillId="33" borderId="51" xfId="42" applyNumberFormat="1" applyFont="1" applyFill="1" applyBorder="1" applyAlignment="1">
      <alignment horizontal="right" vertical="top"/>
      <protection/>
    </xf>
    <xf numFmtId="0" fontId="0" fillId="0" borderId="24" xfId="42" applyFont="1" applyFill="1" applyBorder="1">
      <alignment/>
      <protection/>
    </xf>
    <xf numFmtId="178" fontId="12" fillId="0" borderId="15" xfId="42" applyNumberFormat="1" applyFont="1" applyFill="1" applyBorder="1" applyAlignment="1">
      <alignment horizontal="right" vertical="top"/>
      <protection/>
    </xf>
    <xf numFmtId="4" fontId="3" fillId="33" borderId="22" xfId="42" applyNumberFormat="1" applyFont="1" applyFill="1" applyBorder="1" applyAlignment="1">
      <alignment horizontal="center" vertical="top"/>
      <protection/>
    </xf>
    <xf numFmtId="174" fontId="7" fillId="0" borderId="0" xfId="42" applyNumberFormat="1" applyFont="1" applyFill="1" applyBorder="1" applyAlignment="1">
      <alignment horizontal="left" vertical="top"/>
      <protection/>
    </xf>
    <xf numFmtId="0" fontId="10" fillId="0" borderId="14" xfId="42" applyFont="1" applyFill="1" applyBorder="1" applyAlignment="1">
      <alignment horizontal="left" vertical="top" wrapText="1"/>
      <protection/>
    </xf>
    <xf numFmtId="0" fontId="10" fillId="0" borderId="30" xfId="42" applyFont="1" applyFill="1" applyBorder="1" applyAlignment="1">
      <alignment horizontal="left" vertical="top" wrapText="1"/>
      <protection/>
    </xf>
    <xf numFmtId="176" fontId="10" fillId="34" borderId="24" xfId="42" applyNumberFormat="1" applyFont="1" applyFill="1" applyBorder="1" applyAlignment="1">
      <alignment horizontal="right" vertical="top"/>
      <protection/>
    </xf>
    <xf numFmtId="182" fontId="8" fillId="0" borderId="56" xfId="42" applyNumberFormat="1" applyFont="1" applyFill="1" applyBorder="1" applyAlignment="1">
      <alignment horizontal="right" vertical="top"/>
      <protection/>
    </xf>
    <xf numFmtId="181" fontId="7" fillId="0" borderId="72" xfId="42" applyNumberFormat="1" applyFont="1" applyFill="1" applyBorder="1" applyAlignment="1">
      <alignment horizontal="left" vertical="top"/>
      <protection/>
    </xf>
    <xf numFmtId="175" fontId="8" fillId="0" borderId="32" xfId="42" applyNumberFormat="1" applyFont="1" applyFill="1" applyBorder="1" applyAlignment="1">
      <alignment horizontal="left" vertical="top"/>
      <protection/>
    </xf>
    <xf numFmtId="0" fontId="0" fillId="0" borderId="71" xfId="42" applyFont="1" applyFill="1" applyBorder="1">
      <alignment/>
      <protection/>
    </xf>
    <xf numFmtId="0" fontId="0" fillId="0" borderId="63" xfId="42" applyFont="1" applyFill="1" applyBorder="1">
      <alignment/>
      <protection/>
    </xf>
    <xf numFmtId="0" fontId="0" fillId="0" borderId="28" xfId="42" applyFont="1" applyFill="1" applyBorder="1">
      <alignment/>
      <protection/>
    </xf>
    <xf numFmtId="0" fontId="0" fillId="0" borderId="10" xfId="42" applyFont="1" applyFill="1" applyBorder="1">
      <alignment/>
      <protection/>
    </xf>
    <xf numFmtId="4" fontId="9" fillId="34" borderId="22" xfId="42" applyNumberFormat="1" applyFont="1" applyFill="1" applyBorder="1" applyAlignment="1">
      <alignment horizontal="center" vertical="top"/>
      <protection/>
    </xf>
    <xf numFmtId="0" fontId="0" fillId="0" borderId="64" xfId="42" applyFont="1" applyFill="1" applyBorder="1">
      <alignment/>
      <protection/>
    </xf>
    <xf numFmtId="0" fontId="0" fillId="34" borderId="24" xfId="42" applyFont="1" applyFill="1" applyBorder="1">
      <alignment/>
      <protection/>
    </xf>
    <xf numFmtId="182" fontId="8" fillId="34" borderId="24" xfId="42" applyNumberFormat="1" applyFont="1" applyFill="1" applyBorder="1" applyAlignment="1">
      <alignment horizontal="right" vertical="top"/>
      <protection/>
    </xf>
    <xf numFmtId="0" fontId="0" fillId="34" borderId="22" xfId="42" applyFont="1" applyFill="1" applyBorder="1">
      <alignment/>
      <protection/>
    </xf>
    <xf numFmtId="4" fontId="9" fillId="0" borderId="36" xfId="42" applyNumberFormat="1" applyFont="1" applyFill="1" applyBorder="1" applyAlignment="1">
      <alignment vertical="top"/>
      <protection/>
    </xf>
    <xf numFmtId="178" fontId="10" fillId="34" borderId="33" xfId="42" applyNumberFormat="1" applyFont="1" applyFill="1" applyBorder="1" applyAlignment="1">
      <alignment horizontal="right" vertical="top"/>
      <protection/>
    </xf>
    <xf numFmtId="4" fontId="4" fillId="34" borderId="33" xfId="42" applyNumberFormat="1" applyFont="1" applyFill="1" applyBorder="1" applyAlignment="1">
      <alignment horizontal="center" vertical="top"/>
      <protection/>
    </xf>
    <xf numFmtId="182" fontId="10" fillId="34" borderId="22" xfId="42" applyNumberFormat="1" applyFont="1" applyFill="1" applyBorder="1" applyAlignment="1">
      <alignment horizontal="right" vertical="top"/>
      <protection/>
    </xf>
    <xf numFmtId="0" fontId="0" fillId="0" borderId="65" xfId="42" applyFont="1" applyFill="1" applyBorder="1">
      <alignment/>
      <protection/>
    </xf>
    <xf numFmtId="178" fontId="12" fillId="0" borderId="37" xfId="42" applyNumberFormat="1" applyFont="1" applyFill="1" applyBorder="1" applyAlignment="1">
      <alignment horizontal="right" vertical="top"/>
      <protection/>
    </xf>
    <xf numFmtId="0" fontId="0" fillId="0" borderId="65" xfId="42" applyFont="1" applyFill="1" applyBorder="1">
      <alignment/>
      <protection/>
    </xf>
    <xf numFmtId="0" fontId="9" fillId="0" borderId="28" xfId="42" applyFont="1" applyFill="1" applyBorder="1">
      <alignment/>
      <protection/>
    </xf>
    <xf numFmtId="0" fontId="9" fillId="0" borderId="18" xfId="42" applyFont="1" applyFill="1" applyBorder="1">
      <alignment/>
      <protection/>
    </xf>
    <xf numFmtId="0" fontId="9" fillId="0" borderId="0" xfId="42" applyFont="1" applyFill="1" applyBorder="1">
      <alignment/>
      <protection/>
    </xf>
    <xf numFmtId="0" fontId="9" fillId="0" borderId="32" xfId="42" applyFont="1" applyFill="1" applyBorder="1">
      <alignment/>
      <protection/>
    </xf>
    <xf numFmtId="182" fontId="11" fillId="34" borderId="24" xfId="42" applyNumberFormat="1" applyFont="1" applyFill="1" applyBorder="1" applyAlignment="1">
      <alignment horizontal="right" vertical="top"/>
      <protection/>
    </xf>
    <xf numFmtId="4" fontId="4" fillId="34" borderId="24" xfId="42" applyNumberFormat="1" applyFont="1" applyFill="1" applyBorder="1" applyAlignment="1">
      <alignment horizontal="center" vertical="top"/>
      <protection/>
    </xf>
    <xf numFmtId="0" fontId="9" fillId="0" borderId="0" xfId="42" applyFont="1" applyFill="1">
      <alignment/>
      <protection/>
    </xf>
    <xf numFmtId="4" fontId="3" fillId="0" borderId="22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0" xfId="42" applyNumberFormat="1" applyFont="1" applyFill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0" fontId="0" fillId="0" borderId="14" xfId="42" applyFont="1" applyFill="1" applyBorder="1" applyAlignment="1">
      <alignment horizontal="left" vertical="top"/>
      <protection/>
    </xf>
    <xf numFmtId="173" fontId="8" fillId="0" borderId="49" xfId="42" applyNumberFormat="1" applyFont="1" applyFill="1" applyBorder="1" applyAlignment="1">
      <alignment horizontal="right" vertical="top"/>
      <protection/>
    </xf>
    <xf numFmtId="4" fontId="9" fillId="0" borderId="73" xfId="42" applyNumberFormat="1" applyFont="1" applyFill="1" applyBorder="1" applyAlignment="1">
      <alignment vertical="top"/>
      <protection/>
    </xf>
    <xf numFmtId="0" fontId="0" fillId="0" borderId="46" xfId="42" applyFont="1" applyFill="1" applyBorder="1">
      <alignment/>
      <protection/>
    </xf>
    <xf numFmtId="0" fontId="0" fillId="0" borderId="36" xfId="42" applyFont="1" applyFill="1" applyBorder="1">
      <alignment/>
      <protection/>
    </xf>
    <xf numFmtId="181" fontId="7" fillId="0" borderId="24" xfId="42" applyNumberFormat="1" applyFont="1" applyFill="1" applyBorder="1" applyAlignment="1">
      <alignment horizontal="left" vertical="top"/>
      <protection/>
    </xf>
    <xf numFmtId="173" fontId="13" fillId="0" borderId="49" xfId="42" applyNumberFormat="1" applyFont="1" applyFill="1" applyBorder="1" applyAlignment="1">
      <alignment horizontal="right" vertical="top"/>
      <protection/>
    </xf>
    <xf numFmtId="177" fontId="8" fillId="35" borderId="24" xfId="42" applyNumberFormat="1" applyFont="1" applyFill="1" applyBorder="1" applyAlignment="1">
      <alignment horizontal="right" vertical="top"/>
      <protection/>
    </xf>
    <xf numFmtId="190" fontId="9" fillId="0" borderId="24" xfId="0" applyNumberFormat="1" applyFont="1" applyBorder="1" applyAlignment="1">
      <alignment horizontal="left" vertical="top" wrapText="1"/>
    </xf>
    <xf numFmtId="190" fontId="9" fillId="0" borderId="24" xfId="42" applyNumberFormat="1" applyFont="1" applyBorder="1" applyAlignment="1">
      <alignment horizontal="left" vertical="top" wrapText="1"/>
      <protection/>
    </xf>
    <xf numFmtId="175" fontId="8" fillId="0" borderId="74" xfId="42" applyNumberFormat="1" applyFont="1" applyFill="1" applyBorder="1" applyAlignment="1">
      <alignment horizontal="left" vertical="top"/>
      <protection/>
    </xf>
    <xf numFmtId="0" fontId="0" fillId="0" borderId="71" xfId="42" applyFont="1" applyFill="1" applyBorder="1">
      <alignment/>
      <protection/>
    </xf>
    <xf numFmtId="190" fontId="9" fillId="0" borderId="19" xfId="42" applyNumberFormat="1" applyFont="1" applyBorder="1" applyAlignment="1">
      <alignment vertical="top" wrapText="1"/>
      <protection/>
    </xf>
    <xf numFmtId="0" fontId="9" fillId="0" borderId="24" xfId="42" applyFont="1" applyBorder="1" applyAlignment="1">
      <alignment vertical="top" wrapText="1"/>
      <protection/>
    </xf>
    <xf numFmtId="176" fontId="6" fillId="33" borderId="22" xfId="42" applyNumberFormat="1" applyFont="1" applyFill="1" applyBorder="1" applyAlignment="1">
      <alignment horizontal="right" vertical="top"/>
      <protection/>
    </xf>
    <xf numFmtId="182" fontId="10" fillId="34" borderId="43" xfId="42" applyNumberFormat="1" applyFont="1" applyFill="1" applyBorder="1" applyAlignment="1">
      <alignment horizontal="right" vertical="top"/>
      <protection/>
    </xf>
    <xf numFmtId="0" fontId="0" fillId="0" borderId="16" xfId="42" applyFont="1" applyFill="1" applyBorder="1">
      <alignment/>
      <protection/>
    </xf>
    <xf numFmtId="0" fontId="0" fillId="0" borderId="15" xfId="42" applyFont="1" applyFill="1" applyBorder="1">
      <alignment/>
      <protection/>
    </xf>
    <xf numFmtId="0" fontId="8" fillId="0" borderId="71" xfId="42" applyFont="1" applyFill="1" applyBorder="1" applyAlignment="1">
      <alignment horizontal="left" vertical="top" wrapText="1"/>
      <protection/>
    </xf>
    <xf numFmtId="0" fontId="3" fillId="0" borderId="28" xfId="42" applyFont="1" applyFill="1" applyBorder="1">
      <alignment/>
      <protection/>
    </xf>
    <xf numFmtId="175" fontId="8" fillId="0" borderId="36" xfId="42" applyNumberFormat="1" applyFont="1" applyFill="1" applyBorder="1" applyAlignment="1">
      <alignment horizontal="left" vertical="top"/>
      <protection/>
    </xf>
    <xf numFmtId="182" fontId="7" fillId="0" borderId="10" xfId="42" applyNumberFormat="1" applyFont="1" applyFill="1" applyBorder="1" applyAlignment="1">
      <alignment horizontal="right" vertical="top"/>
      <protection/>
    </xf>
    <xf numFmtId="0" fontId="11" fillId="0" borderId="71" xfId="51" applyFont="1" applyBorder="1" applyAlignment="1">
      <alignment vertical="top" wrapText="1"/>
      <protection/>
    </xf>
    <xf numFmtId="182" fontId="8" fillId="35" borderId="24" xfId="42" applyNumberFormat="1" applyFont="1" applyFill="1" applyBorder="1" applyAlignment="1">
      <alignment horizontal="right" vertical="top"/>
      <protection/>
    </xf>
    <xf numFmtId="4" fontId="0" fillId="35" borderId="22" xfId="42" applyNumberFormat="1" applyFont="1" applyFill="1" applyBorder="1" applyAlignment="1">
      <alignment horizontal="center" vertical="top"/>
      <protection/>
    </xf>
    <xf numFmtId="190" fontId="9" fillId="0" borderId="22" xfId="51" applyNumberFormat="1" applyFont="1" applyBorder="1" applyAlignment="1">
      <alignment horizontal="left" vertical="top" wrapText="1"/>
      <protection/>
    </xf>
    <xf numFmtId="0" fontId="11" fillId="0" borderId="24" xfId="42" applyFont="1" applyFill="1" applyBorder="1" applyAlignment="1">
      <alignment horizontal="left" vertical="top" wrapText="1"/>
      <protection/>
    </xf>
    <xf numFmtId="0" fontId="11" fillId="0" borderId="24" xfId="42" applyFont="1" applyFill="1" applyBorder="1" applyAlignment="1">
      <alignment horizontal="left" vertical="top" wrapText="1"/>
      <protection/>
    </xf>
    <xf numFmtId="173" fontId="16" fillId="0" borderId="75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4" fontId="0" fillId="0" borderId="43" xfId="42" applyNumberFormat="1" applyFont="1" applyFill="1" applyBorder="1" applyAlignment="1">
      <alignment horizontal="center" vertical="top"/>
      <protection/>
    </xf>
    <xf numFmtId="0" fontId="11" fillId="0" borderId="50" xfId="42" applyFont="1" applyFill="1" applyBorder="1" applyAlignment="1">
      <alignment horizontal="left" vertical="top" wrapText="1"/>
      <protection/>
    </xf>
    <xf numFmtId="0" fontId="0" fillId="0" borderId="36" xfId="42" applyFont="1" applyFill="1" applyBorder="1">
      <alignment/>
      <protection/>
    </xf>
    <xf numFmtId="0" fontId="9" fillId="0" borderId="76" xfId="42" applyFont="1" applyFill="1" applyBorder="1">
      <alignment/>
      <protection/>
    </xf>
    <xf numFmtId="0" fontId="11" fillId="0" borderId="77" xfId="42" applyFont="1" applyFill="1" applyBorder="1" applyAlignment="1">
      <alignment horizontal="left" vertical="top" wrapText="1"/>
      <protection/>
    </xf>
    <xf numFmtId="4" fontId="9" fillId="0" borderId="60" xfId="42" applyNumberFormat="1" applyFont="1" applyFill="1" applyBorder="1" applyAlignment="1">
      <alignment vertical="top"/>
      <protection/>
    </xf>
    <xf numFmtId="0" fontId="10" fillId="0" borderId="44" xfId="42" applyFont="1" applyFill="1" applyBorder="1" applyAlignment="1">
      <alignment horizontal="left" vertical="top" wrapText="1"/>
      <protection/>
    </xf>
    <xf numFmtId="4" fontId="9" fillId="0" borderId="70" xfId="42" applyNumberFormat="1" applyFont="1" applyFill="1" applyBorder="1" applyAlignment="1">
      <alignment vertical="top"/>
      <protection/>
    </xf>
    <xf numFmtId="4" fontId="9" fillId="35" borderId="24" xfId="42" applyNumberFormat="1" applyFont="1" applyFill="1" applyBorder="1" applyAlignment="1">
      <alignment horizontal="center" vertical="top"/>
      <protection/>
    </xf>
    <xf numFmtId="4" fontId="4" fillId="0" borderId="21" xfId="42" applyNumberFormat="1" applyFont="1" applyFill="1" applyBorder="1" applyAlignment="1">
      <alignment horizontal="center" vertical="top"/>
      <protection/>
    </xf>
    <xf numFmtId="4" fontId="0" fillId="0" borderId="17" xfId="42" applyNumberFormat="1" applyFont="1" applyFill="1" applyBorder="1" applyAlignment="1">
      <alignment vertical="top"/>
      <protection/>
    </xf>
    <xf numFmtId="4" fontId="0" fillId="0" borderId="28" xfId="42" applyNumberFormat="1" applyFont="1" applyFill="1" applyBorder="1" applyAlignment="1">
      <alignment vertical="top"/>
      <protection/>
    </xf>
    <xf numFmtId="4" fontId="0" fillId="0" borderId="27" xfId="42" applyNumberFormat="1" applyFont="1" applyFill="1" applyBorder="1" applyAlignment="1">
      <alignment vertical="top"/>
      <protection/>
    </xf>
    <xf numFmtId="4" fontId="0" fillId="0" borderId="50" xfId="42" applyNumberFormat="1" applyFont="1" applyFill="1" applyBorder="1" applyAlignment="1">
      <alignment vertical="top"/>
      <protection/>
    </xf>
    <xf numFmtId="4" fontId="0" fillId="0" borderId="46" xfId="42" applyNumberFormat="1" applyFont="1" applyFill="1" applyBorder="1" applyAlignment="1">
      <alignment vertical="top"/>
      <protection/>
    </xf>
    <xf numFmtId="4" fontId="4" fillId="0" borderId="52" xfId="42" applyNumberFormat="1" applyFont="1" applyFill="1" applyBorder="1" applyAlignment="1">
      <alignment horizontal="center" vertical="top"/>
      <protection/>
    </xf>
    <xf numFmtId="0" fontId="0" fillId="0" borderId="24" xfId="42" applyFont="1" applyFill="1" applyBorder="1">
      <alignment/>
      <protection/>
    </xf>
    <xf numFmtId="0" fontId="0" fillId="0" borderId="27" xfId="42" applyFont="1" applyFill="1" applyBorder="1">
      <alignment/>
      <protection/>
    </xf>
    <xf numFmtId="0" fontId="4" fillId="0" borderId="0" xfId="42" applyFont="1" applyBorder="1" applyAlignment="1">
      <alignment horizontal="left"/>
      <protection/>
    </xf>
    <xf numFmtId="176" fontId="8" fillId="36" borderId="78" xfId="42" applyNumberFormat="1" applyFont="1" applyFill="1" applyBorder="1" applyAlignment="1">
      <alignment horizontal="right" vertical="top"/>
      <protection/>
    </xf>
    <xf numFmtId="4" fontId="0" fillId="36" borderId="24" xfId="42" applyNumberFormat="1" applyFont="1" applyFill="1" applyBorder="1" applyAlignment="1">
      <alignment horizontal="center" vertical="top"/>
      <protection/>
    </xf>
    <xf numFmtId="0" fontId="12" fillId="0" borderId="23" xfId="42" applyFont="1" applyFill="1" applyBorder="1" applyAlignment="1">
      <alignment horizontal="left" vertical="top" wrapText="1"/>
      <protection/>
    </xf>
    <xf numFmtId="0" fontId="3" fillId="0" borderId="32" xfId="42" applyFont="1" applyFill="1" applyBorder="1">
      <alignment/>
      <protection/>
    </xf>
    <xf numFmtId="0" fontId="7" fillId="0" borderId="18" xfId="42" applyFont="1" applyFill="1" applyBorder="1" applyAlignment="1">
      <alignment horizontal="left" vertical="top" wrapText="1"/>
      <protection/>
    </xf>
    <xf numFmtId="182" fontId="7" fillId="0" borderId="22" xfId="42" applyNumberFormat="1" applyFont="1" applyFill="1" applyBorder="1" applyAlignment="1">
      <alignment horizontal="right" vertical="top"/>
      <protection/>
    </xf>
    <xf numFmtId="2" fontId="3" fillId="0" borderId="22" xfId="42" applyNumberFormat="1" applyFont="1" applyFill="1" applyBorder="1" applyAlignment="1">
      <alignment horizontal="center" vertical="top"/>
      <protection/>
    </xf>
    <xf numFmtId="173" fontId="12" fillId="0" borderId="49" xfId="42" applyNumberFormat="1" applyFont="1" applyFill="1" applyBorder="1" applyAlignment="1">
      <alignment horizontal="right" vertical="top"/>
      <protection/>
    </xf>
    <xf numFmtId="0" fontId="9" fillId="0" borderId="14" xfId="42" applyFont="1" applyFill="1" applyBorder="1">
      <alignment/>
      <protection/>
    </xf>
    <xf numFmtId="0" fontId="10" fillId="0" borderId="25" xfId="42" applyFont="1" applyFill="1" applyBorder="1" applyAlignment="1">
      <alignment horizontal="left" vertical="top" wrapText="1"/>
      <protection/>
    </xf>
    <xf numFmtId="173" fontId="11" fillId="0" borderId="10" xfId="42" applyNumberFormat="1" applyFont="1" applyFill="1" applyBorder="1" applyAlignment="1">
      <alignment horizontal="right" vertical="top"/>
      <protection/>
    </xf>
    <xf numFmtId="4" fontId="9" fillId="0" borderId="22" xfId="42" applyNumberFormat="1" applyFont="1" applyFill="1" applyBorder="1" applyAlignment="1">
      <alignment horizontal="center" vertical="top"/>
      <protection/>
    </xf>
    <xf numFmtId="177" fontId="12" fillId="0" borderId="13" xfId="42" applyNumberFormat="1" applyFont="1" applyFill="1" applyBorder="1" applyAlignment="1">
      <alignment horizontal="right" vertical="top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0" fontId="0" fillId="0" borderId="71" xfId="42" applyFont="1" applyFill="1" applyBorder="1">
      <alignment/>
      <protection/>
    </xf>
    <xf numFmtId="175" fontId="8" fillId="0" borderId="71" xfId="42" applyNumberFormat="1" applyFont="1" applyFill="1" applyBorder="1" applyAlignment="1">
      <alignment horizontal="left" vertical="top"/>
      <protection/>
    </xf>
    <xf numFmtId="177" fontId="12" fillId="0" borderId="78" xfId="42" applyNumberFormat="1" applyFont="1" applyFill="1" applyBorder="1" applyAlignment="1">
      <alignment horizontal="right" vertical="top"/>
      <protection/>
    </xf>
    <xf numFmtId="0" fontId="10" fillId="0" borderId="29" xfId="42" applyFont="1" applyFill="1" applyBorder="1" applyAlignment="1">
      <alignment horizontal="left" vertical="top" wrapText="1"/>
      <protection/>
    </xf>
    <xf numFmtId="175" fontId="12" fillId="0" borderId="71" xfId="42" applyNumberFormat="1" applyFont="1" applyFill="1" applyBorder="1" applyAlignment="1">
      <alignment horizontal="left" vertical="top"/>
      <protection/>
    </xf>
    <xf numFmtId="0" fontId="11" fillId="0" borderId="29" xfId="42" applyFont="1" applyFill="1" applyBorder="1" applyAlignment="1">
      <alignment horizontal="left" vertical="top" wrapText="1"/>
      <protection/>
    </xf>
    <xf numFmtId="175" fontId="12" fillId="0" borderId="14" xfId="42" applyNumberFormat="1" applyFont="1" applyFill="1" applyBorder="1" applyAlignment="1">
      <alignment horizontal="left" vertical="top"/>
      <protection/>
    </xf>
    <xf numFmtId="0" fontId="12" fillId="0" borderId="25" xfId="42" applyFont="1" applyFill="1" applyBorder="1" applyAlignment="1">
      <alignment horizontal="left" vertical="top" wrapText="1"/>
      <protection/>
    </xf>
    <xf numFmtId="182" fontId="7" fillId="0" borderId="24" xfId="42" applyNumberFormat="1" applyFont="1" applyFill="1" applyBorder="1" applyAlignment="1">
      <alignment horizontal="right" vertical="top"/>
      <protection/>
    </xf>
    <xf numFmtId="178" fontId="10" fillId="35" borderId="45" xfId="42" applyNumberFormat="1" applyFont="1" applyFill="1" applyBorder="1" applyAlignment="1">
      <alignment horizontal="right" vertical="top"/>
      <protection/>
    </xf>
    <xf numFmtId="4" fontId="0" fillId="35" borderId="45" xfId="42" applyNumberFormat="1" applyFont="1" applyFill="1" applyBorder="1" applyAlignment="1">
      <alignment horizontal="center" vertical="top"/>
      <protection/>
    </xf>
    <xf numFmtId="0" fontId="12" fillId="0" borderId="32" xfId="42" applyFont="1" applyFill="1" applyBorder="1" applyAlignment="1">
      <alignment horizontal="left" vertical="top" wrapText="1"/>
      <protection/>
    </xf>
    <xf numFmtId="0" fontId="11" fillId="0" borderId="50" xfId="42" applyFont="1" applyFill="1" applyBorder="1" applyAlignment="1">
      <alignment horizontal="left" vertical="top" wrapText="1"/>
      <protection/>
    </xf>
    <xf numFmtId="190" fontId="9" fillId="0" borderId="50" xfId="42" applyNumberFormat="1" applyFont="1" applyBorder="1" applyAlignment="1">
      <alignment horizontal="left" vertical="top" wrapText="1"/>
      <protection/>
    </xf>
    <xf numFmtId="4" fontId="9" fillId="0" borderId="0" xfId="42" applyNumberFormat="1" applyFont="1" applyFill="1" applyBorder="1">
      <alignment/>
      <protection/>
    </xf>
    <xf numFmtId="0" fontId="8" fillId="0" borderId="79" xfId="42" applyFont="1" applyFill="1" applyBorder="1" applyAlignment="1">
      <alignment horizontal="left" vertical="top" wrapText="1"/>
      <protection/>
    </xf>
    <xf numFmtId="173" fontId="12" fillId="0" borderId="51" xfId="42" applyNumberFormat="1" applyFont="1" applyFill="1" applyBorder="1" applyAlignment="1">
      <alignment horizontal="right" vertical="top"/>
      <protection/>
    </xf>
    <xf numFmtId="0" fontId="8" fillId="0" borderId="40" xfId="42" applyFont="1" applyFill="1" applyBorder="1" applyAlignment="1">
      <alignment horizontal="left" vertical="top" wrapText="1"/>
      <protection/>
    </xf>
    <xf numFmtId="0" fontId="9" fillId="0" borderId="50" xfId="42" applyFont="1" applyBorder="1" applyAlignment="1">
      <alignment vertical="top" wrapText="1"/>
      <protection/>
    </xf>
    <xf numFmtId="0" fontId="0" fillId="0" borderId="17" xfId="42" applyFont="1" applyFill="1" applyBorder="1">
      <alignment/>
      <protection/>
    </xf>
    <xf numFmtId="0" fontId="11" fillId="0" borderId="33" xfId="42" applyFont="1" applyFill="1" applyBorder="1" applyAlignment="1">
      <alignment horizontal="left" vertical="top" wrapText="1"/>
      <protection/>
    </xf>
    <xf numFmtId="0" fontId="0" fillId="0" borderId="33" xfId="42" applyFont="1" applyFill="1" applyBorder="1">
      <alignment/>
      <protection/>
    </xf>
    <xf numFmtId="0" fontId="0" fillId="0" borderId="32" xfId="42" applyFont="1" applyFill="1" applyBorder="1">
      <alignment/>
      <protection/>
    </xf>
    <xf numFmtId="0" fontId="8" fillId="0" borderId="22" xfId="42" applyFont="1" applyFill="1" applyBorder="1" applyAlignment="1">
      <alignment horizontal="left" vertical="top" wrapText="1"/>
      <protection/>
    </xf>
    <xf numFmtId="182" fontId="8" fillId="0" borderId="77" xfId="42" applyNumberFormat="1" applyFont="1" applyFill="1" applyBorder="1" applyAlignment="1">
      <alignment horizontal="right" vertical="top"/>
      <protection/>
    </xf>
    <xf numFmtId="178" fontId="8" fillId="0" borderId="10" xfId="42" applyNumberFormat="1" applyFont="1" applyFill="1" applyBorder="1" applyAlignment="1">
      <alignment horizontal="right" vertical="top"/>
      <protection/>
    </xf>
    <xf numFmtId="177" fontId="0" fillId="0" borderId="0" xfId="42" applyNumberFormat="1" applyFont="1" applyFill="1">
      <alignment/>
      <protection/>
    </xf>
    <xf numFmtId="177" fontId="0" fillId="0" borderId="0" xfId="42" applyNumberFormat="1" applyFont="1" applyFill="1">
      <alignment/>
      <protection/>
    </xf>
    <xf numFmtId="172" fontId="6" fillId="33" borderId="80" xfId="42" applyNumberFormat="1" applyFont="1" applyFill="1" applyBorder="1" applyAlignment="1">
      <alignment horizontal="left" vertical="top"/>
      <protection/>
    </xf>
    <xf numFmtId="0" fontId="8" fillId="0" borderId="10" xfId="42" applyFont="1" applyFill="1" applyBorder="1" applyAlignment="1">
      <alignment horizontal="left" vertical="top" wrapText="1"/>
      <protection/>
    </xf>
    <xf numFmtId="0" fontId="8" fillId="0" borderId="11" xfId="42" applyFont="1" applyFill="1" applyBorder="1" applyAlignment="1">
      <alignment horizontal="left" vertical="top" wrapText="1"/>
      <protection/>
    </xf>
    <xf numFmtId="182" fontId="8" fillId="0" borderId="81" xfId="42" applyNumberFormat="1" applyFont="1" applyFill="1" applyBorder="1" applyAlignment="1">
      <alignment horizontal="right" vertical="top"/>
      <protection/>
    </xf>
    <xf numFmtId="173" fontId="8" fillId="0" borderId="22" xfId="42" applyNumberFormat="1" applyFont="1" applyFill="1" applyBorder="1" applyAlignment="1">
      <alignment horizontal="right" vertical="top"/>
      <protection/>
    </xf>
    <xf numFmtId="176" fontId="0" fillId="0" borderId="0" xfId="42" applyNumberFormat="1" applyFont="1" applyFill="1">
      <alignment/>
      <protection/>
    </xf>
    <xf numFmtId="178" fontId="0" fillId="0" borderId="0" xfId="42" applyNumberFormat="1" applyFont="1" applyFill="1">
      <alignment/>
      <protection/>
    </xf>
    <xf numFmtId="176" fontId="0" fillId="0" borderId="0" xfId="42" applyNumberFormat="1" applyFont="1" applyFill="1">
      <alignment/>
      <protection/>
    </xf>
    <xf numFmtId="175" fontId="8" fillId="0" borderId="16" xfId="42" applyNumberFormat="1" applyFont="1" applyFill="1" applyBorder="1" applyAlignment="1">
      <alignment horizontal="left" vertical="top"/>
      <protection/>
    </xf>
    <xf numFmtId="0" fontId="0" fillId="0" borderId="82" xfId="42" applyFont="1" applyFill="1" applyBorder="1">
      <alignment/>
      <protection/>
    </xf>
    <xf numFmtId="0" fontId="12" fillId="0" borderId="83" xfId="42" applyFont="1" applyFill="1" applyBorder="1" applyAlignment="1">
      <alignment horizontal="left" vertical="top" wrapText="1"/>
      <protection/>
    </xf>
    <xf numFmtId="173" fontId="0" fillId="0" borderId="0" xfId="42" applyNumberFormat="1" applyFont="1" applyFill="1">
      <alignment/>
      <protection/>
    </xf>
    <xf numFmtId="176" fontId="0" fillId="0" borderId="0" xfId="42" applyNumberFormat="1" applyFont="1" applyFill="1">
      <alignment/>
      <protection/>
    </xf>
    <xf numFmtId="182" fontId="0" fillId="0" borderId="0" xfId="42" applyNumberFormat="1" applyFont="1" applyFill="1">
      <alignment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0" fontId="0" fillId="0" borderId="56" xfId="42" applyFont="1" applyFill="1" applyBorder="1">
      <alignment/>
      <protection/>
    </xf>
    <xf numFmtId="0" fontId="8" fillId="0" borderId="83" xfId="42" applyFont="1" applyFill="1" applyBorder="1" applyAlignment="1">
      <alignment horizontal="left" vertical="top" wrapText="1"/>
      <protection/>
    </xf>
    <xf numFmtId="177" fontId="8" fillId="0" borderId="78" xfId="42" applyNumberFormat="1" applyFont="1" applyFill="1" applyBorder="1" applyAlignment="1">
      <alignment horizontal="right" vertical="top"/>
      <protection/>
    </xf>
    <xf numFmtId="0" fontId="0" fillId="0" borderId="71" xfId="42" applyFont="1" applyFill="1" applyBorder="1">
      <alignment/>
      <protection/>
    </xf>
    <xf numFmtId="0" fontId="0" fillId="0" borderId="33" xfId="42" applyFont="1" applyFill="1" applyBorder="1">
      <alignment/>
      <protection/>
    </xf>
    <xf numFmtId="4" fontId="0" fillId="0" borderId="27" xfId="42" applyNumberFormat="1" applyFont="1" applyFill="1" applyBorder="1" applyAlignment="1">
      <alignment vertical="top"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0" fontId="0" fillId="33" borderId="36" xfId="42" applyFont="1" applyFill="1" applyBorder="1">
      <alignment/>
      <protection/>
    </xf>
    <xf numFmtId="182" fontId="6" fillId="33" borderId="33" xfId="42" applyNumberFormat="1" applyFont="1" applyFill="1" applyBorder="1" applyAlignment="1">
      <alignment horizontal="right" vertical="top"/>
      <protection/>
    </xf>
    <xf numFmtId="2" fontId="4" fillId="33" borderId="22" xfId="42" applyNumberFormat="1" applyFont="1" applyFill="1" applyBorder="1" applyAlignment="1">
      <alignment horizontal="center" vertical="top"/>
      <protection/>
    </xf>
    <xf numFmtId="0" fontId="0" fillId="0" borderId="25" xfId="42" applyFont="1" applyFill="1" applyBorder="1">
      <alignment/>
      <protection/>
    </xf>
    <xf numFmtId="0" fontId="8" fillId="0" borderId="0" xfId="42" applyFont="1" applyFill="1" applyBorder="1" applyAlignment="1">
      <alignment horizontal="left" vertical="top" wrapText="1"/>
      <protection/>
    </xf>
    <xf numFmtId="0" fontId="0" fillId="0" borderId="24" xfId="42" applyFont="1" applyFill="1" applyBorder="1">
      <alignment/>
      <protection/>
    </xf>
    <xf numFmtId="0" fontId="0" fillId="33" borderId="10" xfId="42" applyFont="1" applyFill="1" applyBorder="1">
      <alignment/>
      <protection/>
    </xf>
    <xf numFmtId="0" fontId="0" fillId="0" borderId="70" xfId="42" applyFont="1" applyFill="1" applyBorder="1">
      <alignment/>
      <protection/>
    </xf>
    <xf numFmtId="0" fontId="0" fillId="34" borderId="45" xfId="42" applyFont="1" applyFill="1" applyBorder="1">
      <alignment/>
      <protection/>
    </xf>
    <xf numFmtId="4" fontId="9" fillId="0" borderId="60" xfId="42" applyNumberFormat="1" applyFont="1" applyFill="1" applyBorder="1" applyAlignment="1">
      <alignment vertical="top"/>
      <protection/>
    </xf>
    <xf numFmtId="4" fontId="9" fillId="34" borderId="45" xfId="42" applyNumberFormat="1" applyFont="1" applyFill="1" applyBorder="1" applyAlignment="1">
      <alignment horizontal="center" vertical="top"/>
      <protection/>
    </xf>
    <xf numFmtId="0" fontId="8" fillId="0" borderId="84" xfId="42" applyFont="1" applyFill="1" applyBorder="1" applyAlignment="1">
      <alignment horizontal="left" vertical="top" wrapText="1"/>
      <protection/>
    </xf>
    <xf numFmtId="180" fontId="6" fillId="33" borderId="80" xfId="42" applyNumberFormat="1" applyFont="1" applyFill="1" applyBorder="1" applyAlignment="1">
      <alignment horizontal="left" vertical="top"/>
      <protection/>
    </xf>
    <xf numFmtId="0" fontId="8" fillId="0" borderId="47" xfId="42" applyFont="1" applyFill="1" applyBorder="1" applyAlignment="1">
      <alignment horizontal="left" vertical="top" wrapText="1"/>
      <protection/>
    </xf>
    <xf numFmtId="0" fontId="12" fillId="0" borderId="0" xfId="42" applyFont="1" applyFill="1" applyBorder="1" applyAlignment="1">
      <alignment horizontal="left" vertical="top" wrapText="1"/>
      <protection/>
    </xf>
    <xf numFmtId="177" fontId="9" fillId="0" borderId="0" xfId="42" applyNumberFormat="1" applyFont="1" applyFill="1">
      <alignment/>
      <protection/>
    </xf>
    <xf numFmtId="4" fontId="3" fillId="0" borderId="0" xfId="42" applyNumberFormat="1" applyFont="1" applyAlignment="1">
      <alignment vertical="top"/>
      <protection/>
    </xf>
    <xf numFmtId="190" fontId="9" fillId="0" borderId="50" xfId="42" applyNumberFormat="1" applyFont="1" applyBorder="1" applyAlignment="1">
      <alignment vertical="top" wrapText="1"/>
      <protection/>
    </xf>
    <xf numFmtId="173" fontId="8" fillId="0" borderId="84" xfId="42" applyNumberFormat="1" applyFont="1" applyFill="1" applyBorder="1" applyAlignment="1">
      <alignment horizontal="right" vertical="top"/>
      <protection/>
    </xf>
    <xf numFmtId="0" fontId="10" fillId="0" borderId="85" xfId="42" applyFont="1" applyFill="1" applyBorder="1" applyAlignment="1">
      <alignment horizontal="left" vertical="top" wrapText="1"/>
      <protection/>
    </xf>
    <xf numFmtId="178" fontId="10" fillId="37" borderId="43" xfId="42" applyNumberFormat="1" applyFont="1" applyFill="1" applyBorder="1" applyAlignment="1">
      <alignment horizontal="right" vertical="top"/>
      <protection/>
    </xf>
    <xf numFmtId="4" fontId="9" fillId="0" borderId="86" xfId="42" applyNumberFormat="1" applyFont="1" applyFill="1" applyBorder="1" applyAlignment="1">
      <alignment vertical="top"/>
      <protection/>
    </xf>
    <xf numFmtId="4" fontId="3" fillId="37" borderId="43" xfId="42" applyNumberFormat="1" applyFont="1" applyFill="1" applyBorder="1" applyAlignment="1">
      <alignment horizontal="center" vertical="top"/>
      <protection/>
    </xf>
    <xf numFmtId="4" fontId="9" fillId="0" borderId="73" xfId="42" applyNumberFormat="1" applyFont="1" applyFill="1" applyBorder="1" applyAlignment="1">
      <alignment vertical="top"/>
      <protection/>
    </xf>
    <xf numFmtId="175" fontId="8" fillId="0" borderId="60" xfId="42" applyNumberFormat="1" applyFont="1" applyFill="1" applyBorder="1" applyAlignment="1">
      <alignment horizontal="left" vertical="top"/>
      <protection/>
    </xf>
    <xf numFmtId="0" fontId="8" fillId="0" borderId="87" xfId="42" applyFont="1" applyFill="1" applyBorder="1" applyAlignment="1">
      <alignment horizontal="left" vertical="top" wrapText="1"/>
      <protection/>
    </xf>
    <xf numFmtId="4" fontId="0" fillId="0" borderId="45" xfId="42" applyNumberFormat="1" applyFont="1" applyFill="1" applyBorder="1" applyAlignment="1">
      <alignment vertical="top"/>
      <protection/>
    </xf>
    <xf numFmtId="180" fontId="16" fillId="33" borderId="29" xfId="42" applyNumberFormat="1" applyFont="1" applyFill="1" applyBorder="1" applyAlignment="1">
      <alignment horizontal="left" vertical="top"/>
      <protection/>
    </xf>
    <xf numFmtId="0" fontId="16" fillId="33" borderId="29" xfId="42" applyFont="1" applyFill="1" applyBorder="1" applyAlignment="1">
      <alignment horizontal="left" vertical="top" wrapText="1"/>
      <protection/>
    </xf>
    <xf numFmtId="176" fontId="16" fillId="33" borderId="10" xfId="42" applyNumberFormat="1" applyFont="1" applyFill="1" applyBorder="1" applyAlignment="1">
      <alignment horizontal="right" vertical="top"/>
      <protection/>
    </xf>
    <xf numFmtId="4" fontId="3" fillId="35" borderId="22" xfId="42" applyNumberFormat="1" applyFont="1" applyFill="1" applyBorder="1" applyAlignment="1">
      <alignment horizontal="center" vertical="top"/>
      <protection/>
    </xf>
    <xf numFmtId="176" fontId="16" fillId="33" borderId="61" xfId="42" applyNumberFormat="1" applyFont="1" applyFill="1" applyBorder="1" applyAlignment="1">
      <alignment horizontal="right" vertical="top"/>
      <protection/>
    </xf>
    <xf numFmtId="177" fontId="8" fillId="0" borderId="49" xfId="42" applyNumberFormat="1" applyFont="1" applyFill="1" applyBorder="1" applyAlignment="1">
      <alignment horizontal="right" vertical="top"/>
      <protection/>
    </xf>
    <xf numFmtId="0" fontId="10" fillId="0" borderId="12" xfId="42" applyFont="1" applyFill="1" applyBorder="1" applyAlignment="1">
      <alignment horizontal="left" vertical="top" wrapText="1"/>
      <protection/>
    </xf>
    <xf numFmtId="4" fontId="0" fillId="0" borderId="56" xfId="42" applyNumberFormat="1" applyFont="1" applyFill="1" applyBorder="1" applyAlignment="1">
      <alignment vertical="top"/>
      <protection/>
    </xf>
    <xf numFmtId="176" fontId="7" fillId="0" borderId="37" xfId="42" applyNumberFormat="1" applyFont="1" applyFill="1" applyBorder="1" applyAlignment="1">
      <alignment horizontal="right" vertical="top"/>
      <protection/>
    </xf>
    <xf numFmtId="0" fontId="7" fillId="0" borderId="13" xfId="42" applyFont="1" applyFill="1" applyBorder="1" applyAlignment="1">
      <alignment horizontal="left" vertical="top" wrapText="1"/>
      <protection/>
    </xf>
    <xf numFmtId="176" fontId="7" fillId="0" borderId="56" xfId="42" applyNumberFormat="1" applyFont="1" applyFill="1" applyBorder="1" applyAlignment="1">
      <alignment horizontal="right" vertical="top"/>
      <protection/>
    </xf>
    <xf numFmtId="0" fontId="0" fillId="0" borderId="46" xfId="42" applyFont="1" applyFill="1" applyBorder="1">
      <alignment/>
      <protection/>
    </xf>
    <xf numFmtId="0" fontId="0" fillId="0" borderId="56" xfId="42" applyFont="1" applyFill="1" applyBorder="1">
      <alignment/>
      <protection/>
    </xf>
    <xf numFmtId="0" fontId="11" fillId="0" borderId="64" xfId="42" applyFont="1" applyFill="1" applyBorder="1" applyAlignment="1">
      <alignment horizontal="left" vertical="top" wrapText="1"/>
      <protection/>
    </xf>
    <xf numFmtId="178" fontId="10" fillId="34" borderId="13" xfId="42" applyNumberFormat="1" applyFont="1" applyFill="1" applyBorder="1" applyAlignment="1">
      <alignment horizontal="right" vertical="top"/>
      <protection/>
    </xf>
    <xf numFmtId="4" fontId="9" fillId="0" borderId="19" xfId="42" applyNumberFormat="1" applyFont="1" applyFill="1" applyBorder="1" applyAlignment="1">
      <alignment vertical="top"/>
      <protection/>
    </xf>
    <xf numFmtId="4" fontId="4" fillId="34" borderId="19" xfId="42" applyNumberFormat="1" applyFont="1" applyFill="1" applyBorder="1" applyAlignment="1">
      <alignment horizontal="center" vertical="top"/>
      <protection/>
    </xf>
    <xf numFmtId="178" fontId="8" fillId="0" borderId="17" xfId="42" applyNumberFormat="1" applyFont="1" applyFill="1" applyBorder="1" applyAlignment="1">
      <alignment horizontal="right" vertical="top"/>
      <protection/>
    </xf>
    <xf numFmtId="180" fontId="16" fillId="33" borderId="59" xfId="42" applyNumberFormat="1" applyFont="1" applyFill="1" applyBorder="1" applyAlignment="1">
      <alignment horizontal="left" vertical="top"/>
      <protection/>
    </xf>
    <xf numFmtId="182" fontId="16" fillId="33" borderId="10" xfId="42" applyNumberFormat="1" applyFont="1" applyFill="1" applyBorder="1" applyAlignment="1">
      <alignment horizontal="right" vertical="top"/>
      <protection/>
    </xf>
    <xf numFmtId="178" fontId="8" fillId="0" borderId="56" xfId="42" applyNumberFormat="1" applyFont="1" applyFill="1" applyBorder="1" applyAlignment="1">
      <alignment horizontal="right" vertical="top"/>
      <protection/>
    </xf>
    <xf numFmtId="173" fontId="16" fillId="0" borderId="88" xfId="42" applyNumberFormat="1" applyFont="1" applyFill="1" applyBorder="1" applyAlignment="1">
      <alignment horizontal="right" vertical="top"/>
      <protection/>
    </xf>
    <xf numFmtId="4" fontId="0" fillId="36" borderId="18" xfId="42" applyNumberFormat="1" applyFont="1" applyFill="1" applyBorder="1" applyAlignment="1">
      <alignment horizontal="center" vertical="top"/>
      <protection/>
    </xf>
    <xf numFmtId="4" fontId="4" fillId="0" borderId="89" xfId="42" applyNumberFormat="1" applyFont="1" applyFill="1" applyBorder="1" applyAlignment="1">
      <alignment horizontal="center" vertical="top"/>
      <protection/>
    </xf>
    <xf numFmtId="4" fontId="52" fillId="0" borderId="0" xfId="42" applyNumberFormat="1" applyFont="1" applyFill="1">
      <alignment/>
      <protection/>
    </xf>
    <xf numFmtId="0" fontId="12" fillId="0" borderId="36" xfId="42" applyFont="1" applyFill="1" applyBorder="1" applyAlignment="1">
      <alignment horizontal="left" vertical="top" wrapText="1"/>
      <protection/>
    </xf>
    <xf numFmtId="0" fontId="0" fillId="0" borderId="32" xfId="42" applyFont="1" applyFill="1" applyBorder="1">
      <alignment/>
      <protection/>
    </xf>
    <xf numFmtId="0" fontId="0" fillId="0" borderId="27" xfId="42" applyFont="1" applyFill="1" applyBorder="1">
      <alignment/>
      <protection/>
    </xf>
    <xf numFmtId="0" fontId="0" fillId="0" borderId="30" xfId="42" applyFont="1" applyFill="1" applyBorder="1" applyAlignment="1">
      <alignment horizontal="left" vertical="top"/>
      <protection/>
    </xf>
    <xf numFmtId="0" fontId="12" fillId="0" borderId="31" xfId="42" applyFont="1" applyFill="1" applyBorder="1" applyAlignment="1">
      <alignment horizontal="left" vertical="top" wrapText="1"/>
      <protection/>
    </xf>
    <xf numFmtId="0" fontId="0" fillId="0" borderId="51" xfId="42" applyFont="1" applyFill="1" applyBorder="1">
      <alignment/>
      <protection/>
    </xf>
    <xf numFmtId="0" fontId="10" fillId="0" borderId="60" xfId="42" applyFont="1" applyFill="1" applyBorder="1" applyAlignment="1">
      <alignment horizontal="left" vertical="top" wrapText="1"/>
      <protection/>
    </xf>
    <xf numFmtId="182" fontId="10" fillId="34" borderId="45" xfId="42" applyNumberFormat="1" applyFont="1" applyFill="1" applyBorder="1" applyAlignment="1">
      <alignment horizontal="right" vertical="top"/>
      <protection/>
    </xf>
    <xf numFmtId="4" fontId="0" fillId="34" borderId="45" xfId="42" applyNumberFormat="1" applyFont="1" applyFill="1" applyBorder="1" applyAlignment="1">
      <alignment horizontal="center" vertical="top"/>
      <protection/>
    </xf>
    <xf numFmtId="4" fontId="9" fillId="0" borderId="70" xfId="42" applyNumberFormat="1" applyFont="1" applyFill="1" applyBorder="1" applyAlignment="1">
      <alignment vertical="top"/>
      <protection/>
    </xf>
    <xf numFmtId="176" fontId="9" fillId="0" borderId="0" xfId="42" applyNumberFormat="1" applyFont="1" applyFill="1">
      <alignment/>
      <protection/>
    </xf>
    <xf numFmtId="0" fontId="10" fillId="0" borderId="33" xfId="42" applyFont="1" applyFill="1" applyBorder="1" applyAlignment="1">
      <alignment horizontal="left" vertical="top" wrapText="1"/>
      <protection/>
    </xf>
    <xf numFmtId="0" fontId="9" fillId="0" borderId="17" xfId="42" applyFont="1" applyFill="1" applyBorder="1">
      <alignment/>
      <protection/>
    </xf>
    <xf numFmtId="0" fontId="9" fillId="0" borderId="46" xfId="42" applyFont="1" applyFill="1" applyBorder="1">
      <alignment/>
      <protection/>
    </xf>
    <xf numFmtId="4" fontId="0" fillId="0" borderId="47" xfId="42" applyNumberFormat="1" applyFont="1" applyFill="1" applyBorder="1" applyAlignment="1">
      <alignment vertical="top"/>
      <protection/>
    </xf>
    <xf numFmtId="0" fontId="10" fillId="0" borderId="17" xfId="42" applyFont="1" applyFill="1" applyBorder="1" applyAlignment="1">
      <alignment horizontal="left" vertical="top" wrapText="1"/>
      <protection/>
    </xf>
    <xf numFmtId="178" fontId="8" fillId="36" borderId="19" xfId="42" applyNumberFormat="1" applyFont="1" applyFill="1" applyBorder="1" applyAlignment="1">
      <alignment horizontal="right" vertical="top"/>
      <protection/>
    </xf>
    <xf numFmtId="4" fontId="0" fillId="36" borderId="19" xfId="42" applyNumberFormat="1" applyFont="1" applyFill="1" applyBorder="1" applyAlignment="1">
      <alignment horizontal="center" vertical="top"/>
      <protection/>
    </xf>
    <xf numFmtId="4" fontId="0" fillId="0" borderId="43" xfId="42" applyNumberFormat="1" applyFont="1" applyFill="1" applyBorder="1" applyAlignment="1">
      <alignment horizontal="center" vertical="top"/>
      <protection/>
    </xf>
    <xf numFmtId="4" fontId="0" fillId="0" borderId="85" xfId="42" applyNumberFormat="1" applyFont="1" applyFill="1" applyBorder="1" applyAlignment="1">
      <alignment vertical="top"/>
      <protection/>
    </xf>
    <xf numFmtId="4" fontId="0" fillId="0" borderId="73" xfId="42" applyNumberFormat="1" applyFont="1" applyFill="1" applyBorder="1" applyAlignment="1">
      <alignment vertical="top"/>
      <protection/>
    </xf>
    <xf numFmtId="173" fontId="53" fillId="0" borderId="10" xfId="42" applyNumberFormat="1" applyFont="1" applyFill="1" applyBorder="1" applyAlignment="1">
      <alignment horizontal="right" vertical="top"/>
      <protection/>
    </xf>
    <xf numFmtId="4" fontId="54" fillId="0" borderId="22" xfId="42" applyNumberFormat="1" applyFont="1" applyFill="1" applyBorder="1" applyAlignment="1">
      <alignment vertical="top"/>
      <protection/>
    </xf>
    <xf numFmtId="0" fontId="0" fillId="0" borderId="36" xfId="42" applyFont="1" applyFill="1" applyBorder="1">
      <alignment/>
      <protection/>
    </xf>
    <xf numFmtId="178" fontId="10" fillId="37" borderId="24" xfId="42" applyNumberFormat="1" applyFont="1" applyFill="1" applyBorder="1" applyAlignment="1">
      <alignment horizontal="right" vertical="top"/>
      <protection/>
    </xf>
    <xf numFmtId="4" fontId="9" fillId="0" borderId="71" xfId="42" applyNumberFormat="1" applyFont="1" applyFill="1" applyBorder="1" applyAlignment="1">
      <alignment vertical="top"/>
      <protection/>
    </xf>
    <xf numFmtId="4" fontId="3" fillId="37" borderId="24" xfId="42" applyNumberFormat="1" applyFont="1" applyFill="1" applyBorder="1" applyAlignment="1">
      <alignment horizontal="center" vertical="top"/>
      <protection/>
    </xf>
    <xf numFmtId="4" fontId="9" fillId="0" borderId="50" xfId="42" applyNumberFormat="1" applyFont="1" applyFill="1" applyBorder="1" applyAlignment="1">
      <alignment vertical="top"/>
      <protection/>
    </xf>
    <xf numFmtId="0" fontId="10" fillId="0" borderId="56" xfId="42" applyFont="1" applyFill="1" applyBorder="1" applyAlignment="1">
      <alignment horizontal="left" vertical="top" wrapText="1"/>
      <protection/>
    </xf>
    <xf numFmtId="178" fontId="8" fillId="36" borderId="24" xfId="42" applyNumberFormat="1" applyFont="1" applyFill="1" applyBorder="1" applyAlignment="1">
      <alignment horizontal="right" vertical="top"/>
      <protection/>
    </xf>
    <xf numFmtId="0" fontId="0" fillId="0" borderId="56" xfId="42" applyFont="1" applyFill="1" applyBorder="1">
      <alignment/>
      <protection/>
    </xf>
    <xf numFmtId="0" fontId="0" fillId="0" borderId="27" xfId="42" applyFont="1" applyFill="1" applyBorder="1">
      <alignment/>
      <protection/>
    </xf>
    <xf numFmtId="0" fontId="10" fillId="0" borderId="71" xfId="42" applyFont="1" applyFill="1" applyBorder="1" applyAlignment="1">
      <alignment horizontal="left" vertical="top" wrapText="1"/>
      <protection/>
    </xf>
    <xf numFmtId="190" fontId="9" fillId="0" borderId="50" xfId="0" applyNumberFormat="1" applyFont="1" applyBorder="1" applyAlignment="1">
      <alignment horizontal="left" vertical="top" wrapText="1"/>
    </xf>
    <xf numFmtId="175" fontId="8" fillId="0" borderId="90" xfId="42" applyNumberFormat="1" applyFont="1" applyFill="1" applyBorder="1" applyAlignment="1">
      <alignment horizontal="left" vertical="top"/>
      <protection/>
    </xf>
    <xf numFmtId="177" fontId="8" fillId="36" borderId="24" xfId="42" applyNumberFormat="1" applyFont="1" applyFill="1" applyBorder="1" applyAlignment="1">
      <alignment horizontal="right" vertical="top"/>
      <protection/>
    </xf>
    <xf numFmtId="4" fontId="9" fillId="36" borderId="24" xfId="42" applyNumberFormat="1" applyFont="1" applyFill="1" applyBorder="1" applyAlignment="1">
      <alignment horizontal="center" vertical="top"/>
      <protection/>
    </xf>
    <xf numFmtId="0" fontId="55" fillId="0" borderId="23" xfId="42" applyFont="1" applyFill="1" applyBorder="1" applyAlignment="1">
      <alignment horizontal="left" vertical="top" wrapText="1"/>
      <protection/>
    </xf>
    <xf numFmtId="0" fontId="12" fillId="0" borderId="71" xfId="42" applyFont="1" applyFill="1" applyBorder="1" applyAlignment="1">
      <alignment horizontal="left" vertical="top" wrapText="1"/>
      <protection/>
    </xf>
    <xf numFmtId="0" fontId="9" fillId="0" borderId="50" xfId="42" applyFont="1" applyBorder="1" applyAlignment="1">
      <alignment vertical="top"/>
      <protection/>
    </xf>
    <xf numFmtId="177" fontId="12" fillId="0" borderId="15" xfId="42" applyNumberFormat="1" applyFont="1" applyFill="1" applyBorder="1" applyAlignment="1">
      <alignment horizontal="right" vertical="top"/>
      <protection/>
    </xf>
    <xf numFmtId="0" fontId="12" fillId="0" borderId="23" xfId="42" applyNumberFormat="1" applyFont="1" applyFill="1" applyBorder="1" applyAlignment="1">
      <alignment horizontal="left" vertical="top" wrapText="1"/>
      <protection/>
    </xf>
    <xf numFmtId="0" fontId="0" fillId="0" borderId="91" xfId="42" applyFont="1" applyFill="1" applyBorder="1">
      <alignment/>
      <protection/>
    </xf>
    <xf numFmtId="0" fontId="11" fillId="0" borderId="27" xfId="42" applyFont="1" applyFill="1" applyBorder="1" applyAlignment="1">
      <alignment horizontal="left" vertical="top" wrapText="1"/>
      <protection/>
    </xf>
    <xf numFmtId="178" fontId="10" fillId="36" borderId="27" xfId="42" applyNumberFormat="1" applyFont="1" applyFill="1" applyBorder="1" applyAlignment="1">
      <alignment horizontal="right" vertical="top"/>
      <protection/>
    </xf>
    <xf numFmtId="4" fontId="4" fillId="36" borderId="33" xfId="42" applyNumberFormat="1" applyFont="1" applyFill="1" applyBorder="1" applyAlignment="1">
      <alignment horizontal="center" vertical="top"/>
      <protection/>
    </xf>
    <xf numFmtId="175" fontId="8" fillId="0" borderId="70" xfId="42" applyNumberFormat="1" applyFont="1" applyFill="1" applyBorder="1" applyAlignment="1">
      <alignment horizontal="left" vertical="top"/>
      <protection/>
    </xf>
    <xf numFmtId="0" fontId="10" fillId="0" borderId="43" xfId="42" applyFont="1" applyFill="1" applyBorder="1" applyAlignment="1">
      <alignment horizontal="left" vertical="top" wrapText="1"/>
      <protection/>
    </xf>
    <xf numFmtId="176" fontId="8" fillId="34" borderId="43" xfId="42" applyNumberFormat="1" applyFont="1" applyFill="1" applyBorder="1" applyAlignment="1">
      <alignment horizontal="right" vertical="top"/>
      <protection/>
    </xf>
    <xf numFmtId="4" fontId="0" fillId="34" borderId="43" xfId="42" applyNumberFormat="1" applyFont="1" applyFill="1" applyBorder="1" applyAlignment="1">
      <alignment horizontal="center" vertical="top"/>
      <protection/>
    </xf>
    <xf numFmtId="4" fontId="0" fillId="0" borderId="73" xfId="42" applyNumberFormat="1" applyFont="1" applyFill="1" applyBorder="1" applyAlignment="1">
      <alignment vertical="top"/>
      <protection/>
    </xf>
    <xf numFmtId="176" fontId="8" fillId="0" borderId="92" xfId="42" applyNumberFormat="1" applyFont="1" applyFill="1" applyBorder="1" applyAlignment="1">
      <alignment horizontal="right" vertical="top"/>
      <protection/>
    </xf>
    <xf numFmtId="176" fontId="8" fillId="0" borderId="24" xfId="42" applyNumberFormat="1" applyFont="1" applyFill="1" applyBorder="1" applyAlignment="1">
      <alignment horizontal="right" vertical="top"/>
      <protection/>
    </xf>
    <xf numFmtId="0" fontId="0" fillId="0" borderId="50" xfId="42" applyFont="1" applyFill="1" applyBorder="1">
      <alignment/>
      <protection/>
    </xf>
    <xf numFmtId="0" fontId="0" fillId="0" borderId="51" xfId="42" applyFont="1" applyFill="1" applyBorder="1">
      <alignment/>
      <protection/>
    </xf>
    <xf numFmtId="180" fontId="6" fillId="33" borderId="22" xfId="42" applyNumberFormat="1" applyFont="1" applyFill="1" applyBorder="1" applyAlignment="1">
      <alignment horizontal="left" vertical="top"/>
      <protection/>
    </xf>
    <xf numFmtId="182" fontId="6" fillId="33" borderId="93" xfId="42" applyNumberFormat="1" applyFont="1" applyFill="1" applyBorder="1" applyAlignment="1">
      <alignment horizontal="right" vertical="top"/>
      <protection/>
    </xf>
    <xf numFmtId="178" fontId="10" fillId="0" borderId="27" xfId="42" applyNumberFormat="1" applyFont="1" applyFill="1" applyBorder="1" applyAlignment="1">
      <alignment horizontal="right" vertical="top"/>
      <protection/>
    </xf>
    <xf numFmtId="4" fontId="4" fillId="0" borderId="33" xfId="42" applyNumberFormat="1" applyFont="1" applyFill="1" applyBorder="1" applyAlignment="1">
      <alignment horizontal="center" vertical="top"/>
      <protection/>
    </xf>
    <xf numFmtId="0" fontId="5" fillId="0" borderId="21" xfId="42" applyFont="1" applyFill="1" applyBorder="1" applyAlignment="1">
      <alignment horizontal="center" vertical="center"/>
      <protection/>
    </xf>
    <xf numFmtId="0" fontId="4" fillId="0" borderId="21" xfId="42" applyFont="1" applyBorder="1" applyAlignment="1">
      <alignment horizontal="center"/>
      <protection/>
    </xf>
    <xf numFmtId="0" fontId="6" fillId="0" borderId="0" xfId="42" applyFont="1" applyBorder="1" applyAlignment="1">
      <alignment horizontal="left" vertical="top"/>
      <protection/>
    </xf>
    <xf numFmtId="0" fontId="0" fillId="0" borderId="0" xfId="42" applyFont="1" applyBorder="1" applyAlignment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245</xdr:row>
      <xdr:rowOff>0</xdr:rowOff>
    </xdr:from>
    <xdr:to>
      <xdr:col>4</xdr:col>
      <xdr:colOff>476250</xdr:colOff>
      <xdr:row>245</xdr:row>
      <xdr:rowOff>0</xdr:rowOff>
    </xdr:to>
    <xdr:sp>
      <xdr:nvSpPr>
        <xdr:cNvPr id="1" name="Line 12"/>
        <xdr:cNvSpPr>
          <a:spLocks/>
        </xdr:cNvSpPr>
      </xdr:nvSpPr>
      <xdr:spPr>
        <a:xfrm flipH="1" flipV="1">
          <a:off x="1543050" y="59978925"/>
          <a:ext cx="514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0"/>
  <sheetViews>
    <sheetView tabSelected="1" view="pageBreakPreview" zoomScale="75" zoomScaleSheetLayoutView="75" zoomScalePageLayoutView="0" workbookViewId="0" topLeftCell="A850">
      <selection activeCell="N864" sqref="N864"/>
    </sheetView>
  </sheetViews>
  <sheetFormatPr defaultColWidth="7.00390625" defaultRowHeight="12.75"/>
  <cols>
    <col min="1" max="1" width="6.28125" style="299" customWidth="1"/>
    <col min="2" max="2" width="8.7109375" style="299" customWidth="1"/>
    <col min="3" max="3" width="3.00390625" style="299" customWidth="1"/>
    <col min="4" max="4" width="5.7109375" style="299" customWidth="1"/>
    <col min="5" max="5" width="56.7109375" style="300" customWidth="1"/>
    <col min="6" max="6" width="14.8515625" style="299" bestFit="1" customWidth="1"/>
    <col min="7" max="7" width="14.8515625" style="301" bestFit="1" customWidth="1"/>
    <col min="8" max="8" width="8.00390625" style="302" bestFit="1" customWidth="1"/>
    <col min="9" max="9" width="14.421875" style="301" bestFit="1" customWidth="1"/>
    <col min="10" max="10" width="7.00390625" style="299" customWidth="1"/>
    <col min="11" max="11" width="14.421875" style="299" bestFit="1" customWidth="1"/>
    <col min="12" max="16384" width="7.00390625" style="299" customWidth="1"/>
  </cols>
  <sheetData>
    <row r="1" spans="1:11" ht="15" customHeight="1">
      <c r="A1" s="651" t="s">
        <v>342</v>
      </c>
      <c r="B1" s="652"/>
      <c r="C1" s="652"/>
      <c r="D1" s="652"/>
      <c r="E1" s="652"/>
      <c r="F1" s="652"/>
      <c r="G1" s="554" t="s">
        <v>95</v>
      </c>
      <c r="H1" s="289"/>
      <c r="I1" s="473" t="s">
        <v>96</v>
      </c>
      <c r="J1" s="352"/>
      <c r="K1" s="352"/>
    </row>
    <row r="2" spans="1:9" s="353" customFormat="1" ht="13.5" thickBot="1">
      <c r="A2" s="290"/>
      <c r="B2" s="290"/>
      <c r="C2" s="290"/>
      <c r="D2" s="290"/>
      <c r="E2" s="291"/>
      <c r="F2" s="292"/>
      <c r="G2" s="293"/>
      <c r="H2" s="294"/>
      <c r="I2" s="293"/>
    </row>
    <row r="3" spans="1:10" s="18" customFormat="1" ht="13.5" thickBot="1">
      <c r="A3" s="19" t="s">
        <v>45</v>
      </c>
      <c r="B3" s="20" t="s">
        <v>80</v>
      </c>
      <c r="C3" s="649" t="s">
        <v>58</v>
      </c>
      <c r="D3" s="650"/>
      <c r="E3" s="21" t="s">
        <v>44</v>
      </c>
      <c r="F3" s="20" t="s">
        <v>90</v>
      </c>
      <c r="G3" s="22" t="s">
        <v>91</v>
      </c>
      <c r="H3" s="22" t="s">
        <v>92</v>
      </c>
      <c r="I3" s="210" t="s">
        <v>97</v>
      </c>
      <c r="J3" s="17"/>
    </row>
    <row r="4" spans="1:10" s="11" customFormat="1" ht="12.75">
      <c r="A4" s="516">
        <v>10</v>
      </c>
      <c r="B4" s="250"/>
      <c r="C4" s="250"/>
      <c r="D4" s="251"/>
      <c r="E4" s="252" t="s">
        <v>76</v>
      </c>
      <c r="F4" s="253">
        <f>SUM(F10,F5)</f>
        <v>1990119</v>
      </c>
      <c r="G4" s="253">
        <f>SUM(G10,G5)</f>
        <v>1848608.6600000001</v>
      </c>
      <c r="H4" s="254">
        <f>G4*100/F4</f>
        <v>92.88935284774428</v>
      </c>
      <c r="I4" s="255">
        <f>SUM(I10,I5)</f>
        <v>0</v>
      </c>
      <c r="J4" s="10"/>
    </row>
    <row r="5" spans="1:10" s="5" customFormat="1" ht="12.75">
      <c r="A5" s="14"/>
      <c r="B5" s="24">
        <v>1030</v>
      </c>
      <c r="C5" s="2"/>
      <c r="D5" s="3"/>
      <c r="E5" s="25" t="s">
        <v>88</v>
      </c>
      <c r="F5" s="47">
        <f>SUM(F6)</f>
        <v>8831</v>
      </c>
      <c r="G5" s="47">
        <f>SUM(G6)</f>
        <v>8830.31</v>
      </c>
      <c r="H5" s="26">
        <f>G5*100/F5</f>
        <v>99.99218661533236</v>
      </c>
      <c r="I5" s="27">
        <v>0</v>
      </c>
      <c r="J5" s="4"/>
    </row>
    <row r="6" spans="1:10" s="36" customFormat="1" ht="12.75">
      <c r="A6" s="28"/>
      <c r="B6" s="83"/>
      <c r="C6" s="30"/>
      <c r="D6" s="29"/>
      <c r="E6" s="31" t="s">
        <v>87</v>
      </c>
      <c r="F6" s="48">
        <f>SUM(F8)</f>
        <v>8831</v>
      </c>
      <c r="G6" s="48">
        <f>SUM(G8)</f>
        <v>8830.31</v>
      </c>
      <c r="H6" s="33">
        <f>G6*100/F6</f>
        <v>99.99218661533236</v>
      </c>
      <c r="I6" s="34">
        <f>SUM(I8)</f>
        <v>0</v>
      </c>
      <c r="J6" s="35"/>
    </row>
    <row r="7" spans="1:10" s="36" customFormat="1" ht="12.75">
      <c r="A7" s="37"/>
      <c r="B7" s="428"/>
      <c r="C7" s="39"/>
      <c r="D7" s="39"/>
      <c r="E7" s="40" t="s">
        <v>93</v>
      </c>
      <c r="F7" s="41"/>
      <c r="G7" s="49"/>
      <c r="H7" s="50" t="s">
        <v>89</v>
      </c>
      <c r="I7" s="49"/>
      <c r="J7" s="35"/>
    </row>
    <row r="8" spans="1:10" s="36" customFormat="1" ht="13.5" customHeight="1">
      <c r="A8" s="37"/>
      <c r="B8" s="84"/>
      <c r="C8" s="39"/>
      <c r="D8" s="42">
        <v>2850</v>
      </c>
      <c r="E8" s="40" t="s">
        <v>162</v>
      </c>
      <c r="F8" s="51">
        <v>8831</v>
      </c>
      <c r="G8" s="52">
        <v>8830.31</v>
      </c>
      <c r="H8" s="53">
        <f>G8*100/F8</f>
        <v>99.99218661533236</v>
      </c>
      <c r="I8" s="49">
        <v>0</v>
      </c>
      <c r="J8" s="35"/>
    </row>
    <row r="9" spans="1:10" s="59" customFormat="1" ht="12.75">
      <c r="A9" s="37"/>
      <c r="B9" s="429"/>
      <c r="C9" s="55"/>
      <c r="D9" s="55"/>
      <c r="E9" s="56" t="s">
        <v>163</v>
      </c>
      <c r="F9" s="54"/>
      <c r="G9" s="57"/>
      <c r="H9" s="23" t="s">
        <v>89</v>
      </c>
      <c r="I9" s="200"/>
      <c r="J9" s="58"/>
    </row>
    <row r="10" spans="1:10" s="5" customFormat="1" ht="12.75">
      <c r="A10" s="13"/>
      <c r="B10" s="391">
        <v>1095</v>
      </c>
      <c r="C10" s="2"/>
      <c r="D10" s="3"/>
      <c r="E10" s="25" t="s">
        <v>66</v>
      </c>
      <c r="F10" s="60">
        <f>SUM(F28,F17,F11)</f>
        <v>1981288</v>
      </c>
      <c r="G10" s="60">
        <f>SUM(G28,G17,G11)</f>
        <v>1839778.35</v>
      </c>
      <c r="H10" s="26">
        <f>G10*100/F10</f>
        <v>92.85769408586738</v>
      </c>
      <c r="I10" s="61">
        <f>SUM(I28,I17,I11)</f>
        <v>0</v>
      </c>
      <c r="J10" s="4"/>
    </row>
    <row r="11" spans="1:11" s="36" customFormat="1" ht="91.5" customHeight="1">
      <c r="A11" s="28"/>
      <c r="B11" s="227"/>
      <c r="C11" s="29"/>
      <c r="D11" s="29"/>
      <c r="E11" s="31" t="s">
        <v>307</v>
      </c>
      <c r="F11" s="64">
        <f>SUM(F13:F16)</f>
        <v>162945</v>
      </c>
      <c r="G11" s="64">
        <f>SUM(G13:G16)</f>
        <v>91214.23</v>
      </c>
      <c r="H11" s="33">
        <f>G11*100/F11</f>
        <v>55.978538770750866</v>
      </c>
      <c r="I11" s="34">
        <f>SUM(I13:I15)</f>
        <v>0</v>
      </c>
      <c r="J11" s="35"/>
      <c r="K11" s="514">
        <f>SUM(F13:F15)</f>
        <v>162527</v>
      </c>
    </row>
    <row r="12" spans="1:10" s="36" customFormat="1" ht="12.75">
      <c r="A12" s="37"/>
      <c r="B12" s="428"/>
      <c r="C12" s="35"/>
      <c r="D12" s="35"/>
      <c r="E12" s="69" t="s">
        <v>93</v>
      </c>
      <c r="F12" s="426"/>
      <c r="G12" s="70"/>
      <c r="H12" s="71" t="s">
        <v>89</v>
      </c>
      <c r="I12" s="70"/>
      <c r="J12" s="35"/>
    </row>
    <row r="13" spans="1:10" s="36" customFormat="1" ht="12.75">
      <c r="A13" s="37"/>
      <c r="B13" s="84"/>
      <c r="C13" s="67"/>
      <c r="D13" s="75">
        <v>4210</v>
      </c>
      <c r="E13" s="31" t="s">
        <v>210</v>
      </c>
      <c r="F13" s="48">
        <v>76600</v>
      </c>
      <c r="G13" s="34">
        <v>49870.63</v>
      </c>
      <c r="H13" s="33">
        <f>G13*100/F13</f>
        <v>65.10526109660574</v>
      </c>
      <c r="I13" s="34">
        <v>0</v>
      </c>
      <c r="J13" s="35"/>
    </row>
    <row r="14" spans="1:10" s="36" customFormat="1" ht="12.75">
      <c r="A14" s="37"/>
      <c r="B14" s="84"/>
      <c r="C14" s="67"/>
      <c r="D14" s="75">
        <v>4270</v>
      </c>
      <c r="E14" s="31" t="s">
        <v>211</v>
      </c>
      <c r="F14" s="48">
        <v>33615</v>
      </c>
      <c r="G14" s="34">
        <v>10750.25</v>
      </c>
      <c r="H14" s="33">
        <f>G14*100/F14</f>
        <v>31.98051465119738</v>
      </c>
      <c r="I14" s="34">
        <v>0</v>
      </c>
      <c r="J14" s="35"/>
    </row>
    <row r="15" spans="1:10" s="36" customFormat="1" ht="12.75">
      <c r="A15" s="37"/>
      <c r="B15" s="84"/>
      <c r="C15" s="67"/>
      <c r="D15" s="75">
        <v>4300</v>
      </c>
      <c r="E15" s="31" t="s">
        <v>213</v>
      </c>
      <c r="F15" s="48">
        <v>52312</v>
      </c>
      <c r="G15" s="34">
        <v>30175.52</v>
      </c>
      <c r="H15" s="33">
        <f>G15*100/F15</f>
        <v>57.68374369169598</v>
      </c>
      <c r="I15" s="34">
        <v>0</v>
      </c>
      <c r="J15" s="35"/>
    </row>
    <row r="16" spans="1:10" s="36" customFormat="1" ht="38.25">
      <c r="A16" s="65"/>
      <c r="B16" s="37"/>
      <c r="C16" s="67"/>
      <c r="D16" s="75">
        <v>4580</v>
      </c>
      <c r="E16" s="31" t="s">
        <v>308</v>
      </c>
      <c r="F16" s="48">
        <v>418</v>
      </c>
      <c r="G16" s="34">
        <v>417.83</v>
      </c>
      <c r="H16" s="33">
        <f>G16*100/F16</f>
        <v>99.95933014354067</v>
      </c>
      <c r="I16" s="34">
        <v>0</v>
      </c>
      <c r="J16" s="35"/>
    </row>
    <row r="17" spans="1:11" s="36" customFormat="1" ht="89.25" customHeight="1">
      <c r="A17" s="37"/>
      <c r="B17" s="428"/>
      <c r="C17" s="67"/>
      <c r="D17" s="67"/>
      <c r="E17" s="31" t="s">
        <v>194</v>
      </c>
      <c r="F17" s="64">
        <f>SUM(F19:F27)</f>
        <v>383935</v>
      </c>
      <c r="G17" s="64">
        <f>SUM(G19:G27)</f>
        <v>383933.85</v>
      </c>
      <c r="H17" s="68">
        <f>G17*100/F17</f>
        <v>99.99970047013166</v>
      </c>
      <c r="I17" s="34">
        <f>SUM(I19:I27)</f>
        <v>0</v>
      </c>
      <c r="J17" s="35"/>
      <c r="K17" s="377">
        <f>SUM(F19:F27)</f>
        <v>383935</v>
      </c>
    </row>
    <row r="18" spans="1:10" s="36" customFormat="1" ht="12.75">
      <c r="A18" s="37"/>
      <c r="B18" s="428"/>
      <c r="C18" s="35"/>
      <c r="D18" s="35"/>
      <c r="E18" s="69" t="s">
        <v>93</v>
      </c>
      <c r="F18" s="41" t="s">
        <v>89</v>
      </c>
      <c r="G18" s="70"/>
      <c r="H18" s="71" t="s">
        <v>89</v>
      </c>
      <c r="I18" s="70"/>
      <c r="J18" s="35"/>
    </row>
    <row r="19" spans="1:11" s="36" customFormat="1" ht="12.75">
      <c r="A19" s="37"/>
      <c r="B19" s="84"/>
      <c r="C19" s="72"/>
      <c r="D19" s="73">
        <v>4010</v>
      </c>
      <c r="E19" s="74" t="s">
        <v>34</v>
      </c>
      <c r="F19" s="34">
        <v>5726</v>
      </c>
      <c r="G19" s="34">
        <v>5726</v>
      </c>
      <c r="H19" s="68">
        <f aca="true" t="shared" si="0" ref="H19:H27">G19*100/F19</f>
        <v>100</v>
      </c>
      <c r="I19" s="34">
        <v>0</v>
      </c>
      <c r="J19" s="35"/>
      <c r="K19" s="515" t="s">
        <v>89</v>
      </c>
    </row>
    <row r="20" spans="1:10" s="36" customFormat="1" ht="12.75">
      <c r="A20" s="78"/>
      <c r="B20" s="429"/>
      <c r="C20" s="67"/>
      <c r="D20" s="75">
        <v>4110</v>
      </c>
      <c r="E20" s="31" t="s">
        <v>84</v>
      </c>
      <c r="F20" s="76">
        <v>984</v>
      </c>
      <c r="G20" s="34">
        <v>984.31</v>
      </c>
      <c r="H20" s="68">
        <f t="shared" si="0"/>
        <v>100.03150406504065</v>
      </c>
      <c r="I20" s="34">
        <v>0</v>
      </c>
      <c r="J20" s="35"/>
    </row>
    <row r="21" spans="1:9" s="59" customFormat="1" ht="12.75">
      <c r="A21" s="15" t="s">
        <v>86</v>
      </c>
      <c r="B21" s="16">
        <v>1</v>
      </c>
      <c r="C21" s="58"/>
      <c r="D21" s="58"/>
      <c r="E21" s="81"/>
      <c r="F21" s="58"/>
      <c r="G21" s="80"/>
      <c r="H21" s="82" t="s">
        <v>89</v>
      </c>
      <c r="I21" s="80"/>
    </row>
    <row r="22" spans="1:9" s="59" customFormat="1" ht="13.5" thickBot="1">
      <c r="A22" s="15"/>
      <c r="B22" s="16"/>
      <c r="C22" s="58"/>
      <c r="D22" s="58"/>
      <c r="E22" s="81"/>
      <c r="F22" s="58"/>
      <c r="G22" s="80"/>
      <c r="H22" s="82"/>
      <c r="I22" s="80"/>
    </row>
    <row r="23" spans="1:10" s="18" customFormat="1" ht="13.5" thickBot="1">
      <c r="A23" s="19" t="s">
        <v>45</v>
      </c>
      <c r="B23" s="20" t="s">
        <v>80</v>
      </c>
      <c r="C23" s="649" t="s">
        <v>58</v>
      </c>
      <c r="D23" s="650"/>
      <c r="E23" s="21" t="s">
        <v>44</v>
      </c>
      <c r="F23" s="20" t="s">
        <v>90</v>
      </c>
      <c r="G23" s="464" t="s">
        <v>91</v>
      </c>
      <c r="H23" s="22" t="s">
        <v>92</v>
      </c>
      <c r="I23" s="470" t="s">
        <v>97</v>
      </c>
      <c r="J23" s="17"/>
    </row>
    <row r="24" spans="1:10" s="36" customFormat="1" ht="12.75">
      <c r="A24" s="37"/>
      <c r="B24" s="84"/>
      <c r="C24" s="67"/>
      <c r="D24" s="75">
        <v>4120</v>
      </c>
      <c r="E24" s="31" t="s">
        <v>49</v>
      </c>
      <c r="F24" s="79">
        <v>141</v>
      </c>
      <c r="G24" s="34">
        <v>140.29</v>
      </c>
      <c r="H24" s="68">
        <f t="shared" si="0"/>
        <v>99.49645390070921</v>
      </c>
      <c r="I24" s="34">
        <v>0</v>
      </c>
      <c r="J24" s="35"/>
    </row>
    <row r="25" spans="1:10" s="36" customFormat="1" ht="12.75">
      <c r="A25" s="37"/>
      <c r="B25" s="84"/>
      <c r="C25" s="67"/>
      <c r="D25" s="75">
        <v>4210</v>
      </c>
      <c r="E25" s="31" t="s">
        <v>210</v>
      </c>
      <c r="F25" s="48">
        <v>168</v>
      </c>
      <c r="G25" s="34">
        <v>169.01</v>
      </c>
      <c r="H25" s="33">
        <f t="shared" si="0"/>
        <v>100.60119047619048</v>
      </c>
      <c r="I25" s="34">
        <v>0</v>
      </c>
      <c r="J25" s="35"/>
    </row>
    <row r="26" spans="1:10" s="36" customFormat="1" ht="12.75">
      <c r="A26" s="37"/>
      <c r="B26" s="84"/>
      <c r="C26" s="67"/>
      <c r="D26" s="75">
        <v>4300</v>
      </c>
      <c r="E26" s="31" t="s">
        <v>213</v>
      </c>
      <c r="F26" s="48">
        <v>509</v>
      </c>
      <c r="G26" s="34">
        <v>508.5</v>
      </c>
      <c r="H26" s="33">
        <f t="shared" si="0"/>
        <v>99.90176817288801</v>
      </c>
      <c r="I26" s="34">
        <v>0</v>
      </c>
      <c r="J26" s="35"/>
    </row>
    <row r="27" spans="1:10" s="36" customFormat="1" ht="12.75">
      <c r="A27" s="37"/>
      <c r="B27" s="429"/>
      <c r="C27" s="67"/>
      <c r="D27" s="75">
        <v>4430</v>
      </c>
      <c r="E27" s="31" t="s">
        <v>221</v>
      </c>
      <c r="F27" s="48">
        <v>376407</v>
      </c>
      <c r="G27" s="34">
        <v>376405.74</v>
      </c>
      <c r="H27" s="33">
        <f t="shared" si="0"/>
        <v>99.99966525595964</v>
      </c>
      <c r="I27" s="34">
        <v>0</v>
      </c>
      <c r="J27" s="35"/>
    </row>
    <row r="28" spans="1:10" s="36" customFormat="1" ht="12.75">
      <c r="A28" s="37"/>
      <c r="B28" s="35"/>
      <c r="C28" s="107"/>
      <c r="D28" s="67"/>
      <c r="E28" s="31" t="s">
        <v>28</v>
      </c>
      <c r="F28" s="32">
        <f>SUM(F30,F46,F48)</f>
        <v>1434408</v>
      </c>
      <c r="G28" s="32">
        <f>SUM(G30,G46,G48)</f>
        <v>1364630.27</v>
      </c>
      <c r="H28" s="33">
        <f>G28*100/F28</f>
        <v>95.1354335725958</v>
      </c>
      <c r="I28" s="70">
        <f>SUM(I30,I46,I48)</f>
        <v>0</v>
      </c>
      <c r="J28" s="35"/>
    </row>
    <row r="29" spans="1:10" s="36" customFormat="1" ht="12.75">
      <c r="A29" s="65"/>
      <c r="B29" s="66"/>
      <c r="C29" s="39"/>
      <c r="D29" s="39"/>
      <c r="E29" s="40" t="s">
        <v>93</v>
      </c>
      <c r="F29" s="41"/>
      <c r="G29" s="34"/>
      <c r="H29" s="33" t="s">
        <v>89</v>
      </c>
      <c r="I29" s="34"/>
      <c r="J29" s="35"/>
    </row>
    <row r="30" spans="1:10" s="36" customFormat="1" ht="12.75">
      <c r="A30" s="65"/>
      <c r="B30" s="65"/>
      <c r="C30" s="180"/>
      <c r="D30" s="226">
        <v>6050</v>
      </c>
      <c r="E30" s="307" t="s">
        <v>75</v>
      </c>
      <c r="F30" s="305">
        <v>403175</v>
      </c>
      <c r="G30" s="34">
        <v>400361.88</v>
      </c>
      <c r="H30" s="50">
        <f>G30*100/F30</f>
        <v>99.30225832454889</v>
      </c>
      <c r="I30" s="34">
        <v>0</v>
      </c>
      <c r="J30" s="35"/>
    </row>
    <row r="31" spans="1:10" s="36" customFormat="1" ht="25.5">
      <c r="A31" s="65"/>
      <c r="B31" s="65"/>
      <c r="C31" s="65"/>
      <c r="D31" s="397"/>
      <c r="E31" s="330" t="s">
        <v>164</v>
      </c>
      <c r="F31" s="474"/>
      <c r="G31" s="46">
        <v>214949.28</v>
      </c>
      <c r="H31" s="475"/>
      <c r="I31" s="34">
        <v>0</v>
      </c>
      <c r="J31" s="35"/>
    </row>
    <row r="32" spans="1:13" s="36" customFormat="1" ht="12.75">
      <c r="A32" s="65"/>
      <c r="B32" s="65"/>
      <c r="C32" s="65"/>
      <c r="D32" s="397"/>
      <c r="E32" s="392" t="s">
        <v>238</v>
      </c>
      <c r="F32" s="363"/>
      <c r="G32" s="46">
        <v>4896.63</v>
      </c>
      <c r="H32" s="364"/>
      <c r="I32" s="468">
        <v>0</v>
      </c>
      <c r="J32" s="35"/>
      <c r="M32" s="377">
        <f>SUM(G32,G49,)</f>
        <v>469165.03</v>
      </c>
    </row>
    <row r="33" spans="1:12" s="45" customFormat="1" ht="25.5">
      <c r="A33" s="211"/>
      <c r="B33" s="211"/>
      <c r="C33" s="211"/>
      <c r="D33" s="223"/>
      <c r="E33" s="393" t="s">
        <v>260</v>
      </c>
      <c r="F33" s="379" t="s">
        <v>89</v>
      </c>
      <c r="G33" s="237">
        <v>10799.4</v>
      </c>
      <c r="H33" s="370" t="s">
        <v>89</v>
      </c>
      <c r="I33" s="309">
        <v>0</v>
      </c>
      <c r="J33" s="44"/>
      <c r="L33" s="376">
        <f>SUM(G31:G42)</f>
        <v>400361.88</v>
      </c>
    </row>
    <row r="34" spans="1:10" s="45" customFormat="1" ht="12.75">
      <c r="A34" s="211"/>
      <c r="B34" s="211"/>
      <c r="C34" s="211"/>
      <c r="D34" s="223"/>
      <c r="E34" s="330" t="s">
        <v>239</v>
      </c>
      <c r="F34" s="394"/>
      <c r="G34" s="237">
        <v>13400</v>
      </c>
      <c r="H34" s="364"/>
      <c r="I34" s="238">
        <v>0</v>
      </c>
      <c r="J34" s="44"/>
    </row>
    <row r="35" spans="1:10" s="45" customFormat="1" ht="25.5">
      <c r="A35" s="211"/>
      <c r="B35" s="211"/>
      <c r="C35" s="211"/>
      <c r="D35" s="223"/>
      <c r="E35" s="555" t="s">
        <v>240</v>
      </c>
      <c r="F35" s="394"/>
      <c r="G35" s="237">
        <v>4950.75</v>
      </c>
      <c r="H35" s="364"/>
      <c r="I35" s="238">
        <v>0</v>
      </c>
      <c r="J35" s="44"/>
    </row>
    <row r="36" spans="1:10" s="45" customFormat="1" ht="25.5">
      <c r="A36" s="211"/>
      <c r="B36" s="211"/>
      <c r="C36" s="211"/>
      <c r="D36" s="223"/>
      <c r="E36" s="555" t="s">
        <v>241</v>
      </c>
      <c r="F36" s="394"/>
      <c r="G36" s="237">
        <v>3000</v>
      </c>
      <c r="H36" s="364"/>
      <c r="I36" s="238">
        <v>0</v>
      </c>
      <c r="J36" s="44"/>
    </row>
    <row r="37" spans="1:10" s="45" customFormat="1" ht="25.5">
      <c r="A37" s="211"/>
      <c r="B37" s="211"/>
      <c r="C37" s="211"/>
      <c r="D37" s="223"/>
      <c r="E37" s="555" t="s">
        <v>242</v>
      </c>
      <c r="F37" s="394"/>
      <c r="G37" s="237">
        <v>9121.98</v>
      </c>
      <c r="H37" s="364"/>
      <c r="I37" s="238">
        <v>0</v>
      </c>
      <c r="J37" s="44"/>
    </row>
    <row r="38" spans="1:10" s="45" customFormat="1" ht="12.75">
      <c r="A38" s="211"/>
      <c r="B38" s="211"/>
      <c r="C38" s="211"/>
      <c r="D38" s="223"/>
      <c r="E38" s="501" t="s">
        <v>243</v>
      </c>
      <c r="F38" s="394"/>
      <c r="G38" s="237">
        <v>31761.55</v>
      </c>
      <c r="H38" s="364"/>
      <c r="I38" s="238">
        <v>0</v>
      </c>
      <c r="J38" s="44"/>
    </row>
    <row r="39" spans="1:10" s="45" customFormat="1" ht="25.5">
      <c r="A39" s="211"/>
      <c r="B39" s="211"/>
      <c r="C39" s="211"/>
      <c r="D39" s="223"/>
      <c r="E39" s="501" t="s">
        <v>244</v>
      </c>
      <c r="F39" s="394"/>
      <c r="G39" s="237">
        <v>65100</v>
      </c>
      <c r="H39" s="364"/>
      <c r="I39" s="238">
        <v>0</v>
      </c>
      <c r="J39" s="44"/>
    </row>
    <row r="40" spans="1:10" s="45" customFormat="1" ht="38.25">
      <c r="A40" s="211"/>
      <c r="B40" s="211"/>
      <c r="C40" s="211"/>
      <c r="D40" s="223"/>
      <c r="E40" s="501" t="s">
        <v>245</v>
      </c>
      <c r="F40" s="394"/>
      <c r="G40" s="237">
        <v>4932.3</v>
      </c>
      <c r="H40" s="364"/>
      <c r="I40" s="238">
        <v>0</v>
      </c>
      <c r="J40" s="44"/>
    </row>
    <row r="41" spans="1:10" s="45" customFormat="1" ht="25.5">
      <c r="A41" s="211"/>
      <c r="B41" s="211"/>
      <c r="C41" s="211"/>
      <c r="D41" s="223"/>
      <c r="E41" s="501" t="s">
        <v>247</v>
      </c>
      <c r="F41" s="394"/>
      <c r="G41" s="237">
        <v>24249.99</v>
      </c>
      <c r="H41" s="364"/>
      <c r="I41" s="238">
        <v>0</v>
      </c>
      <c r="J41" s="44"/>
    </row>
    <row r="42" spans="1:10" s="45" customFormat="1" ht="51">
      <c r="A42" s="308"/>
      <c r="B42" s="224"/>
      <c r="C42" s="308"/>
      <c r="D42" s="91"/>
      <c r="E42" s="501" t="s">
        <v>246</v>
      </c>
      <c r="F42" s="394"/>
      <c r="G42" s="237">
        <v>13200</v>
      </c>
      <c r="H42" s="364"/>
      <c r="I42" s="238">
        <v>0</v>
      </c>
      <c r="J42" s="44"/>
    </row>
    <row r="43" spans="1:9" s="59" customFormat="1" ht="12.75">
      <c r="A43" s="15" t="s">
        <v>86</v>
      </c>
      <c r="B43" s="16">
        <v>2</v>
      </c>
      <c r="C43" s="58"/>
      <c r="D43" s="58"/>
      <c r="E43" s="81"/>
      <c r="F43" s="58"/>
      <c r="G43" s="80"/>
      <c r="H43" s="82" t="s">
        <v>89</v>
      </c>
      <c r="I43" s="80"/>
    </row>
    <row r="44" spans="1:9" s="59" customFormat="1" ht="13.5" thickBot="1">
      <c r="A44" s="15"/>
      <c r="B44" s="16"/>
      <c r="C44" s="58"/>
      <c r="D44" s="58"/>
      <c r="E44" s="81"/>
      <c r="F44" s="58"/>
      <c r="G44" s="80"/>
      <c r="H44" s="82"/>
      <c r="I44" s="80"/>
    </row>
    <row r="45" spans="1:10" s="18" customFormat="1" ht="13.5" thickBot="1">
      <c r="A45" s="19" t="s">
        <v>45</v>
      </c>
      <c r="B45" s="20" t="s">
        <v>80</v>
      </c>
      <c r="C45" s="649" t="s">
        <v>58</v>
      </c>
      <c r="D45" s="650"/>
      <c r="E45" s="21" t="s">
        <v>44</v>
      </c>
      <c r="F45" s="20" t="s">
        <v>90</v>
      </c>
      <c r="G45" s="464" t="s">
        <v>91</v>
      </c>
      <c r="H45" s="22" t="s">
        <v>92</v>
      </c>
      <c r="I45" s="470" t="s">
        <v>97</v>
      </c>
      <c r="J45" s="17"/>
    </row>
    <row r="46" spans="1:10" s="36" customFormat="1" ht="12.75">
      <c r="A46" s="65"/>
      <c r="B46" s="65"/>
      <c r="C46" s="65"/>
      <c r="D46" s="397">
        <v>6057</v>
      </c>
      <c r="E46" s="307" t="s">
        <v>75</v>
      </c>
      <c r="F46" s="305">
        <v>500000</v>
      </c>
      <c r="G46" s="49">
        <v>499999.99</v>
      </c>
      <c r="H46" s="50">
        <f>G46*100/F46</f>
        <v>99.999998</v>
      </c>
      <c r="I46" s="49">
        <v>0</v>
      </c>
      <c r="J46" s="35"/>
    </row>
    <row r="47" spans="1:10" s="36" customFormat="1" ht="25.5">
      <c r="A47" s="65"/>
      <c r="B47" s="65"/>
      <c r="C47" s="65"/>
      <c r="D47" s="397"/>
      <c r="E47" s="330" t="s">
        <v>164</v>
      </c>
      <c r="F47" s="474"/>
      <c r="G47" s="46">
        <v>499999.99</v>
      </c>
      <c r="H47" s="475"/>
      <c r="I47" s="34">
        <v>0</v>
      </c>
      <c r="J47" s="35"/>
    </row>
    <row r="48" spans="1:10" s="36" customFormat="1" ht="12.75">
      <c r="A48" s="65"/>
      <c r="B48" s="65"/>
      <c r="C48" s="180"/>
      <c r="D48" s="226">
        <v>6059</v>
      </c>
      <c r="E48" s="307" t="s">
        <v>75</v>
      </c>
      <c r="F48" s="305">
        <v>531233</v>
      </c>
      <c r="G48" s="49">
        <v>464268.4</v>
      </c>
      <c r="H48" s="50">
        <f>G48*100/F48</f>
        <v>87.39449544738373</v>
      </c>
      <c r="I48" s="49">
        <v>0</v>
      </c>
      <c r="J48" s="35"/>
    </row>
    <row r="49" spans="1:10" s="36" customFormat="1" ht="26.25" thickBot="1">
      <c r="A49" s="130"/>
      <c r="B49" s="248"/>
      <c r="C49" s="130"/>
      <c r="D49" s="636"/>
      <c r="E49" s="637" t="s">
        <v>164</v>
      </c>
      <c r="F49" s="638"/>
      <c r="G49" s="349">
        <v>464268.4</v>
      </c>
      <c r="H49" s="639"/>
      <c r="I49" s="640">
        <v>0</v>
      </c>
      <c r="J49" s="35"/>
    </row>
    <row r="50" spans="1:10" s="11" customFormat="1" ht="12.75">
      <c r="A50" s="256">
        <v>600</v>
      </c>
      <c r="B50" s="257"/>
      <c r="C50" s="257"/>
      <c r="D50" s="258"/>
      <c r="E50" s="259" t="s">
        <v>40</v>
      </c>
      <c r="F50" s="260">
        <f>SUM(F51,F56,F87)</f>
        <v>4992581</v>
      </c>
      <c r="G50" s="260">
        <f>SUM(G51,G56,G87)</f>
        <v>4651070.23</v>
      </c>
      <c r="H50" s="254">
        <f>G50*100/F50</f>
        <v>93.1596348662145</v>
      </c>
      <c r="I50" s="261">
        <f>SUM(I51,I56,I87)</f>
        <v>112495.70000000001</v>
      </c>
      <c r="J50" s="10"/>
    </row>
    <row r="51" spans="1:10" s="5" customFormat="1" ht="12.75">
      <c r="A51" s="14"/>
      <c r="B51" s="86">
        <v>60014</v>
      </c>
      <c r="C51" s="3"/>
      <c r="D51" s="3"/>
      <c r="E51" s="25" t="s">
        <v>235</v>
      </c>
      <c r="F51" s="87">
        <f>SUM(F52)</f>
        <v>600000</v>
      </c>
      <c r="G51" s="87">
        <f>SUM(G52)</f>
        <v>600000</v>
      </c>
      <c r="H51" s="26">
        <f>G51*100/F51</f>
        <v>100</v>
      </c>
      <c r="I51" s="27">
        <f>SUM(I52)</f>
        <v>0</v>
      </c>
      <c r="J51" s="4"/>
    </row>
    <row r="52" spans="1:10" s="36" customFormat="1" ht="12.75">
      <c r="A52" s="37"/>
      <c r="B52" s="306"/>
      <c r="C52" s="67"/>
      <c r="D52" s="67"/>
      <c r="E52" s="31" t="s">
        <v>28</v>
      </c>
      <c r="F52" s="89">
        <f>SUM(F74,F54)</f>
        <v>600000</v>
      </c>
      <c r="G52" s="89">
        <f>SUM(G54)</f>
        <v>600000</v>
      </c>
      <c r="H52" s="33">
        <f>G52*100/F52</f>
        <v>100</v>
      </c>
      <c r="I52" s="34">
        <f>SUM(I54)</f>
        <v>0</v>
      </c>
      <c r="J52" s="35"/>
    </row>
    <row r="53" spans="1:10" s="36" customFormat="1" ht="12.75">
      <c r="A53" s="37"/>
      <c r="B53" s="428"/>
      <c r="C53" s="39"/>
      <c r="D53" s="39"/>
      <c r="E53" s="40" t="s">
        <v>93</v>
      </c>
      <c r="F53" s="41"/>
      <c r="G53" s="34"/>
      <c r="H53" s="33" t="s">
        <v>89</v>
      </c>
      <c r="I53" s="34"/>
      <c r="J53" s="35"/>
    </row>
    <row r="54" spans="1:11" s="36" customFormat="1" ht="41.25" customHeight="1">
      <c r="A54" s="37"/>
      <c r="B54" s="35"/>
      <c r="C54" s="180"/>
      <c r="D54" s="226">
        <v>6300</v>
      </c>
      <c r="E54" s="307" t="s">
        <v>236</v>
      </c>
      <c r="F54" s="90">
        <v>600000</v>
      </c>
      <c r="G54" s="34">
        <v>600000</v>
      </c>
      <c r="H54" s="50">
        <f>G54*100/F54</f>
        <v>100</v>
      </c>
      <c r="I54" s="34">
        <v>0</v>
      </c>
      <c r="J54" s="35"/>
      <c r="K54" s="377" t="s">
        <v>89</v>
      </c>
    </row>
    <row r="55" spans="1:11" s="45" customFormat="1" ht="51">
      <c r="A55" s="43"/>
      <c r="B55" s="44"/>
      <c r="C55" s="211"/>
      <c r="D55" s="223"/>
      <c r="E55" s="506" t="s">
        <v>237</v>
      </c>
      <c r="F55" s="365" t="s">
        <v>89</v>
      </c>
      <c r="G55" s="46">
        <v>600000</v>
      </c>
      <c r="H55" s="367" t="s">
        <v>89</v>
      </c>
      <c r="I55" s="309">
        <v>0</v>
      </c>
      <c r="J55" s="44"/>
      <c r="K55" s="44"/>
    </row>
    <row r="56" spans="1:10" s="5" customFormat="1" ht="12.75">
      <c r="A56" s="13"/>
      <c r="B56" s="86">
        <v>60016</v>
      </c>
      <c r="C56" s="3"/>
      <c r="D56" s="3"/>
      <c r="E56" s="25" t="s">
        <v>50</v>
      </c>
      <c r="F56" s="184">
        <f>SUM(F70,F57)</f>
        <v>4374506</v>
      </c>
      <c r="G56" s="87">
        <f>SUM(G70,G57)</f>
        <v>4033235.2300000004</v>
      </c>
      <c r="H56" s="26">
        <f>G56*100/F56</f>
        <v>92.19864437264461</v>
      </c>
      <c r="I56" s="27">
        <f>SUM(I70,I57)</f>
        <v>112495.70000000001</v>
      </c>
      <c r="J56" s="4"/>
    </row>
    <row r="57" spans="1:11" s="36" customFormat="1" ht="102">
      <c r="A57" s="109"/>
      <c r="B57" s="88"/>
      <c r="C57" s="29"/>
      <c r="D57" s="29"/>
      <c r="E57" s="518" t="s">
        <v>166</v>
      </c>
      <c r="F57" s="642">
        <f>SUM(F62:F69)</f>
        <v>2156806</v>
      </c>
      <c r="G57" s="641">
        <f>SUM(G62:G69)</f>
        <v>1931535.49</v>
      </c>
      <c r="H57" s="33">
        <f>G57*100/F57</f>
        <v>89.55536520206267</v>
      </c>
      <c r="I57" s="34">
        <f>SUM(I62:I69)</f>
        <v>112020.70000000001</v>
      </c>
      <c r="J57" s="35"/>
      <c r="K57" s="514">
        <f>SUM(F63:F69)</f>
        <v>2155256</v>
      </c>
    </row>
    <row r="58" spans="1:9" s="59" customFormat="1" ht="12.75">
      <c r="A58" s="15" t="s">
        <v>86</v>
      </c>
      <c r="B58" s="16">
        <v>3</v>
      </c>
      <c r="C58" s="58"/>
      <c r="D58" s="58"/>
      <c r="E58" s="81"/>
      <c r="F58" s="58"/>
      <c r="G58" s="80"/>
      <c r="H58" s="82" t="s">
        <v>89</v>
      </c>
      <c r="I58" s="80"/>
    </row>
    <row r="59" spans="1:9" s="59" customFormat="1" ht="13.5" thickBot="1">
      <c r="A59" s="15"/>
      <c r="B59" s="16"/>
      <c r="C59" s="58"/>
      <c r="D59" s="58"/>
      <c r="E59" s="81"/>
      <c r="F59" s="58"/>
      <c r="G59" s="80"/>
      <c r="H59" s="82"/>
      <c r="I59" s="80"/>
    </row>
    <row r="60" spans="1:10" s="18" customFormat="1" ht="13.5" thickBot="1">
      <c r="A60" s="19" t="s">
        <v>45</v>
      </c>
      <c r="B60" s="20" t="s">
        <v>80</v>
      </c>
      <c r="C60" s="649" t="s">
        <v>58</v>
      </c>
      <c r="D60" s="650"/>
      <c r="E60" s="21" t="s">
        <v>44</v>
      </c>
      <c r="F60" s="20" t="s">
        <v>90</v>
      </c>
      <c r="G60" s="22" t="s">
        <v>91</v>
      </c>
      <c r="H60" s="22" t="s">
        <v>92</v>
      </c>
      <c r="I60" s="210" t="s">
        <v>97</v>
      </c>
      <c r="J60" s="17"/>
    </row>
    <row r="61" spans="1:10" s="36" customFormat="1" ht="12.75">
      <c r="A61" s="65"/>
      <c r="B61" s="66"/>
      <c r="C61" s="35"/>
      <c r="D61" s="35"/>
      <c r="E61" s="517" t="s">
        <v>93</v>
      </c>
      <c r="F61" s="196"/>
      <c r="G61" s="70"/>
      <c r="H61" s="71" t="s">
        <v>89</v>
      </c>
      <c r="I61" s="70"/>
      <c r="J61" s="35"/>
    </row>
    <row r="62" spans="1:9" s="59" customFormat="1" ht="76.5">
      <c r="A62" s="58"/>
      <c r="B62" s="28"/>
      <c r="C62" s="83"/>
      <c r="D62" s="425">
        <v>2910</v>
      </c>
      <c r="E62" s="495" t="s">
        <v>337</v>
      </c>
      <c r="F62" s="556">
        <v>1550</v>
      </c>
      <c r="G62" s="116">
        <v>1549.4</v>
      </c>
      <c r="H62" s="422">
        <f>G62*100/F62</f>
        <v>99.96129032258065</v>
      </c>
      <c r="I62" s="116">
        <v>0</v>
      </c>
    </row>
    <row r="63" spans="1:10" s="36" customFormat="1" ht="12.75">
      <c r="A63" s="65"/>
      <c r="B63" s="37"/>
      <c r="C63" s="67"/>
      <c r="D63" s="75">
        <v>4210</v>
      </c>
      <c r="E63" s="31" t="s">
        <v>210</v>
      </c>
      <c r="F63" s="48">
        <v>75000</v>
      </c>
      <c r="G63" s="34">
        <v>40057.66</v>
      </c>
      <c r="H63" s="33">
        <f aca="true" t="shared" si="1" ref="H63:H69">G63*100/F63</f>
        <v>53.41021333333334</v>
      </c>
      <c r="I63" s="34">
        <v>345.38</v>
      </c>
      <c r="J63" s="35"/>
    </row>
    <row r="64" spans="1:10" s="36" customFormat="1" ht="12.75">
      <c r="A64" s="65"/>
      <c r="B64" s="37"/>
      <c r="C64" s="67"/>
      <c r="D64" s="75">
        <v>4260</v>
      </c>
      <c r="E64" s="31" t="s">
        <v>215</v>
      </c>
      <c r="F64" s="48">
        <v>7000</v>
      </c>
      <c r="G64" s="34">
        <v>5853.47</v>
      </c>
      <c r="H64" s="33">
        <f t="shared" si="1"/>
        <v>83.621</v>
      </c>
      <c r="I64" s="34">
        <v>0</v>
      </c>
      <c r="J64" s="35"/>
    </row>
    <row r="65" spans="1:10" s="36" customFormat="1" ht="12.75">
      <c r="A65" s="65"/>
      <c r="B65" s="37"/>
      <c r="C65" s="67"/>
      <c r="D65" s="75">
        <v>4270</v>
      </c>
      <c r="E65" s="31" t="s">
        <v>211</v>
      </c>
      <c r="F65" s="48">
        <v>543000</v>
      </c>
      <c r="G65" s="34">
        <v>485492.19</v>
      </c>
      <c r="H65" s="33">
        <f t="shared" si="1"/>
        <v>89.40924309392265</v>
      </c>
      <c r="I65" s="34">
        <v>0</v>
      </c>
      <c r="J65" s="35"/>
    </row>
    <row r="66" spans="1:10" s="36" customFormat="1" ht="12.75">
      <c r="A66" s="37"/>
      <c r="B66" s="84"/>
      <c r="C66" s="67"/>
      <c r="D66" s="75">
        <v>4300</v>
      </c>
      <c r="E66" s="31" t="s">
        <v>213</v>
      </c>
      <c r="F66" s="48">
        <v>1529762</v>
      </c>
      <c r="G66" s="34">
        <v>1398334.33</v>
      </c>
      <c r="H66" s="33">
        <f t="shared" si="1"/>
        <v>91.408619772226</v>
      </c>
      <c r="I66" s="34">
        <v>111675.32</v>
      </c>
      <c r="J66" s="35"/>
    </row>
    <row r="67" spans="1:10" s="36" customFormat="1" ht="12.75">
      <c r="A67" s="65"/>
      <c r="B67" s="37"/>
      <c r="C67" s="67"/>
      <c r="D67" s="75">
        <v>4430</v>
      </c>
      <c r="E67" s="31" t="s">
        <v>221</v>
      </c>
      <c r="F67" s="48">
        <v>40</v>
      </c>
      <c r="G67" s="34">
        <v>39.53</v>
      </c>
      <c r="H67" s="33">
        <f t="shared" si="1"/>
        <v>98.825</v>
      </c>
      <c r="I67" s="34">
        <v>0</v>
      </c>
      <c r="J67" s="35"/>
    </row>
    <row r="68" spans="1:10" s="36" customFormat="1" ht="38.25">
      <c r="A68" s="65"/>
      <c r="B68" s="37"/>
      <c r="C68" s="67"/>
      <c r="D68" s="75">
        <v>4580</v>
      </c>
      <c r="E68" s="31" t="s">
        <v>249</v>
      </c>
      <c r="F68" s="48">
        <v>254</v>
      </c>
      <c r="G68" s="34">
        <v>8.91</v>
      </c>
      <c r="H68" s="33">
        <f t="shared" si="1"/>
        <v>3.5078740157480315</v>
      </c>
      <c r="I68" s="34">
        <v>0</v>
      </c>
      <c r="J68" s="35"/>
    </row>
    <row r="69" spans="1:10" s="36" customFormat="1" ht="27.75" customHeight="1">
      <c r="A69" s="65"/>
      <c r="B69" s="37"/>
      <c r="C69" s="67"/>
      <c r="D69" s="75">
        <v>4590</v>
      </c>
      <c r="E69" s="31" t="s">
        <v>248</v>
      </c>
      <c r="F69" s="48">
        <v>200</v>
      </c>
      <c r="G69" s="34">
        <v>200</v>
      </c>
      <c r="H69" s="33">
        <f t="shared" si="1"/>
        <v>100</v>
      </c>
      <c r="I69" s="34">
        <v>0</v>
      </c>
      <c r="J69" s="35"/>
    </row>
    <row r="70" spans="1:10" s="36" customFormat="1" ht="12.75">
      <c r="A70" s="37"/>
      <c r="B70" s="306"/>
      <c r="C70" s="67"/>
      <c r="D70" s="67"/>
      <c r="E70" s="31" t="s">
        <v>28</v>
      </c>
      <c r="F70" s="89">
        <f>SUM(F72)</f>
        <v>2217700</v>
      </c>
      <c r="G70" s="89">
        <f>SUM(G72)</f>
        <v>2101699.74</v>
      </c>
      <c r="H70" s="33">
        <f>G70*100/F70</f>
        <v>94.76934391486677</v>
      </c>
      <c r="I70" s="34">
        <f>SUM(I72)</f>
        <v>475</v>
      </c>
      <c r="J70" s="35"/>
    </row>
    <row r="71" spans="1:10" s="36" customFormat="1" ht="12.75">
      <c r="A71" s="65"/>
      <c r="B71" s="66"/>
      <c r="C71" s="39"/>
      <c r="D71" s="39"/>
      <c r="E71" s="40" t="s">
        <v>93</v>
      </c>
      <c r="F71" s="41"/>
      <c r="G71" s="34"/>
      <c r="H71" s="33" t="s">
        <v>89</v>
      </c>
      <c r="I71" s="34"/>
      <c r="J71" s="35"/>
    </row>
    <row r="72" spans="1:11" s="36" customFormat="1" ht="12.75">
      <c r="A72" s="65"/>
      <c r="B72" s="65"/>
      <c r="C72" s="180"/>
      <c r="D72" s="226">
        <v>6050</v>
      </c>
      <c r="E72" s="307" t="s">
        <v>75</v>
      </c>
      <c r="F72" s="90">
        <v>2217700</v>
      </c>
      <c r="G72" s="34">
        <v>2101699.74</v>
      </c>
      <c r="H72" s="50">
        <f>G72*100/F72</f>
        <v>94.76934391486677</v>
      </c>
      <c r="I72" s="34">
        <v>475</v>
      </c>
      <c r="J72" s="35"/>
      <c r="K72" s="377" t="s">
        <v>89</v>
      </c>
    </row>
    <row r="73" spans="1:11" s="45" customFormat="1" ht="12.75">
      <c r="A73" s="211"/>
      <c r="B73" s="211"/>
      <c r="C73" s="211"/>
      <c r="D73" s="223"/>
      <c r="E73" s="506" t="s">
        <v>250</v>
      </c>
      <c r="F73" s="365" t="s">
        <v>89</v>
      </c>
      <c r="G73" s="46">
        <v>2746.66</v>
      </c>
      <c r="H73" s="367" t="s">
        <v>89</v>
      </c>
      <c r="I73" s="309">
        <v>0</v>
      </c>
      <c r="J73" s="44"/>
      <c r="K73" s="44"/>
    </row>
    <row r="74" spans="1:11" s="45" customFormat="1" ht="12.75">
      <c r="A74" s="211"/>
      <c r="B74" s="211"/>
      <c r="C74" s="211"/>
      <c r="D74" s="223"/>
      <c r="E74" s="506" t="s">
        <v>251</v>
      </c>
      <c r="F74" s="365"/>
      <c r="G74" s="46">
        <v>230175.05</v>
      </c>
      <c r="H74" s="367"/>
      <c r="I74" s="238">
        <v>475</v>
      </c>
      <c r="J74" s="44"/>
      <c r="K74" s="502">
        <f>SUM(G73:G83)</f>
        <v>2101699.74</v>
      </c>
    </row>
    <row r="75" spans="1:10" s="45" customFormat="1" ht="12.75">
      <c r="A75" s="211"/>
      <c r="B75" s="211"/>
      <c r="C75" s="211"/>
      <c r="D75" s="223"/>
      <c r="E75" s="501" t="s">
        <v>252</v>
      </c>
      <c r="F75" s="365" t="s">
        <v>89</v>
      </c>
      <c r="G75" s="46">
        <v>17000</v>
      </c>
      <c r="H75" s="367" t="s">
        <v>89</v>
      </c>
      <c r="I75" s="238">
        <v>0</v>
      </c>
      <c r="J75" s="44"/>
    </row>
    <row r="76" spans="1:10" s="420" customFormat="1" ht="12.75">
      <c r="A76" s="414"/>
      <c r="B76" s="415"/>
      <c r="C76" s="416"/>
      <c r="D76" s="417"/>
      <c r="E76" s="501" t="s">
        <v>253</v>
      </c>
      <c r="F76" s="418"/>
      <c r="G76" s="46">
        <v>7000</v>
      </c>
      <c r="H76" s="419"/>
      <c r="I76" s="309">
        <v>0</v>
      </c>
      <c r="J76" s="416"/>
    </row>
    <row r="77" spans="1:10" s="420" customFormat="1" ht="12.75">
      <c r="A77" s="414"/>
      <c r="B77" s="415"/>
      <c r="C77" s="416"/>
      <c r="D77" s="417"/>
      <c r="E77" s="434" t="s">
        <v>165</v>
      </c>
      <c r="F77" s="418"/>
      <c r="G77" s="46">
        <v>581549.58</v>
      </c>
      <c r="H77" s="419"/>
      <c r="I77" s="309">
        <v>0</v>
      </c>
      <c r="J77" s="416"/>
    </row>
    <row r="78" spans="1:10" s="45" customFormat="1" ht="12.75">
      <c r="A78" s="211"/>
      <c r="B78" s="43"/>
      <c r="C78" s="44"/>
      <c r="D78" s="223"/>
      <c r="E78" s="434" t="s">
        <v>254</v>
      </c>
      <c r="F78" s="365"/>
      <c r="G78" s="46">
        <v>78867.49</v>
      </c>
      <c r="H78" s="367"/>
      <c r="I78" s="309">
        <v>0</v>
      </c>
      <c r="J78" s="44"/>
    </row>
    <row r="79" spans="1:10" s="45" customFormat="1" ht="14.25" customHeight="1">
      <c r="A79" s="211"/>
      <c r="B79" s="43"/>
      <c r="C79" s="44"/>
      <c r="D79" s="223"/>
      <c r="E79" s="434" t="s">
        <v>257</v>
      </c>
      <c r="F79" s="365"/>
      <c r="G79" s="46">
        <v>472776.46</v>
      </c>
      <c r="H79" s="367"/>
      <c r="I79" s="309">
        <v>0</v>
      </c>
      <c r="J79" s="44"/>
    </row>
    <row r="80" spans="1:10" s="45" customFormat="1" ht="12.75">
      <c r="A80" s="211"/>
      <c r="B80" s="43"/>
      <c r="C80" s="44"/>
      <c r="D80" s="223"/>
      <c r="E80" s="434" t="s">
        <v>258</v>
      </c>
      <c r="F80" s="365"/>
      <c r="G80" s="46">
        <v>322389.69</v>
      </c>
      <c r="H80" s="367"/>
      <c r="I80" s="309">
        <v>0</v>
      </c>
      <c r="J80" s="44"/>
    </row>
    <row r="81" spans="1:10" s="45" customFormat="1" ht="12.75">
      <c r="A81" s="211"/>
      <c r="B81" s="43"/>
      <c r="C81" s="44"/>
      <c r="D81" s="223"/>
      <c r="E81" s="434" t="s">
        <v>259</v>
      </c>
      <c r="F81" s="365"/>
      <c r="G81" s="46">
        <v>368060.81</v>
      </c>
      <c r="H81" s="367"/>
      <c r="I81" s="309">
        <v>0</v>
      </c>
      <c r="J81" s="44"/>
    </row>
    <row r="82" spans="1:10" s="45" customFormat="1" ht="51">
      <c r="A82" s="211"/>
      <c r="B82" s="43"/>
      <c r="C82" s="44"/>
      <c r="D82" s="223"/>
      <c r="E82" s="434" t="s">
        <v>256</v>
      </c>
      <c r="F82" s="365"/>
      <c r="G82" s="46">
        <v>1700</v>
      </c>
      <c r="H82" s="367"/>
      <c r="I82" s="309">
        <v>0</v>
      </c>
      <c r="J82" s="44"/>
    </row>
    <row r="83" spans="1:10" s="45" customFormat="1" ht="38.25">
      <c r="A83" s="224"/>
      <c r="B83" s="91"/>
      <c r="C83" s="85"/>
      <c r="D83" s="91"/>
      <c r="E83" s="434" t="s">
        <v>255</v>
      </c>
      <c r="F83" s="365"/>
      <c r="G83" s="46">
        <v>19434</v>
      </c>
      <c r="H83" s="367"/>
      <c r="I83" s="309">
        <v>0</v>
      </c>
      <c r="J83" s="44"/>
    </row>
    <row r="84" spans="1:9" s="59" customFormat="1" ht="12.75">
      <c r="A84" s="15" t="s">
        <v>86</v>
      </c>
      <c r="B84" s="16">
        <v>4</v>
      </c>
      <c r="C84" s="58"/>
      <c r="D84" s="58"/>
      <c r="E84" s="81"/>
      <c r="F84" s="58"/>
      <c r="G84" s="80"/>
      <c r="H84" s="82" t="s">
        <v>89</v>
      </c>
      <c r="I84" s="80"/>
    </row>
    <row r="85" spans="1:9" s="59" customFormat="1" ht="13.5" thickBot="1">
      <c r="A85" s="15"/>
      <c r="B85" s="16"/>
      <c r="C85" s="58"/>
      <c r="D85" s="58"/>
      <c r="E85" s="81"/>
      <c r="F85" s="58"/>
      <c r="G85" s="80"/>
      <c r="H85" s="82"/>
      <c r="I85" s="80"/>
    </row>
    <row r="86" spans="1:10" s="18" customFormat="1" ht="13.5" thickBot="1">
      <c r="A86" s="19" t="s">
        <v>45</v>
      </c>
      <c r="B86" s="20" t="s">
        <v>80</v>
      </c>
      <c r="C86" s="649" t="s">
        <v>58</v>
      </c>
      <c r="D86" s="650"/>
      <c r="E86" s="21" t="s">
        <v>44</v>
      </c>
      <c r="F86" s="20" t="s">
        <v>90</v>
      </c>
      <c r="G86" s="22" t="s">
        <v>91</v>
      </c>
      <c r="H86" s="22" t="s">
        <v>92</v>
      </c>
      <c r="I86" s="210" t="s">
        <v>97</v>
      </c>
      <c r="J86" s="17"/>
    </row>
    <row r="87" spans="1:10" s="5" customFormat="1" ht="12.75">
      <c r="A87" s="13"/>
      <c r="B87" s="249">
        <v>60095</v>
      </c>
      <c r="C87" s="9"/>
      <c r="D87" s="9"/>
      <c r="E87" s="97" t="s">
        <v>66</v>
      </c>
      <c r="F87" s="207">
        <f>SUM(F88,F91)</f>
        <v>18075</v>
      </c>
      <c r="G87" s="207">
        <f>SUM(G88,G91)</f>
        <v>17835</v>
      </c>
      <c r="H87" s="26">
        <f>G87*100/F87</f>
        <v>98.67219917012449</v>
      </c>
      <c r="I87" s="61">
        <v>0</v>
      </c>
      <c r="J87" s="4"/>
    </row>
    <row r="88" spans="1:10" s="36" customFormat="1" ht="25.5">
      <c r="A88" s="62"/>
      <c r="B88" s="388"/>
      <c r="C88" s="29"/>
      <c r="D88" s="29"/>
      <c r="E88" s="31" t="s">
        <v>159</v>
      </c>
      <c r="F88" s="513">
        <f>SUM(F90)</f>
        <v>3075</v>
      </c>
      <c r="G88" s="384">
        <f>SUM(G90)</f>
        <v>3075</v>
      </c>
      <c r="H88" s="33">
        <f>G88*100/F88</f>
        <v>100</v>
      </c>
      <c r="I88" s="34">
        <f>SUM(I90)</f>
        <v>0</v>
      </c>
      <c r="J88" s="35"/>
    </row>
    <row r="89" spans="1:10" s="36" customFormat="1" ht="12.75">
      <c r="A89" s="65"/>
      <c r="B89" s="66"/>
      <c r="C89" s="35"/>
      <c r="D89" s="35"/>
      <c r="E89" s="517" t="s">
        <v>93</v>
      </c>
      <c r="F89" s="196"/>
      <c r="G89" s="70"/>
      <c r="H89" s="71" t="s">
        <v>89</v>
      </c>
      <c r="I89" s="70"/>
      <c r="J89" s="35"/>
    </row>
    <row r="90" spans="1:10" s="36" customFormat="1" ht="12.75">
      <c r="A90" s="65"/>
      <c r="B90" s="78"/>
      <c r="C90" s="67"/>
      <c r="D90" s="75">
        <v>4270</v>
      </c>
      <c r="E90" s="31" t="s">
        <v>211</v>
      </c>
      <c r="F90" s="48">
        <v>3075</v>
      </c>
      <c r="G90" s="34">
        <v>3075</v>
      </c>
      <c r="H90" s="33">
        <f>G90*100/F90</f>
        <v>100</v>
      </c>
      <c r="I90" s="34">
        <v>0</v>
      </c>
      <c r="J90" s="35"/>
    </row>
    <row r="91" spans="1:10" s="36" customFormat="1" ht="12.75">
      <c r="A91" s="37"/>
      <c r="B91" s="428"/>
      <c r="C91" s="67"/>
      <c r="D91" s="67"/>
      <c r="E91" s="31" t="s">
        <v>28</v>
      </c>
      <c r="F91" s="89">
        <f>SUM(F93)</f>
        <v>15000</v>
      </c>
      <c r="G91" s="89">
        <f>SUM(G93)</f>
        <v>14760</v>
      </c>
      <c r="H91" s="33">
        <f>G91*100/F91</f>
        <v>98.4</v>
      </c>
      <c r="I91" s="34">
        <v>0</v>
      </c>
      <c r="J91" s="35"/>
    </row>
    <row r="92" spans="1:10" s="36" customFormat="1" ht="12.75">
      <c r="A92" s="65"/>
      <c r="B92" s="66"/>
      <c r="C92" s="39"/>
      <c r="D92" s="39"/>
      <c r="E92" s="40" t="s">
        <v>93</v>
      </c>
      <c r="F92" s="41"/>
      <c r="G92" s="49"/>
      <c r="H92" s="50" t="s">
        <v>89</v>
      </c>
      <c r="I92" s="34"/>
      <c r="J92" s="35"/>
    </row>
    <row r="93" spans="1:10" s="36" customFormat="1" ht="12.75">
      <c r="A93" s="65"/>
      <c r="B93" s="37"/>
      <c r="C93" s="39"/>
      <c r="D93" s="42">
        <v>6050</v>
      </c>
      <c r="E93" s="195" t="s">
        <v>75</v>
      </c>
      <c r="F93" s="395">
        <v>15000</v>
      </c>
      <c r="G93" s="34">
        <v>14760</v>
      </c>
      <c r="H93" s="101">
        <f>G93*100/F93</f>
        <v>98.4</v>
      </c>
      <c r="I93" s="34">
        <v>0</v>
      </c>
      <c r="J93" s="35"/>
    </row>
    <row r="94" spans="1:10" s="45" customFormat="1" ht="13.5" thickBot="1">
      <c r="A94" s="245"/>
      <c r="B94" s="246"/>
      <c r="C94" s="247"/>
      <c r="D94" s="458"/>
      <c r="E94" s="459" t="s">
        <v>206</v>
      </c>
      <c r="F94" s="497" t="s">
        <v>89</v>
      </c>
      <c r="G94" s="460">
        <v>14760</v>
      </c>
      <c r="H94" s="498" t="s">
        <v>89</v>
      </c>
      <c r="I94" s="427">
        <v>0</v>
      </c>
      <c r="J94" s="44"/>
    </row>
    <row r="95" spans="1:10" s="11" customFormat="1" ht="12.75">
      <c r="A95" s="262">
        <v>700</v>
      </c>
      <c r="B95" s="263"/>
      <c r="C95" s="258"/>
      <c r="D95" s="258"/>
      <c r="E95" s="259" t="s">
        <v>65</v>
      </c>
      <c r="F95" s="264">
        <f>SUM(F114,F96)</f>
        <v>3591569</v>
      </c>
      <c r="G95" s="264">
        <f>SUM(G114,G96)</f>
        <v>1617184.8399999999</v>
      </c>
      <c r="H95" s="254">
        <f>G95*100/F95</f>
        <v>45.02725243479939</v>
      </c>
      <c r="I95" s="261">
        <f>SUM(I114,I96)</f>
        <v>472520.9</v>
      </c>
      <c r="J95" s="10"/>
    </row>
    <row r="96" spans="1:10" s="5" customFormat="1" ht="12.75">
      <c r="A96" s="14"/>
      <c r="B96" s="86">
        <v>70005</v>
      </c>
      <c r="C96" s="3"/>
      <c r="D96" s="3"/>
      <c r="E96" s="25" t="s">
        <v>27</v>
      </c>
      <c r="F96" s="132">
        <f>SUM(F97,F104)</f>
        <v>1411389</v>
      </c>
      <c r="G96" s="132">
        <f>SUM(G97,G104)</f>
        <v>311126.13</v>
      </c>
      <c r="H96" s="26">
        <f>G96*100/F96</f>
        <v>22.04396732580458</v>
      </c>
      <c r="I96" s="27">
        <f>SUM(I97,I104)</f>
        <v>5160.33</v>
      </c>
      <c r="J96" s="4"/>
    </row>
    <row r="97" spans="1:11" s="36" customFormat="1" ht="76.5">
      <c r="A97" s="28"/>
      <c r="B97" s="88"/>
      <c r="C97" s="29"/>
      <c r="D97" s="29"/>
      <c r="E97" s="518" t="s">
        <v>23</v>
      </c>
      <c r="F97" s="519">
        <f>SUM(F99:F103)</f>
        <v>395075</v>
      </c>
      <c r="G97" s="519">
        <f>SUM(G99:G103)</f>
        <v>297345.76</v>
      </c>
      <c r="H97" s="33">
        <f>G97*100/F97</f>
        <v>75.26311712965892</v>
      </c>
      <c r="I97" s="34">
        <f>SUM(I99:I103)</f>
        <v>2060.33</v>
      </c>
      <c r="J97" s="35"/>
      <c r="K97" s="515" t="s">
        <v>89</v>
      </c>
    </row>
    <row r="98" spans="1:10" s="36" customFormat="1" ht="12.75">
      <c r="A98" s="65"/>
      <c r="B98" s="66"/>
      <c r="C98" s="35"/>
      <c r="D98" s="35"/>
      <c r="E98" s="517" t="s">
        <v>93</v>
      </c>
      <c r="F98" s="520"/>
      <c r="G98" s="70"/>
      <c r="H98" s="71" t="s">
        <v>89</v>
      </c>
      <c r="I98" s="70"/>
      <c r="J98" s="35"/>
    </row>
    <row r="99" spans="1:10" s="36" customFormat="1" ht="12.75">
      <c r="A99" s="65"/>
      <c r="B99" s="37"/>
      <c r="C99" s="67"/>
      <c r="D99" s="75">
        <v>4260</v>
      </c>
      <c r="E99" s="31" t="s">
        <v>215</v>
      </c>
      <c r="F99" s="48">
        <v>15000</v>
      </c>
      <c r="G99" s="34">
        <v>9799.71</v>
      </c>
      <c r="H99" s="33">
        <f aca="true" t="shared" si="2" ref="H99:H104">G99*100/F99</f>
        <v>65.33139999999999</v>
      </c>
      <c r="I99" s="34">
        <v>206.63</v>
      </c>
      <c r="J99" s="35"/>
    </row>
    <row r="100" spans="1:10" s="36" customFormat="1" ht="12.75">
      <c r="A100" s="65"/>
      <c r="B100" s="37"/>
      <c r="C100" s="67"/>
      <c r="D100" s="75">
        <v>4300</v>
      </c>
      <c r="E100" s="31" t="s">
        <v>213</v>
      </c>
      <c r="F100" s="48">
        <v>100000</v>
      </c>
      <c r="G100" s="34">
        <v>46088.32</v>
      </c>
      <c r="H100" s="33">
        <f t="shared" si="2"/>
        <v>46.08832</v>
      </c>
      <c r="I100" s="34">
        <v>1853.7</v>
      </c>
      <c r="J100" s="35"/>
    </row>
    <row r="101" spans="1:10" s="36" customFormat="1" ht="12.75">
      <c r="A101" s="65"/>
      <c r="B101" s="37"/>
      <c r="C101" s="67"/>
      <c r="D101" s="75">
        <v>4520</v>
      </c>
      <c r="E101" s="31" t="s">
        <v>225</v>
      </c>
      <c r="F101" s="48">
        <v>4500</v>
      </c>
      <c r="G101" s="34">
        <v>3994.73</v>
      </c>
      <c r="H101" s="33">
        <f t="shared" si="2"/>
        <v>88.77177777777777</v>
      </c>
      <c r="I101" s="34">
        <v>0</v>
      </c>
      <c r="J101" s="35"/>
    </row>
    <row r="102" spans="1:10" s="36" customFormat="1" ht="14.25" customHeight="1">
      <c r="A102" s="65"/>
      <c r="B102" s="37"/>
      <c r="C102" s="67"/>
      <c r="D102" s="75">
        <v>4590</v>
      </c>
      <c r="E102" s="31" t="s">
        <v>226</v>
      </c>
      <c r="F102" s="48">
        <v>272575</v>
      </c>
      <c r="G102" s="34">
        <v>237463</v>
      </c>
      <c r="H102" s="33">
        <f t="shared" si="2"/>
        <v>87.11840777767587</v>
      </c>
      <c r="I102" s="34">
        <v>0</v>
      </c>
      <c r="J102" s="35"/>
    </row>
    <row r="103" spans="1:10" s="36" customFormat="1" ht="12.75">
      <c r="A103" s="65"/>
      <c r="B103" s="37"/>
      <c r="C103" s="67"/>
      <c r="D103" s="75">
        <v>4610</v>
      </c>
      <c r="E103" s="31" t="s">
        <v>224</v>
      </c>
      <c r="F103" s="48">
        <v>3000</v>
      </c>
      <c r="G103" s="34">
        <v>0</v>
      </c>
      <c r="H103" s="33">
        <f t="shared" si="2"/>
        <v>0</v>
      </c>
      <c r="I103" s="34">
        <v>0</v>
      </c>
      <c r="J103" s="35"/>
    </row>
    <row r="104" spans="1:10" s="36" customFormat="1" ht="12.75">
      <c r="A104" s="37"/>
      <c r="B104" s="306"/>
      <c r="C104" s="67"/>
      <c r="D104" s="67"/>
      <c r="E104" s="31" t="s">
        <v>28</v>
      </c>
      <c r="F104" s="64">
        <f>SUM(F106)</f>
        <v>1016314</v>
      </c>
      <c r="G104" s="64">
        <f>SUM(G106)</f>
        <v>13780.37</v>
      </c>
      <c r="H104" s="33">
        <f t="shared" si="2"/>
        <v>1.3559165769634187</v>
      </c>
      <c r="I104" s="34">
        <v>3100</v>
      </c>
      <c r="J104" s="35"/>
    </row>
    <row r="105" spans="1:10" s="36" customFormat="1" ht="12.75">
      <c r="A105" s="65"/>
      <c r="B105" s="66"/>
      <c r="C105" s="39"/>
      <c r="D105" s="39"/>
      <c r="E105" s="40" t="s">
        <v>93</v>
      </c>
      <c r="F105" s="41"/>
      <c r="G105" s="49"/>
      <c r="H105" s="50" t="s">
        <v>89</v>
      </c>
      <c r="I105" s="49"/>
      <c r="J105" s="35"/>
    </row>
    <row r="106" spans="1:10" s="36" customFormat="1" ht="12.75">
      <c r="A106" s="65"/>
      <c r="B106" s="37"/>
      <c r="C106" s="39"/>
      <c r="D106" s="42">
        <v>6050</v>
      </c>
      <c r="E106" s="383" t="s">
        <v>75</v>
      </c>
      <c r="F106" s="384">
        <v>1016314</v>
      </c>
      <c r="G106" s="385">
        <v>13780.37</v>
      </c>
      <c r="H106" s="101">
        <f>G106*100/F106</f>
        <v>1.3559165769634187</v>
      </c>
      <c r="I106" s="178">
        <v>3100</v>
      </c>
      <c r="J106" s="35"/>
    </row>
    <row r="107" spans="1:10" s="45" customFormat="1" ht="25.5">
      <c r="A107" s="211"/>
      <c r="B107" s="211"/>
      <c r="C107" s="602"/>
      <c r="D107" s="603"/>
      <c r="E107" s="601" t="s">
        <v>266</v>
      </c>
      <c r="F107" s="368" t="s">
        <v>89</v>
      </c>
      <c r="G107" s="237">
        <v>0</v>
      </c>
      <c r="H107" s="372" t="s">
        <v>89</v>
      </c>
      <c r="I107" s="238">
        <v>0</v>
      </c>
      <c r="J107" s="44"/>
    </row>
    <row r="108" spans="1:10" s="45" customFormat="1" ht="39.75" customHeight="1">
      <c r="A108" s="43"/>
      <c r="B108" s="44"/>
      <c r="C108" s="211"/>
      <c r="D108" s="223"/>
      <c r="E108" s="601" t="s">
        <v>309</v>
      </c>
      <c r="F108" s="368" t="s">
        <v>89</v>
      </c>
      <c r="G108" s="237">
        <v>8780.37</v>
      </c>
      <c r="H108" s="372" t="s">
        <v>89</v>
      </c>
      <c r="I108" s="238">
        <v>0</v>
      </c>
      <c r="J108" s="44"/>
    </row>
    <row r="109" spans="1:10" s="45" customFormat="1" ht="25.5">
      <c r="A109" s="43"/>
      <c r="B109" s="44"/>
      <c r="C109" s="211"/>
      <c r="D109" s="223"/>
      <c r="E109" s="601" t="s">
        <v>310</v>
      </c>
      <c r="F109" s="368"/>
      <c r="G109" s="237">
        <v>5000</v>
      </c>
      <c r="H109" s="372"/>
      <c r="I109" s="238">
        <v>3100</v>
      </c>
      <c r="J109" s="44"/>
    </row>
    <row r="110" spans="1:10" s="45" customFormat="1" ht="12.75">
      <c r="A110" s="308"/>
      <c r="B110" s="308"/>
      <c r="C110" s="308"/>
      <c r="D110" s="91"/>
      <c r="E110" s="601" t="s">
        <v>265</v>
      </c>
      <c r="F110" s="368" t="s">
        <v>89</v>
      </c>
      <c r="G110" s="237">
        <v>0</v>
      </c>
      <c r="H110" s="372" t="s">
        <v>89</v>
      </c>
      <c r="I110" s="238">
        <v>0</v>
      </c>
      <c r="J110" s="44"/>
    </row>
    <row r="111" spans="1:9" s="59" customFormat="1" ht="12.75">
      <c r="A111" s="15" t="s">
        <v>86</v>
      </c>
      <c r="B111" s="16">
        <v>5</v>
      </c>
      <c r="C111" s="58"/>
      <c r="D111" s="58"/>
      <c r="E111" s="81"/>
      <c r="F111" s="58"/>
      <c r="G111" s="80"/>
      <c r="H111" s="82" t="s">
        <v>89</v>
      </c>
      <c r="I111" s="80"/>
    </row>
    <row r="112" spans="1:9" s="59" customFormat="1" ht="13.5" thickBot="1">
      <c r="A112" s="15"/>
      <c r="B112" s="16"/>
      <c r="C112" s="58"/>
      <c r="D112" s="58"/>
      <c r="E112" s="81"/>
      <c r="F112" s="58"/>
      <c r="G112" s="80"/>
      <c r="H112" s="82"/>
      <c r="I112" s="80"/>
    </row>
    <row r="113" spans="1:10" s="18" customFormat="1" ht="13.5" thickBot="1">
      <c r="A113" s="19" t="s">
        <v>45</v>
      </c>
      <c r="B113" s="20" t="s">
        <v>80</v>
      </c>
      <c r="C113" s="649" t="s">
        <v>58</v>
      </c>
      <c r="D113" s="650"/>
      <c r="E113" s="21" t="s">
        <v>44</v>
      </c>
      <c r="F113" s="20" t="s">
        <v>90</v>
      </c>
      <c r="G113" s="22" t="s">
        <v>91</v>
      </c>
      <c r="H113" s="22" t="s">
        <v>92</v>
      </c>
      <c r="I113" s="210" t="s">
        <v>97</v>
      </c>
      <c r="J113" s="17"/>
    </row>
    <row r="114" spans="1:10" s="5" customFormat="1" ht="12.75">
      <c r="A114" s="13"/>
      <c r="B114" s="396">
        <v>70095</v>
      </c>
      <c r="C114" s="3"/>
      <c r="D114" s="3"/>
      <c r="E114" s="97" t="s">
        <v>66</v>
      </c>
      <c r="F114" s="198">
        <f>SUM(F126,F115)</f>
        <v>2180180</v>
      </c>
      <c r="G114" s="198">
        <f>SUM(G126,G115)</f>
        <v>1306058.71</v>
      </c>
      <c r="H114" s="26">
        <f>G114*100/F114</f>
        <v>59.906003632727575</v>
      </c>
      <c r="I114" s="61">
        <f>SUM(I115,I126)</f>
        <v>467360.57</v>
      </c>
      <c r="J114" s="4"/>
    </row>
    <row r="115" spans="1:11" s="36" customFormat="1" ht="88.5" customHeight="1">
      <c r="A115" s="62"/>
      <c r="B115" s="225"/>
      <c r="C115" s="29"/>
      <c r="D115" s="29"/>
      <c r="E115" s="31" t="s">
        <v>24</v>
      </c>
      <c r="F115" s="94">
        <f>SUM(F117:F125)</f>
        <v>1562264</v>
      </c>
      <c r="G115" s="94">
        <f>SUM(G117:G125)</f>
        <v>1298659.72</v>
      </c>
      <c r="H115" s="33">
        <f>G115*100/F115</f>
        <v>83.12677754848092</v>
      </c>
      <c r="I115" s="34">
        <f>SUM(I117:I125)</f>
        <v>67760.57</v>
      </c>
      <c r="J115" s="35"/>
      <c r="K115" s="515" t="s">
        <v>89</v>
      </c>
    </row>
    <row r="116" spans="1:10" s="36" customFormat="1" ht="12.75">
      <c r="A116" s="65"/>
      <c r="B116" s="66"/>
      <c r="C116" s="39"/>
      <c r="D116" s="39"/>
      <c r="E116" s="40" t="s">
        <v>93</v>
      </c>
      <c r="F116" s="41"/>
      <c r="G116" s="34"/>
      <c r="H116" s="33" t="s">
        <v>89</v>
      </c>
      <c r="I116" s="34"/>
      <c r="J116" s="35"/>
    </row>
    <row r="117" spans="1:10" s="36" customFormat="1" ht="12.75">
      <c r="A117" s="65"/>
      <c r="B117" s="37"/>
      <c r="C117" s="67"/>
      <c r="D117" s="75">
        <v>4110</v>
      </c>
      <c r="E117" s="31" t="s">
        <v>84</v>
      </c>
      <c r="F117" s="76">
        <v>1214</v>
      </c>
      <c r="G117" s="34">
        <v>1213.68</v>
      </c>
      <c r="H117" s="33">
        <f aca="true" t="shared" si="3" ref="H117:H126">G117*100/F117</f>
        <v>99.97364085667216</v>
      </c>
      <c r="I117" s="34">
        <v>103.14</v>
      </c>
      <c r="J117" s="35"/>
    </row>
    <row r="118" spans="1:10" s="36" customFormat="1" ht="25.5">
      <c r="A118" s="65"/>
      <c r="B118" s="37"/>
      <c r="C118" s="67"/>
      <c r="D118" s="75">
        <v>4170</v>
      </c>
      <c r="E118" s="31" t="s">
        <v>100</v>
      </c>
      <c r="F118" s="76">
        <v>7500</v>
      </c>
      <c r="G118" s="34">
        <v>7200</v>
      </c>
      <c r="H118" s="33">
        <f t="shared" si="3"/>
        <v>96</v>
      </c>
      <c r="I118" s="34">
        <v>150.48</v>
      </c>
      <c r="J118" s="35"/>
    </row>
    <row r="119" spans="1:11" s="36" customFormat="1" ht="12.75">
      <c r="A119" s="65"/>
      <c r="B119" s="37"/>
      <c r="C119" s="67"/>
      <c r="D119" s="75">
        <v>4210</v>
      </c>
      <c r="E119" s="31" t="s">
        <v>210</v>
      </c>
      <c r="F119" s="48">
        <v>7700</v>
      </c>
      <c r="G119" s="34">
        <v>5620.4</v>
      </c>
      <c r="H119" s="33">
        <f t="shared" si="3"/>
        <v>72.9922077922078</v>
      </c>
      <c r="I119" s="34">
        <v>697.47</v>
      </c>
      <c r="J119" s="35"/>
      <c r="K119" s="423" t="s">
        <v>89</v>
      </c>
    </row>
    <row r="120" spans="1:10" s="36" customFormat="1" ht="12.75">
      <c r="A120" s="65"/>
      <c r="B120" s="37"/>
      <c r="C120" s="67"/>
      <c r="D120" s="75">
        <v>4260</v>
      </c>
      <c r="E120" s="31" t="s">
        <v>215</v>
      </c>
      <c r="F120" s="48">
        <v>346400</v>
      </c>
      <c r="G120" s="34">
        <v>230452.64</v>
      </c>
      <c r="H120" s="33">
        <f t="shared" si="3"/>
        <v>66.52789838337182</v>
      </c>
      <c r="I120" s="34">
        <v>18325.15</v>
      </c>
      <c r="J120" s="35"/>
    </row>
    <row r="121" spans="1:10" s="36" customFormat="1" ht="12.75">
      <c r="A121" s="65"/>
      <c r="B121" s="37"/>
      <c r="C121" s="67"/>
      <c r="D121" s="75">
        <v>4270</v>
      </c>
      <c r="E121" s="31" t="s">
        <v>211</v>
      </c>
      <c r="F121" s="48">
        <v>392057</v>
      </c>
      <c r="G121" s="34">
        <v>345732.99</v>
      </c>
      <c r="H121" s="33">
        <f t="shared" si="3"/>
        <v>88.18436859946385</v>
      </c>
      <c r="I121" s="34">
        <v>5061.96</v>
      </c>
      <c r="J121" s="35"/>
    </row>
    <row r="122" spans="1:10" s="36" customFormat="1" ht="12.75">
      <c r="A122" s="65"/>
      <c r="B122" s="37"/>
      <c r="C122" s="67"/>
      <c r="D122" s="75">
        <v>4300</v>
      </c>
      <c r="E122" s="31" t="s">
        <v>213</v>
      </c>
      <c r="F122" s="48">
        <v>772193</v>
      </c>
      <c r="G122" s="34">
        <v>696746.33</v>
      </c>
      <c r="H122" s="33">
        <f t="shared" si="3"/>
        <v>90.22955789550022</v>
      </c>
      <c r="I122" s="34">
        <v>43115.73</v>
      </c>
      <c r="J122" s="35"/>
    </row>
    <row r="123" spans="1:10" s="36" customFormat="1" ht="25.5">
      <c r="A123" s="65"/>
      <c r="B123" s="37"/>
      <c r="C123" s="67"/>
      <c r="D123" s="75">
        <v>4400</v>
      </c>
      <c r="E123" s="31" t="s">
        <v>218</v>
      </c>
      <c r="F123" s="48">
        <v>2200</v>
      </c>
      <c r="G123" s="34">
        <v>1222.77</v>
      </c>
      <c r="H123" s="33">
        <f t="shared" si="3"/>
        <v>55.58045454545454</v>
      </c>
      <c r="I123" s="34">
        <v>0</v>
      </c>
      <c r="J123" s="35"/>
    </row>
    <row r="124" spans="1:10" s="36" customFormat="1" ht="14.25" customHeight="1">
      <c r="A124" s="65"/>
      <c r="B124" s="37"/>
      <c r="C124" s="67"/>
      <c r="D124" s="75">
        <v>4590</v>
      </c>
      <c r="E124" s="31" t="s">
        <v>226</v>
      </c>
      <c r="F124" s="48">
        <v>24000</v>
      </c>
      <c r="G124" s="34">
        <v>4171.2</v>
      </c>
      <c r="H124" s="33">
        <f t="shared" si="3"/>
        <v>17.38</v>
      </c>
      <c r="I124" s="34">
        <v>306.64</v>
      </c>
      <c r="J124" s="35"/>
    </row>
    <row r="125" spans="1:10" s="36" customFormat="1" ht="12.75">
      <c r="A125" s="65"/>
      <c r="B125" s="78"/>
      <c r="C125" s="67"/>
      <c r="D125" s="75">
        <v>4610</v>
      </c>
      <c r="E125" s="31" t="s">
        <v>224</v>
      </c>
      <c r="F125" s="48">
        <v>9000</v>
      </c>
      <c r="G125" s="34">
        <v>6299.71</v>
      </c>
      <c r="H125" s="33">
        <f t="shared" si="3"/>
        <v>69.99677777777778</v>
      </c>
      <c r="I125" s="34">
        <v>0</v>
      </c>
      <c r="J125" s="35"/>
    </row>
    <row r="126" spans="1:10" s="36" customFormat="1" ht="12.75">
      <c r="A126" s="65"/>
      <c r="B126" s="78"/>
      <c r="C126" s="67"/>
      <c r="D126" s="67"/>
      <c r="E126" s="31" t="s">
        <v>28</v>
      </c>
      <c r="F126" s="64">
        <f>SUM(F128)</f>
        <v>617916</v>
      </c>
      <c r="G126" s="64">
        <f>SUM(G128)</f>
        <v>7398.99</v>
      </c>
      <c r="H126" s="33">
        <f t="shared" si="3"/>
        <v>1.197410327617346</v>
      </c>
      <c r="I126" s="34">
        <f>SUM(I128)</f>
        <v>399600</v>
      </c>
      <c r="J126" s="35"/>
    </row>
    <row r="127" spans="1:10" s="36" customFormat="1" ht="12.75">
      <c r="A127" s="65"/>
      <c r="B127" s="37"/>
      <c r="C127" s="39"/>
      <c r="D127" s="39"/>
      <c r="E127" s="40" t="s">
        <v>93</v>
      </c>
      <c r="F127" s="41"/>
      <c r="G127" s="49"/>
      <c r="H127" s="50" t="s">
        <v>89</v>
      </c>
      <c r="I127" s="49"/>
      <c r="J127" s="35"/>
    </row>
    <row r="128" spans="1:10" s="36" customFormat="1" ht="12.75">
      <c r="A128" s="65"/>
      <c r="B128" s="37"/>
      <c r="C128" s="39"/>
      <c r="D128" s="42">
        <v>6050</v>
      </c>
      <c r="E128" s="383" t="s">
        <v>75</v>
      </c>
      <c r="F128" s="384">
        <v>617916</v>
      </c>
      <c r="G128" s="385">
        <f>SUM(G129:G130)</f>
        <v>7398.99</v>
      </c>
      <c r="H128" s="101">
        <f>G128*100/F128</f>
        <v>1.197410327617346</v>
      </c>
      <c r="I128" s="178">
        <v>399600</v>
      </c>
      <c r="J128" s="35"/>
    </row>
    <row r="129" spans="1:10" s="36" customFormat="1" ht="25.5">
      <c r="A129" s="65"/>
      <c r="B129" s="65"/>
      <c r="C129" s="65"/>
      <c r="D129" s="397"/>
      <c r="E129" s="605" t="s">
        <v>311</v>
      </c>
      <c r="F129" s="606"/>
      <c r="G129" s="604">
        <v>4059</v>
      </c>
      <c r="H129" s="607"/>
      <c r="I129" s="134"/>
      <c r="J129" s="35"/>
    </row>
    <row r="130" spans="1:10" s="45" customFormat="1" ht="13.5" thickBot="1">
      <c r="A130" s="245"/>
      <c r="B130" s="245"/>
      <c r="C130" s="245"/>
      <c r="D130" s="350"/>
      <c r="E130" s="557" t="s">
        <v>4</v>
      </c>
      <c r="F130" s="558" t="s">
        <v>89</v>
      </c>
      <c r="G130" s="559">
        <v>3339.99</v>
      </c>
      <c r="H130" s="560" t="s">
        <v>89</v>
      </c>
      <c r="I130" s="561">
        <v>399600</v>
      </c>
      <c r="J130" s="44"/>
    </row>
    <row r="131" spans="1:10" s="11" customFormat="1" ht="12.75">
      <c r="A131" s="270">
        <v>710</v>
      </c>
      <c r="B131" s="265"/>
      <c r="C131" s="266"/>
      <c r="D131" s="267"/>
      <c r="E131" s="268" t="s">
        <v>35</v>
      </c>
      <c r="F131" s="269">
        <f>SUM(F139,F132)</f>
        <v>324420</v>
      </c>
      <c r="G131" s="269">
        <f>SUM(G139,G132)</f>
        <v>71217.99</v>
      </c>
      <c r="H131" s="254">
        <f>G131*100/F131</f>
        <v>21.952404290734236</v>
      </c>
      <c r="I131" s="261">
        <f>SUM(I139)</f>
        <v>0</v>
      </c>
      <c r="J131" s="10"/>
    </row>
    <row r="132" spans="1:10" s="5" customFormat="1" ht="12.75">
      <c r="A132" s="14"/>
      <c r="B132" s="96">
        <v>71004</v>
      </c>
      <c r="C132" s="8"/>
      <c r="D132" s="9"/>
      <c r="E132" s="97" t="s">
        <v>1</v>
      </c>
      <c r="F132" s="98">
        <f>SUM(F133)</f>
        <v>322420</v>
      </c>
      <c r="G132" s="98">
        <f>SUM(G133)</f>
        <v>69220</v>
      </c>
      <c r="H132" s="26">
        <f>G132*100/F132</f>
        <v>21.46889150797097</v>
      </c>
      <c r="I132" s="61">
        <v>0</v>
      </c>
      <c r="J132" s="4"/>
    </row>
    <row r="133" spans="1:10" s="36" customFormat="1" ht="51">
      <c r="A133" s="28"/>
      <c r="B133" s="100"/>
      <c r="C133" s="99"/>
      <c r="D133" s="100"/>
      <c r="E133" s="74" t="s">
        <v>261</v>
      </c>
      <c r="F133" s="244">
        <f>SUM(F135)</f>
        <v>322420</v>
      </c>
      <c r="G133" s="244">
        <f>SUM(G135)</f>
        <v>69220</v>
      </c>
      <c r="H133" s="101">
        <f>G133*100/F133</f>
        <v>21.46889150797097</v>
      </c>
      <c r="I133" s="34">
        <f>SUM(I135)</f>
        <v>0</v>
      </c>
      <c r="J133" s="35"/>
    </row>
    <row r="134" spans="1:10" s="36" customFormat="1" ht="12.75">
      <c r="A134" s="65"/>
      <c r="B134" s="66"/>
      <c r="C134" s="35"/>
      <c r="D134" s="35"/>
      <c r="E134" s="517" t="s">
        <v>93</v>
      </c>
      <c r="F134" s="196"/>
      <c r="G134" s="70"/>
      <c r="H134" s="71" t="s">
        <v>89</v>
      </c>
      <c r="I134" s="70"/>
      <c r="J134" s="35"/>
    </row>
    <row r="135" spans="1:10" s="36" customFormat="1" ht="12.75">
      <c r="A135" s="77"/>
      <c r="B135" s="78"/>
      <c r="C135" s="67"/>
      <c r="D135" s="75">
        <v>4300</v>
      </c>
      <c r="E135" s="31" t="s">
        <v>213</v>
      </c>
      <c r="F135" s="48">
        <v>322420</v>
      </c>
      <c r="G135" s="34">
        <v>69220</v>
      </c>
      <c r="H135" s="422">
        <f>G135*100/F135</f>
        <v>21.46889150797097</v>
      </c>
      <c r="I135" s="200">
        <v>0</v>
      </c>
      <c r="J135" s="35"/>
    </row>
    <row r="136" spans="1:9" s="59" customFormat="1" ht="12.75">
      <c r="A136" s="15" t="s">
        <v>86</v>
      </c>
      <c r="B136" s="16">
        <v>6</v>
      </c>
      <c r="C136" s="58"/>
      <c r="D136" s="58"/>
      <c r="E136" s="81"/>
      <c r="F136" s="58"/>
      <c r="G136" s="80"/>
      <c r="H136" s="82" t="s">
        <v>89</v>
      </c>
      <c r="I136" s="80"/>
    </row>
    <row r="137" spans="1:9" s="59" customFormat="1" ht="13.5" thickBot="1">
      <c r="A137" s="15"/>
      <c r="B137" s="16"/>
      <c r="C137" s="58"/>
      <c r="D137" s="58"/>
      <c r="E137" s="81"/>
      <c r="F137" s="58"/>
      <c r="G137" s="80"/>
      <c r="H137" s="82"/>
      <c r="I137" s="80"/>
    </row>
    <row r="138" spans="1:10" s="18" customFormat="1" ht="13.5" thickBot="1">
      <c r="A138" s="19" t="s">
        <v>45</v>
      </c>
      <c r="B138" s="20" t="s">
        <v>80</v>
      </c>
      <c r="C138" s="649" t="s">
        <v>58</v>
      </c>
      <c r="D138" s="650"/>
      <c r="E138" s="21" t="s">
        <v>44</v>
      </c>
      <c r="F138" s="20" t="s">
        <v>90</v>
      </c>
      <c r="G138" s="22" t="s">
        <v>91</v>
      </c>
      <c r="H138" s="22" t="s">
        <v>92</v>
      </c>
      <c r="I138" s="210" t="s">
        <v>97</v>
      </c>
      <c r="J138" s="17"/>
    </row>
    <row r="139" spans="1:10" s="5" customFormat="1" ht="12.75">
      <c r="A139" s="13"/>
      <c r="B139" s="430">
        <v>71035</v>
      </c>
      <c r="C139" s="9"/>
      <c r="D139" s="9"/>
      <c r="E139" s="97" t="s">
        <v>64</v>
      </c>
      <c r="F139" s="98">
        <f>SUM(F140)</f>
        <v>2000</v>
      </c>
      <c r="G139" s="98">
        <f>SUM(G140)</f>
        <v>1997.99</v>
      </c>
      <c r="H139" s="26">
        <f>G139*100/F139</f>
        <v>99.8995</v>
      </c>
      <c r="I139" s="61">
        <v>0</v>
      </c>
      <c r="J139" s="4"/>
    </row>
    <row r="140" spans="1:10" s="36" customFormat="1" ht="25.5" customHeight="1">
      <c r="A140" s="28"/>
      <c r="B140" s="643"/>
      <c r="C140" s="100"/>
      <c r="D140" s="100"/>
      <c r="E140" s="74" t="s">
        <v>25</v>
      </c>
      <c r="F140" s="244">
        <f>SUM(F142:F143)</f>
        <v>2000</v>
      </c>
      <c r="G140" s="244">
        <f>SUM(G142:G143)</f>
        <v>1997.99</v>
      </c>
      <c r="H140" s="101">
        <f>G140*100/F140</f>
        <v>99.8995</v>
      </c>
      <c r="I140" s="34">
        <f>SUM(I142:I143)</f>
        <v>0</v>
      </c>
      <c r="J140" s="35"/>
    </row>
    <row r="141" spans="1:10" s="36" customFormat="1" ht="12.75">
      <c r="A141" s="65"/>
      <c r="B141" s="37"/>
      <c r="C141" s="35"/>
      <c r="D141" s="35"/>
      <c r="E141" s="517" t="s">
        <v>93</v>
      </c>
      <c r="F141" s="196"/>
      <c r="G141" s="70"/>
      <c r="H141" s="424" t="s">
        <v>89</v>
      </c>
      <c r="I141" s="70"/>
      <c r="J141" s="35"/>
    </row>
    <row r="142" spans="1:11" s="36" customFormat="1" ht="12.75">
      <c r="A142" s="65"/>
      <c r="B142" s="37"/>
      <c r="C142" s="67"/>
      <c r="D142" s="75">
        <v>4210</v>
      </c>
      <c r="E142" s="31" t="s">
        <v>210</v>
      </c>
      <c r="F142" s="48">
        <v>1000</v>
      </c>
      <c r="G142" s="34">
        <v>999.99</v>
      </c>
      <c r="H142" s="33">
        <f>G142*100/F142</f>
        <v>99.999</v>
      </c>
      <c r="I142" s="34">
        <v>0</v>
      </c>
      <c r="J142" s="35"/>
      <c r="K142" s="423" t="s">
        <v>89</v>
      </c>
    </row>
    <row r="143" spans="1:10" s="36" customFormat="1" ht="13.5" thickBot="1">
      <c r="A143" s="130"/>
      <c r="B143" s="248"/>
      <c r="C143" s="454"/>
      <c r="D143" s="117">
        <v>4300</v>
      </c>
      <c r="E143" s="118" t="s">
        <v>213</v>
      </c>
      <c r="F143" s="347">
        <v>1000</v>
      </c>
      <c r="G143" s="119">
        <v>998</v>
      </c>
      <c r="H143" s="608">
        <f>G143*100/F143</f>
        <v>99.8</v>
      </c>
      <c r="I143" s="34">
        <v>0</v>
      </c>
      <c r="J143" s="35"/>
    </row>
    <row r="144" spans="1:10" s="11" customFormat="1" ht="12.75">
      <c r="A144" s="565">
        <v>750</v>
      </c>
      <c r="B144" s="257"/>
      <c r="C144" s="257"/>
      <c r="D144" s="258"/>
      <c r="E144" s="566" t="s">
        <v>74</v>
      </c>
      <c r="F144" s="567">
        <f>SUM(F145,F149,F162,F195,F203)</f>
        <v>6686205</v>
      </c>
      <c r="G144" s="567">
        <f>SUM(G145,G149,G162,G195,G203)</f>
        <v>6396745.559999997</v>
      </c>
      <c r="H144" s="568">
        <f>G144*100/F144</f>
        <v>95.67079621399577</v>
      </c>
      <c r="I144" s="569">
        <f>SUM(I145,I149,I162,I195,I203)</f>
        <v>539644.55</v>
      </c>
      <c r="J144" s="10"/>
    </row>
    <row r="145" spans="1:10" s="5" customFormat="1" ht="12.75">
      <c r="A145" s="14"/>
      <c r="B145" s="102">
        <v>75011</v>
      </c>
      <c r="C145" s="2"/>
      <c r="D145" s="3"/>
      <c r="E145" s="25" t="s">
        <v>94</v>
      </c>
      <c r="F145" s="93">
        <f>SUM(F146)</f>
        <v>158900</v>
      </c>
      <c r="G145" s="93">
        <f>SUM(G146)</f>
        <v>158900</v>
      </c>
      <c r="H145" s="26">
        <f>G145*100/F145</f>
        <v>100</v>
      </c>
      <c r="I145" s="27">
        <f>SUM(I146)</f>
        <v>4982.81</v>
      </c>
      <c r="J145" s="4"/>
    </row>
    <row r="146" spans="1:10" s="36" customFormat="1" ht="25.5">
      <c r="A146" s="28"/>
      <c r="B146" s="83"/>
      <c r="C146" s="30"/>
      <c r="D146" s="29"/>
      <c r="E146" s="31" t="s">
        <v>167</v>
      </c>
      <c r="F146" s="103">
        <f>SUM(F148)</f>
        <v>158900</v>
      </c>
      <c r="G146" s="103">
        <f>SUM(G148)</f>
        <v>158900</v>
      </c>
      <c r="H146" s="33">
        <f>G146*100/F146</f>
        <v>100</v>
      </c>
      <c r="I146" s="34">
        <f>SUM(I148)</f>
        <v>4982.81</v>
      </c>
      <c r="J146" s="35"/>
    </row>
    <row r="147" spans="1:10" s="36" customFormat="1" ht="12.75">
      <c r="A147" s="37"/>
      <c r="B147" s="66"/>
      <c r="C147" s="72"/>
      <c r="D147" s="72"/>
      <c r="E147" s="74" t="s">
        <v>93</v>
      </c>
      <c r="F147" s="106"/>
      <c r="G147" s="34"/>
      <c r="H147" s="33" t="s">
        <v>89</v>
      </c>
      <c r="I147" s="34"/>
      <c r="J147" s="35"/>
    </row>
    <row r="148" spans="1:10" s="36" customFormat="1" ht="12.75">
      <c r="A148" s="37"/>
      <c r="B148" s="78"/>
      <c r="C148" s="67"/>
      <c r="D148" s="75">
        <v>4010</v>
      </c>
      <c r="E148" s="31" t="s">
        <v>34</v>
      </c>
      <c r="F148" s="108">
        <v>158900</v>
      </c>
      <c r="G148" s="34">
        <v>158900</v>
      </c>
      <c r="H148" s="33">
        <f>G148*100/F148</f>
        <v>100</v>
      </c>
      <c r="I148" s="34">
        <v>4982.81</v>
      </c>
      <c r="J148" s="35"/>
    </row>
    <row r="149" spans="1:10" s="5" customFormat="1" ht="12.75">
      <c r="A149" s="13"/>
      <c r="B149" s="96">
        <v>75022</v>
      </c>
      <c r="C149" s="2"/>
      <c r="D149" s="3"/>
      <c r="E149" s="25" t="s">
        <v>30</v>
      </c>
      <c r="F149" s="93">
        <f>SUM(F150)</f>
        <v>234650</v>
      </c>
      <c r="G149" s="93">
        <f>SUM(G150)</f>
        <v>207115.12</v>
      </c>
      <c r="H149" s="26">
        <f>G149*100/F149</f>
        <v>88.26555295120392</v>
      </c>
      <c r="I149" s="27">
        <f>SUM(I150)</f>
        <v>0</v>
      </c>
      <c r="J149" s="4"/>
    </row>
    <row r="150" spans="1:11" s="36" customFormat="1" ht="38.25">
      <c r="A150" s="28"/>
      <c r="B150" s="83"/>
      <c r="C150" s="30"/>
      <c r="D150" s="29"/>
      <c r="E150" s="31" t="s">
        <v>2</v>
      </c>
      <c r="F150" s="94">
        <f>SUM(F152:F158)</f>
        <v>234650</v>
      </c>
      <c r="G150" s="94">
        <f>SUM(G152:G158)</f>
        <v>207115.12</v>
      </c>
      <c r="H150" s="33">
        <f>G150*100/F150</f>
        <v>88.26555295120392</v>
      </c>
      <c r="I150" s="34">
        <f>SUM(I152:I158)</f>
        <v>0</v>
      </c>
      <c r="J150" s="35"/>
      <c r="K150" s="521">
        <f>SUM(F152:F158)</f>
        <v>234650</v>
      </c>
    </row>
    <row r="151" spans="1:10" s="36" customFormat="1" ht="12.75">
      <c r="A151" s="65"/>
      <c r="B151" s="66"/>
      <c r="C151" s="104"/>
      <c r="D151" s="104"/>
      <c r="E151" s="231" t="s">
        <v>93</v>
      </c>
      <c r="F151" s="221"/>
      <c r="G151" s="70"/>
      <c r="H151" s="33" t="s">
        <v>89</v>
      </c>
      <c r="I151" s="70"/>
      <c r="J151" s="35"/>
    </row>
    <row r="152" spans="1:11" s="36" customFormat="1" ht="25.5">
      <c r="A152" s="65"/>
      <c r="B152" s="37"/>
      <c r="C152" s="67"/>
      <c r="D152" s="75">
        <v>3030</v>
      </c>
      <c r="E152" s="31" t="s">
        <v>99</v>
      </c>
      <c r="F152" s="111">
        <v>208850</v>
      </c>
      <c r="G152" s="34">
        <v>198015.89</v>
      </c>
      <c r="H152" s="33">
        <f aca="true" t="shared" si="4" ref="H152:H163">G152*100/F152</f>
        <v>94.81249221929615</v>
      </c>
      <c r="I152" s="34">
        <v>0</v>
      </c>
      <c r="J152" s="35"/>
      <c r="K152" s="377" t="s">
        <v>89</v>
      </c>
    </row>
    <row r="153" spans="1:10" s="36" customFormat="1" ht="25.5">
      <c r="A153" s="37"/>
      <c r="B153" s="84"/>
      <c r="C153" s="67"/>
      <c r="D153" s="75">
        <v>4170</v>
      </c>
      <c r="E153" s="31" t="s">
        <v>100</v>
      </c>
      <c r="F153" s="112">
        <v>1000</v>
      </c>
      <c r="G153" s="34">
        <v>0</v>
      </c>
      <c r="H153" s="101">
        <f t="shared" si="4"/>
        <v>0</v>
      </c>
      <c r="I153" s="34">
        <v>0</v>
      </c>
      <c r="J153" s="35"/>
    </row>
    <row r="154" spans="1:10" s="36" customFormat="1" ht="12.75">
      <c r="A154" s="65"/>
      <c r="B154" s="37"/>
      <c r="C154" s="67"/>
      <c r="D154" s="75">
        <v>4210</v>
      </c>
      <c r="E154" s="31" t="s">
        <v>210</v>
      </c>
      <c r="F154" s="48">
        <v>9000</v>
      </c>
      <c r="G154" s="34">
        <v>4111.02</v>
      </c>
      <c r="H154" s="33">
        <f t="shared" si="4"/>
        <v>45.678000000000004</v>
      </c>
      <c r="I154" s="34">
        <v>0</v>
      </c>
      <c r="J154" s="35"/>
    </row>
    <row r="155" spans="1:10" s="36" customFormat="1" ht="12.75">
      <c r="A155" s="65"/>
      <c r="B155" s="37"/>
      <c r="C155" s="67"/>
      <c r="D155" s="75">
        <v>4300</v>
      </c>
      <c r="E155" s="31" t="s">
        <v>213</v>
      </c>
      <c r="F155" s="48">
        <v>11000</v>
      </c>
      <c r="G155" s="34">
        <v>4127.21</v>
      </c>
      <c r="H155" s="33">
        <f t="shared" si="4"/>
        <v>37.52009090909091</v>
      </c>
      <c r="I155" s="34">
        <v>0</v>
      </c>
      <c r="J155" s="35"/>
    </row>
    <row r="156" spans="1:10" s="36" customFormat="1" ht="25.5">
      <c r="A156" s="65"/>
      <c r="B156" s="37"/>
      <c r="C156" s="67"/>
      <c r="D156" s="75">
        <v>4360</v>
      </c>
      <c r="E156" s="31" t="s">
        <v>216</v>
      </c>
      <c r="F156" s="48">
        <v>1100</v>
      </c>
      <c r="G156" s="34">
        <v>861</v>
      </c>
      <c r="H156" s="33">
        <f t="shared" si="4"/>
        <v>78.27272727272727</v>
      </c>
      <c r="I156" s="34">
        <v>0</v>
      </c>
      <c r="J156" s="35"/>
    </row>
    <row r="157" spans="1:10" s="36" customFormat="1" ht="12.75">
      <c r="A157" s="65"/>
      <c r="B157" s="37"/>
      <c r="C157" s="67"/>
      <c r="D157" s="75">
        <v>4420</v>
      </c>
      <c r="E157" s="31" t="s">
        <v>220</v>
      </c>
      <c r="F157" s="48">
        <v>3400</v>
      </c>
      <c r="G157" s="34">
        <v>0</v>
      </c>
      <c r="H157" s="33">
        <f t="shared" si="4"/>
        <v>0</v>
      </c>
      <c r="I157" s="34">
        <v>0</v>
      </c>
      <c r="J157" s="35"/>
    </row>
    <row r="158" spans="1:10" s="36" customFormat="1" ht="12.75">
      <c r="A158" s="78"/>
      <c r="B158" s="78"/>
      <c r="C158" s="67"/>
      <c r="D158" s="75">
        <v>4430</v>
      </c>
      <c r="E158" s="31" t="s">
        <v>221</v>
      </c>
      <c r="F158" s="48">
        <v>300</v>
      </c>
      <c r="G158" s="34">
        <v>0</v>
      </c>
      <c r="H158" s="33">
        <f t="shared" si="4"/>
        <v>0</v>
      </c>
      <c r="I158" s="34">
        <v>0</v>
      </c>
      <c r="J158" s="35"/>
    </row>
    <row r="159" spans="1:9" s="59" customFormat="1" ht="12.75">
      <c r="A159" s="15" t="s">
        <v>86</v>
      </c>
      <c r="B159" s="16">
        <v>7</v>
      </c>
      <c r="C159" s="58"/>
      <c r="D159" s="58"/>
      <c r="E159" s="81"/>
      <c r="F159" s="58"/>
      <c r="G159" s="80"/>
      <c r="H159" s="82" t="s">
        <v>89</v>
      </c>
      <c r="I159" s="80"/>
    </row>
    <row r="160" spans="1:9" s="59" customFormat="1" ht="13.5" thickBot="1">
      <c r="A160" s="15"/>
      <c r="B160" s="16"/>
      <c r="C160" s="58"/>
      <c r="D160" s="58"/>
      <c r="E160" s="81"/>
      <c r="F160" s="58"/>
      <c r="G160" s="80"/>
      <c r="H160" s="82"/>
      <c r="I160" s="80"/>
    </row>
    <row r="161" spans="1:10" s="18" customFormat="1" ht="13.5" thickBot="1">
      <c r="A161" s="19" t="s">
        <v>45</v>
      </c>
      <c r="B161" s="20" t="s">
        <v>80</v>
      </c>
      <c r="C161" s="649" t="s">
        <v>58</v>
      </c>
      <c r="D161" s="650"/>
      <c r="E161" s="21" t="s">
        <v>44</v>
      </c>
      <c r="F161" s="20" t="s">
        <v>90</v>
      </c>
      <c r="G161" s="22" t="s">
        <v>91</v>
      </c>
      <c r="H161" s="22" t="s">
        <v>92</v>
      </c>
      <c r="I161" s="210" t="s">
        <v>97</v>
      </c>
      <c r="J161" s="17"/>
    </row>
    <row r="162" spans="1:10" s="5" customFormat="1" ht="12.75">
      <c r="A162" s="13"/>
      <c r="B162" s="228">
        <v>75023</v>
      </c>
      <c r="C162" s="12"/>
      <c r="D162" s="312"/>
      <c r="E162" s="314" t="s">
        <v>39</v>
      </c>
      <c r="F162" s="315">
        <f>SUM(F190,F163)</f>
        <v>5291118</v>
      </c>
      <c r="G162" s="316">
        <f>SUM(G190,G163)</f>
        <v>5087196.449999997</v>
      </c>
      <c r="H162" s="317">
        <f t="shared" si="4"/>
        <v>96.1459648036577</v>
      </c>
      <c r="I162" s="318">
        <f>SUM(I190,I163)</f>
        <v>460358.4200000001</v>
      </c>
      <c r="J162" s="4"/>
    </row>
    <row r="163" spans="1:13" s="36" customFormat="1" ht="102.75" customHeight="1">
      <c r="A163" s="28"/>
      <c r="B163" s="167"/>
      <c r="C163" s="313"/>
      <c r="D163" s="167"/>
      <c r="E163" s="203" t="s">
        <v>8</v>
      </c>
      <c r="F163" s="311">
        <f>SUM(F166:F189)</f>
        <v>5261118</v>
      </c>
      <c r="G163" s="311">
        <f>SUM(G166:G189)</f>
        <v>5058271.5699999975</v>
      </c>
      <c r="H163" s="53">
        <f t="shared" si="4"/>
        <v>96.14442348565453</v>
      </c>
      <c r="I163" s="134">
        <f>SUM(I166:I189)</f>
        <v>460358.4200000001</v>
      </c>
      <c r="J163" s="35"/>
      <c r="K163" s="521">
        <f>SUM(F166:F189)</f>
        <v>5261118</v>
      </c>
      <c r="L163" s="377">
        <f>SUM(G166:G189)</f>
        <v>5058271.5699999975</v>
      </c>
      <c r="M163" s="377">
        <f>SUM(I166:I189)</f>
        <v>460358.4200000001</v>
      </c>
    </row>
    <row r="164" spans="1:10" s="36" customFormat="1" ht="25.5" customHeight="1">
      <c r="A164" s="37"/>
      <c r="B164" s="35"/>
      <c r="C164" s="77"/>
      <c r="D164" s="104"/>
      <c r="E164" s="319" t="s">
        <v>108</v>
      </c>
      <c r="F164" s="321"/>
      <c r="G164" s="320"/>
      <c r="H164" s="33"/>
      <c r="I164" s="160"/>
      <c r="J164" s="35"/>
    </row>
    <row r="165" spans="1:10" s="36" customFormat="1" ht="12.75">
      <c r="A165" s="37"/>
      <c r="B165" s="66"/>
      <c r="C165" s="104"/>
      <c r="D165" s="104"/>
      <c r="E165" s="231" t="s">
        <v>93</v>
      </c>
      <c r="F165" s="221"/>
      <c r="G165" s="70"/>
      <c r="H165" s="33" t="s">
        <v>89</v>
      </c>
      <c r="I165" s="70"/>
      <c r="J165" s="35"/>
    </row>
    <row r="166" spans="1:11" s="36" customFormat="1" ht="12.75">
      <c r="A166" s="37"/>
      <c r="B166" s="37"/>
      <c r="C166" s="67"/>
      <c r="D166" s="75">
        <v>4010</v>
      </c>
      <c r="E166" s="31" t="s">
        <v>34</v>
      </c>
      <c r="F166" s="111">
        <v>3045215</v>
      </c>
      <c r="G166" s="34">
        <v>3033862.29</v>
      </c>
      <c r="H166" s="33">
        <f aca="true" t="shared" si="5" ref="H166:H171">G166*100/F166</f>
        <v>99.6271951241538</v>
      </c>
      <c r="I166" s="34">
        <v>76555.05</v>
      </c>
      <c r="J166" s="35"/>
      <c r="K166" s="377" t="s">
        <v>89</v>
      </c>
    </row>
    <row r="167" spans="1:10" s="36" customFormat="1" ht="12.75">
      <c r="A167" s="37"/>
      <c r="B167" s="37"/>
      <c r="C167" s="67"/>
      <c r="D167" s="75">
        <v>4040</v>
      </c>
      <c r="E167" s="31" t="s">
        <v>73</v>
      </c>
      <c r="F167" s="108">
        <v>241013</v>
      </c>
      <c r="G167" s="34">
        <v>241012.02</v>
      </c>
      <c r="H167" s="33">
        <f t="shared" si="5"/>
        <v>99.99959338292955</v>
      </c>
      <c r="I167" s="34">
        <v>258743.63</v>
      </c>
      <c r="J167" s="35"/>
    </row>
    <row r="168" spans="1:10" s="36" customFormat="1" ht="12.75">
      <c r="A168" s="37"/>
      <c r="B168" s="37"/>
      <c r="C168" s="67"/>
      <c r="D168" s="75">
        <v>4110</v>
      </c>
      <c r="E168" s="31" t="s">
        <v>84</v>
      </c>
      <c r="F168" s="108">
        <v>559542</v>
      </c>
      <c r="G168" s="34">
        <v>559126.09</v>
      </c>
      <c r="H168" s="33">
        <f t="shared" si="5"/>
        <v>99.92566956546604</v>
      </c>
      <c r="I168" s="34">
        <v>80580.85</v>
      </c>
      <c r="J168" s="35"/>
    </row>
    <row r="169" spans="1:10" s="36" customFormat="1" ht="12.75">
      <c r="A169" s="37"/>
      <c r="B169" s="37"/>
      <c r="C169" s="67"/>
      <c r="D169" s="75">
        <v>4120</v>
      </c>
      <c r="E169" s="31" t="s">
        <v>49</v>
      </c>
      <c r="F169" s="112">
        <v>72128</v>
      </c>
      <c r="G169" s="34">
        <v>65606.34</v>
      </c>
      <c r="H169" s="33">
        <f t="shared" si="5"/>
        <v>90.95821317657497</v>
      </c>
      <c r="I169" s="34">
        <v>10627.53</v>
      </c>
      <c r="J169" s="35"/>
    </row>
    <row r="170" spans="1:10" s="36" customFormat="1" ht="12.75">
      <c r="A170" s="37"/>
      <c r="B170" s="37"/>
      <c r="C170" s="67"/>
      <c r="D170" s="75">
        <v>4140</v>
      </c>
      <c r="E170" s="31" t="s">
        <v>227</v>
      </c>
      <c r="F170" s="48">
        <v>43000</v>
      </c>
      <c r="G170" s="34">
        <v>39969</v>
      </c>
      <c r="H170" s="33">
        <f t="shared" si="5"/>
        <v>92.95116279069768</v>
      </c>
      <c r="I170" s="34">
        <v>3020</v>
      </c>
      <c r="J170" s="35"/>
    </row>
    <row r="171" spans="1:10" s="36" customFormat="1" ht="25.5">
      <c r="A171" s="37"/>
      <c r="B171" s="84"/>
      <c r="C171" s="67"/>
      <c r="D171" s="75">
        <v>4170</v>
      </c>
      <c r="E171" s="31" t="s">
        <v>100</v>
      </c>
      <c r="F171" s="112">
        <v>39000</v>
      </c>
      <c r="G171" s="34">
        <v>23313.84</v>
      </c>
      <c r="H171" s="101">
        <f t="shared" si="5"/>
        <v>59.77907692307692</v>
      </c>
      <c r="I171" s="34">
        <v>377.7</v>
      </c>
      <c r="J171" s="35"/>
    </row>
    <row r="172" spans="1:10" s="36" customFormat="1" ht="12.75">
      <c r="A172" s="37"/>
      <c r="B172" s="84"/>
      <c r="C172" s="67"/>
      <c r="D172" s="75">
        <v>4210</v>
      </c>
      <c r="E172" s="31" t="s">
        <v>210</v>
      </c>
      <c r="F172" s="48">
        <v>180000</v>
      </c>
      <c r="G172" s="34">
        <v>165160.51</v>
      </c>
      <c r="H172" s="33">
        <f aca="true" t="shared" si="6" ref="H172:H190">G172*100/F172</f>
        <v>91.75583888888889</v>
      </c>
      <c r="I172" s="34">
        <v>3130.87</v>
      </c>
      <c r="J172" s="35"/>
    </row>
    <row r="173" spans="1:10" s="36" customFormat="1" ht="12.75">
      <c r="A173" s="65"/>
      <c r="B173" s="37"/>
      <c r="C173" s="67"/>
      <c r="D173" s="75">
        <v>4260</v>
      </c>
      <c r="E173" s="31" t="s">
        <v>215</v>
      </c>
      <c r="F173" s="48">
        <v>173700</v>
      </c>
      <c r="G173" s="34">
        <v>157466.58</v>
      </c>
      <c r="H173" s="33">
        <f t="shared" si="6"/>
        <v>90.65433506044904</v>
      </c>
      <c r="I173" s="34">
        <v>14930.2</v>
      </c>
      <c r="J173" s="35"/>
    </row>
    <row r="174" spans="1:10" s="36" customFormat="1" ht="12.75">
      <c r="A174" s="65"/>
      <c r="B174" s="37"/>
      <c r="C174" s="67"/>
      <c r="D174" s="75">
        <v>4270</v>
      </c>
      <c r="E174" s="31" t="s">
        <v>211</v>
      </c>
      <c r="F174" s="48">
        <v>78000</v>
      </c>
      <c r="G174" s="34">
        <v>74095.52</v>
      </c>
      <c r="H174" s="33">
        <f t="shared" si="6"/>
        <v>94.99425641025641</v>
      </c>
      <c r="I174" s="34">
        <v>184.5</v>
      </c>
      <c r="J174" s="35"/>
    </row>
    <row r="175" spans="1:10" s="36" customFormat="1" ht="12.75">
      <c r="A175" s="65"/>
      <c r="B175" s="37"/>
      <c r="C175" s="67"/>
      <c r="D175" s="75">
        <v>4280</v>
      </c>
      <c r="E175" s="31" t="s">
        <v>212</v>
      </c>
      <c r="F175" s="48">
        <v>2600</v>
      </c>
      <c r="G175" s="34">
        <v>2268</v>
      </c>
      <c r="H175" s="33">
        <f t="shared" si="6"/>
        <v>87.23076923076923</v>
      </c>
      <c r="I175" s="34">
        <v>0</v>
      </c>
      <c r="J175" s="35"/>
    </row>
    <row r="176" spans="1:10" s="36" customFormat="1" ht="12.75">
      <c r="A176" s="65"/>
      <c r="B176" s="37"/>
      <c r="C176" s="67"/>
      <c r="D176" s="75">
        <v>4300</v>
      </c>
      <c r="E176" s="31" t="s">
        <v>213</v>
      </c>
      <c r="F176" s="48">
        <v>459790</v>
      </c>
      <c r="G176" s="34">
        <v>373900.06</v>
      </c>
      <c r="H176" s="33">
        <f t="shared" si="6"/>
        <v>81.31974597098676</v>
      </c>
      <c r="I176" s="34">
        <v>11834.39</v>
      </c>
      <c r="J176" s="35"/>
    </row>
    <row r="177" spans="1:10" s="36" customFormat="1" ht="12.75">
      <c r="A177" s="65"/>
      <c r="B177" s="37"/>
      <c r="C177" s="67"/>
      <c r="D177" s="75">
        <v>4350</v>
      </c>
      <c r="E177" s="31" t="s">
        <v>214</v>
      </c>
      <c r="F177" s="48">
        <v>23500</v>
      </c>
      <c r="G177" s="34">
        <v>17701.7</v>
      </c>
      <c r="H177" s="33">
        <f t="shared" si="6"/>
        <v>75.3263829787234</v>
      </c>
      <c r="I177" s="34">
        <v>0</v>
      </c>
      <c r="J177" s="35"/>
    </row>
    <row r="178" spans="1:10" s="36" customFormat="1" ht="25.5">
      <c r="A178" s="65"/>
      <c r="B178" s="37"/>
      <c r="C178" s="67"/>
      <c r="D178" s="75">
        <v>4360</v>
      </c>
      <c r="E178" s="31" t="s">
        <v>216</v>
      </c>
      <c r="F178" s="48">
        <v>40000</v>
      </c>
      <c r="G178" s="34">
        <v>35791.12</v>
      </c>
      <c r="H178" s="33">
        <f t="shared" si="6"/>
        <v>89.47780000000002</v>
      </c>
      <c r="I178" s="34">
        <v>0</v>
      </c>
      <c r="J178" s="35"/>
    </row>
    <row r="179" spans="1:10" s="36" customFormat="1" ht="25.5">
      <c r="A179" s="65"/>
      <c r="B179" s="37"/>
      <c r="C179" s="67"/>
      <c r="D179" s="75">
        <v>4370</v>
      </c>
      <c r="E179" s="31" t="s">
        <v>217</v>
      </c>
      <c r="F179" s="48">
        <v>60000</v>
      </c>
      <c r="G179" s="34">
        <v>52734.47</v>
      </c>
      <c r="H179" s="33">
        <f t="shared" si="6"/>
        <v>87.89078333333333</v>
      </c>
      <c r="I179" s="34">
        <v>373.7</v>
      </c>
      <c r="J179" s="35"/>
    </row>
    <row r="180" spans="1:10" s="36" customFormat="1" ht="25.5">
      <c r="A180" s="65"/>
      <c r="B180" s="37"/>
      <c r="C180" s="67"/>
      <c r="D180" s="75">
        <v>4400</v>
      </c>
      <c r="E180" s="31" t="s">
        <v>218</v>
      </c>
      <c r="F180" s="48">
        <v>6100</v>
      </c>
      <c r="G180" s="34">
        <v>2400</v>
      </c>
      <c r="H180" s="33">
        <f t="shared" si="6"/>
        <v>39.34426229508197</v>
      </c>
      <c r="I180" s="34">
        <v>0</v>
      </c>
      <c r="J180" s="35"/>
    </row>
    <row r="181" spans="1:10" s="36" customFormat="1" ht="12.75">
      <c r="A181" s="65"/>
      <c r="B181" s="37"/>
      <c r="C181" s="67"/>
      <c r="D181" s="75">
        <v>4410</v>
      </c>
      <c r="E181" s="31" t="s">
        <v>219</v>
      </c>
      <c r="F181" s="48">
        <v>18500</v>
      </c>
      <c r="G181" s="34">
        <v>14545.52</v>
      </c>
      <c r="H181" s="33">
        <f t="shared" si="6"/>
        <v>78.62443243243243</v>
      </c>
      <c r="I181" s="34">
        <v>0</v>
      </c>
      <c r="J181" s="35"/>
    </row>
    <row r="182" spans="1:10" s="36" customFormat="1" ht="12.75">
      <c r="A182" s="77"/>
      <c r="B182" s="78"/>
      <c r="C182" s="67"/>
      <c r="D182" s="75">
        <v>4420</v>
      </c>
      <c r="E182" s="31" t="s">
        <v>220</v>
      </c>
      <c r="F182" s="48">
        <v>1800</v>
      </c>
      <c r="G182" s="34">
        <v>1705.51</v>
      </c>
      <c r="H182" s="33">
        <f t="shared" si="6"/>
        <v>94.75055555555555</v>
      </c>
      <c r="I182" s="34">
        <v>0</v>
      </c>
      <c r="J182" s="35"/>
    </row>
    <row r="183" spans="1:9" s="59" customFormat="1" ht="12.75">
      <c r="A183" s="15" t="s">
        <v>86</v>
      </c>
      <c r="B183" s="16">
        <v>8</v>
      </c>
      <c r="C183" s="58"/>
      <c r="D183" s="58"/>
      <c r="E183" s="81"/>
      <c r="F183" s="58"/>
      <c r="G183" s="80"/>
      <c r="H183" s="82" t="s">
        <v>89</v>
      </c>
      <c r="I183" s="80"/>
    </row>
    <row r="184" spans="1:9" s="59" customFormat="1" ht="13.5" thickBot="1">
      <c r="A184" s="15"/>
      <c r="B184" s="16"/>
      <c r="C184" s="58"/>
      <c r="D184" s="58"/>
      <c r="E184" s="81"/>
      <c r="F184" s="58"/>
      <c r="G184" s="80"/>
      <c r="H184" s="82"/>
      <c r="I184" s="80"/>
    </row>
    <row r="185" spans="1:10" s="18" customFormat="1" ht="13.5" thickBot="1">
      <c r="A185" s="19" t="s">
        <v>45</v>
      </c>
      <c r="B185" s="20" t="s">
        <v>80</v>
      </c>
      <c r="C185" s="649" t="s">
        <v>58</v>
      </c>
      <c r="D185" s="650"/>
      <c r="E185" s="21" t="s">
        <v>44</v>
      </c>
      <c r="F185" s="20" t="s">
        <v>90</v>
      </c>
      <c r="G185" s="22" t="s">
        <v>91</v>
      </c>
      <c r="H185" s="22" t="s">
        <v>92</v>
      </c>
      <c r="I185" s="210" t="s">
        <v>97</v>
      </c>
      <c r="J185" s="17"/>
    </row>
    <row r="186" spans="1:10" s="36" customFormat="1" ht="12.75">
      <c r="A186" s="65"/>
      <c r="B186" s="37"/>
      <c r="C186" s="67"/>
      <c r="D186" s="75">
        <v>4430</v>
      </c>
      <c r="E186" s="31" t="s">
        <v>221</v>
      </c>
      <c r="F186" s="48">
        <v>110000</v>
      </c>
      <c r="G186" s="34">
        <v>96723.1</v>
      </c>
      <c r="H186" s="33">
        <f t="shared" si="6"/>
        <v>87.93009090909091</v>
      </c>
      <c r="I186" s="34">
        <v>0</v>
      </c>
      <c r="J186" s="35"/>
    </row>
    <row r="187" spans="1:10" s="36" customFormat="1" ht="12.75">
      <c r="A187" s="65"/>
      <c r="B187" s="37"/>
      <c r="C187" s="67"/>
      <c r="D187" s="75">
        <v>4440</v>
      </c>
      <c r="E187" s="31" t="s">
        <v>222</v>
      </c>
      <c r="F187" s="48">
        <v>83230</v>
      </c>
      <c r="G187" s="34">
        <v>83229.8</v>
      </c>
      <c r="H187" s="33">
        <f t="shared" si="6"/>
        <v>99.99975970203052</v>
      </c>
      <c r="I187" s="34">
        <v>0</v>
      </c>
      <c r="J187" s="35"/>
    </row>
    <row r="188" spans="1:10" s="36" customFormat="1" ht="12.75">
      <c r="A188" s="65"/>
      <c r="B188" s="37"/>
      <c r="C188" s="67"/>
      <c r="D188" s="75">
        <v>4530</v>
      </c>
      <c r="E188" s="31" t="s">
        <v>228</v>
      </c>
      <c r="F188" s="48">
        <v>4000</v>
      </c>
      <c r="G188" s="34">
        <v>353.51</v>
      </c>
      <c r="H188" s="33">
        <f t="shared" si="6"/>
        <v>8.83775</v>
      </c>
      <c r="I188" s="34">
        <v>0</v>
      </c>
      <c r="J188" s="35"/>
    </row>
    <row r="189" spans="1:10" s="36" customFormat="1" ht="25.5">
      <c r="A189" s="65"/>
      <c r="B189" s="37"/>
      <c r="C189" s="67"/>
      <c r="D189" s="75">
        <v>4700</v>
      </c>
      <c r="E189" s="31" t="s">
        <v>223</v>
      </c>
      <c r="F189" s="48">
        <v>20000</v>
      </c>
      <c r="G189" s="34">
        <v>17306.59</v>
      </c>
      <c r="H189" s="33">
        <f t="shared" si="6"/>
        <v>86.53295</v>
      </c>
      <c r="I189" s="34">
        <v>0</v>
      </c>
      <c r="J189" s="35"/>
    </row>
    <row r="190" spans="1:10" s="36" customFormat="1" ht="12.75">
      <c r="A190" s="37"/>
      <c r="B190" s="543"/>
      <c r="C190" s="67"/>
      <c r="D190" s="67"/>
      <c r="E190" s="31" t="s">
        <v>28</v>
      </c>
      <c r="F190" s="89">
        <f>SUM(F192)</f>
        <v>30000</v>
      </c>
      <c r="G190" s="89">
        <f>SUM(G192:G192)</f>
        <v>28924.88</v>
      </c>
      <c r="H190" s="33">
        <f t="shared" si="6"/>
        <v>96.41626666666667</v>
      </c>
      <c r="I190" s="70">
        <f>SUM(I192)</f>
        <v>0</v>
      </c>
      <c r="J190" s="35"/>
    </row>
    <row r="191" spans="1:10" s="36" customFormat="1" ht="12.75">
      <c r="A191" s="65"/>
      <c r="B191" s="66"/>
      <c r="C191" s="39"/>
      <c r="D191" s="39"/>
      <c r="E191" s="40" t="s">
        <v>93</v>
      </c>
      <c r="F191" s="41"/>
      <c r="G191" s="34" t="s">
        <v>89</v>
      </c>
      <c r="H191" s="33" t="s">
        <v>89</v>
      </c>
      <c r="I191" s="34"/>
      <c r="J191" s="35"/>
    </row>
    <row r="192" spans="1:10" s="36" customFormat="1" ht="12.75">
      <c r="A192" s="65"/>
      <c r="B192" s="65"/>
      <c r="C192" s="180"/>
      <c r="D192" s="226">
        <v>6060</v>
      </c>
      <c r="E192" s="307" t="s">
        <v>79</v>
      </c>
      <c r="F192" s="95">
        <v>30000</v>
      </c>
      <c r="G192" s="34">
        <v>28924.88</v>
      </c>
      <c r="H192" s="50">
        <f>G192*100/F192</f>
        <v>96.41626666666667</v>
      </c>
      <c r="I192" s="34">
        <v>0</v>
      </c>
      <c r="J192" s="35"/>
    </row>
    <row r="193" spans="1:10" s="45" customFormat="1" ht="12.75">
      <c r="A193" s="211"/>
      <c r="B193" s="211"/>
      <c r="C193" s="211"/>
      <c r="D193" s="223"/>
      <c r="E193" s="571" t="s">
        <v>9</v>
      </c>
      <c r="F193" s="371" t="s">
        <v>89</v>
      </c>
      <c r="G193" s="46">
        <v>28924.88</v>
      </c>
      <c r="H193" s="364" t="s">
        <v>89</v>
      </c>
      <c r="I193" s="309">
        <v>0</v>
      </c>
      <c r="J193" s="44"/>
    </row>
    <row r="194" spans="1:10" s="45" customFormat="1" ht="12.75">
      <c r="A194" s="211"/>
      <c r="B194" s="211"/>
      <c r="C194" s="308"/>
      <c r="D194" s="91"/>
      <c r="E194" s="571" t="s">
        <v>267</v>
      </c>
      <c r="F194" s="371" t="s">
        <v>89</v>
      </c>
      <c r="G194" s="46">
        <v>0</v>
      </c>
      <c r="H194" s="364" t="s">
        <v>89</v>
      </c>
      <c r="I194" s="309">
        <v>0</v>
      </c>
      <c r="J194" s="44"/>
    </row>
    <row r="195" spans="1:10" s="5" customFormat="1" ht="12.75">
      <c r="A195" s="13"/>
      <c r="B195" s="102">
        <v>75075</v>
      </c>
      <c r="C195" s="2"/>
      <c r="D195" s="3"/>
      <c r="E195" s="25" t="s">
        <v>57</v>
      </c>
      <c r="F195" s="207">
        <f>SUM(F196)</f>
        <v>53400</v>
      </c>
      <c r="G195" s="207">
        <f>SUM(G196)</f>
        <v>42897.6</v>
      </c>
      <c r="H195" s="26">
        <f>G195*100/F195</f>
        <v>80.33258426966292</v>
      </c>
      <c r="I195" s="27">
        <f>SUM(I196)</f>
        <v>1476</v>
      </c>
      <c r="J195" s="4"/>
    </row>
    <row r="196" spans="1:11" s="36" customFormat="1" ht="38.25">
      <c r="A196" s="28"/>
      <c r="B196" s="403"/>
      <c r="C196" s="30"/>
      <c r="D196" s="29"/>
      <c r="E196" s="31" t="s">
        <v>109</v>
      </c>
      <c r="F196" s="64">
        <f>SUM(F198:F202)</f>
        <v>53400</v>
      </c>
      <c r="G196" s="64">
        <f>SUM(G198:G202)</f>
        <v>42897.6</v>
      </c>
      <c r="H196" s="33">
        <f>G196*100/F196</f>
        <v>80.33258426966292</v>
      </c>
      <c r="I196" s="34">
        <f>SUM(I198:I202)</f>
        <v>1476</v>
      </c>
      <c r="J196" s="35"/>
      <c r="K196" s="522">
        <f>SUM(F198:F202)</f>
        <v>53400</v>
      </c>
    </row>
    <row r="197" spans="1:10" s="36" customFormat="1" ht="12.75">
      <c r="A197" s="65"/>
      <c r="B197" s="66"/>
      <c r="C197" s="39"/>
      <c r="D197" s="39"/>
      <c r="E197" s="40" t="s">
        <v>93</v>
      </c>
      <c r="F197" s="41"/>
      <c r="G197" s="34"/>
      <c r="H197" s="33" t="s">
        <v>89</v>
      </c>
      <c r="I197" s="34"/>
      <c r="J197" s="35"/>
    </row>
    <row r="198" spans="1:10" s="36" customFormat="1" ht="25.5">
      <c r="A198" s="65"/>
      <c r="B198" s="37"/>
      <c r="C198" s="67"/>
      <c r="D198" s="75">
        <v>4170</v>
      </c>
      <c r="E198" s="31" t="s">
        <v>100</v>
      </c>
      <c r="F198" s="112">
        <v>6000</v>
      </c>
      <c r="G198" s="34">
        <v>4370</v>
      </c>
      <c r="H198" s="101">
        <f aca="true" t="shared" si="7" ref="H198:H204">G198*100/F198</f>
        <v>72.83333333333333</v>
      </c>
      <c r="I198" s="34">
        <v>0</v>
      </c>
      <c r="J198" s="35"/>
    </row>
    <row r="199" spans="1:10" s="36" customFormat="1" ht="12.75">
      <c r="A199" s="65"/>
      <c r="B199" s="37"/>
      <c r="C199" s="67"/>
      <c r="D199" s="75">
        <v>4210</v>
      </c>
      <c r="E199" s="31" t="s">
        <v>210</v>
      </c>
      <c r="F199" s="48">
        <v>14000</v>
      </c>
      <c r="G199" s="34">
        <v>13272.14</v>
      </c>
      <c r="H199" s="101">
        <f t="shared" si="7"/>
        <v>94.801</v>
      </c>
      <c r="I199" s="34">
        <v>0</v>
      </c>
      <c r="J199" s="35"/>
    </row>
    <row r="200" spans="1:10" s="36" customFormat="1" ht="12.75">
      <c r="A200" s="65"/>
      <c r="B200" s="37"/>
      <c r="C200" s="67"/>
      <c r="D200" s="75">
        <v>4300</v>
      </c>
      <c r="E200" s="31" t="s">
        <v>213</v>
      </c>
      <c r="F200" s="48">
        <v>30400</v>
      </c>
      <c r="G200" s="34">
        <v>22776.06</v>
      </c>
      <c r="H200" s="101">
        <f t="shared" si="7"/>
        <v>74.92125</v>
      </c>
      <c r="I200" s="34">
        <v>1476</v>
      </c>
      <c r="J200" s="35"/>
    </row>
    <row r="201" spans="1:10" s="36" customFormat="1" ht="12.75">
      <c r="A201" s="65"/>
      <c r="B201" s="37"/>
      <c r="C201" s="67"/>
      <c r="D201" s="75">
        <v>4380</v>
      </c>
      <c r="E201" s="31" t="s">
        <v>229</v>
      </c>
      <c r="F201" s="48">
        <v>2500</v>
      </c>
      <c r="G201" s="34">
        <v>2097.4</v>
      </c>
      <c r="H201" s="101">
        <f t="shared" si="7"/>
        <v>83.896</v>
      </c>
      <c r="I201" s="34">
        <v>0</v>
      </c>
      <c r="J201" s="35"/>
    </row>
    <row r="202" spans="1:10" s="36" customFormat="1" ht="12.75">
      <c r="A202" s="37"/>
      <c r="B202" s="78"/>
      <c r="C202" s="67"/>
      <c r="D202" s="75">
        <v>4430</v>
      </c>
      <c r="E202" s="31" t="s">
        <v>221</v>
      </c>
      <c r="F202" s="48">
        <v>500</v>
      </c>
      <c r="G202" s="34">
        <v>382</v>
      </c>
      <c r="H202" s="101">
        <f t="shared" si="7"/>
        <v>76.4</v>
      </c>
      <c r="I202" s="34">
        <v>0</v>
      </c>
      <c r="J202" s="35"/>
    </row>
    <row r="203" spans="1:10" s="5" customFormat="1" ht="12.75">
      <c r="A203" s="13"/>
      <c r="B203" s="96">
        <v>75095</v>
      </c>
      <c r="C203" s="2"/>
      <c r="D203" s="3"/>
      <c r="E203" s="97" t="s">
        <v>66</v>
      </c>
      <c r="F203" s="93">
        <f>SUM(F204)</f>
        <v>948137</v>
      </c>
      <c r="G203" s="93">
        <f>SUM(G204)</f>
        <v>900636.3900000001</v>
      </c>
      <c r="H203" s="26">
        <f t="shared" si="7"/>
        <v>94.99011113372858</v>
      </c>
      <c r="I203" s="27">
        <f>SUM(I204)</f>
        <v>72827.32</v>
      </c>
      <c r="J203" s="4"/>
    </row>
    <row r="204" spans="1:12" s="36" customFormat="1" ht="100.5" customHeight="1">
      <c r="A204" s="28"/>
      <c r="B204" s="83"/>
      <c r="C204" s="30"/>
      <c r="D204" s="29"/>
      <c r="E204" s="31" t="s">
        <v>262</v>
      </c>
      <c r="F204" s="94">
        <f>SUM(F206:F225)</f>
        <v>948137</v>
      </c>
      <c r="G204" s="94">
        <f>SUM(G206:G225)</f>
        <v>900636.3900000001</v>
      </c>
      <c r="H204" s="33">
        <f t="shared" si="7"/>
        <v>94.99011113372858</v>
      </c>
      <c r="I204" s="34">
        <f>SUM(I206:I225)</f>
        <v>72827.32</v>
      </c>
      <c r="J204" s="35"/>
      <c r="K204" s="521">
        <f>SUM(F206:F225)</f>
        <v>948137</v>
      </c>
      <c r="L204" s="377">
        <f>SUM(I206:I225)</f>
        <v>72827.32</v>
      </c>
    </row>
    <row r="205" spans="1:9" s="59" customFormat="1" ht="12.75">
      <c r="A205" s="65"/>
      <c r="B205" s="66"/>
      <c r="C205" s="72"/>
      <c r="D205" s="72"/>
      <c r="E205" s="74" t="s">
        <v>93</v>
      </c>
      <c r="F205" s="106"/>
      <c r="G205" s="34"/>
      <c r="H205" s="23" t="s">
        <v>89</v>
      </c>
      <c r="I205" s="116"/>
    </row>
    <row r="206" spans="1:11" s="36" customFormat="1" ht="25.5">
      <c r="A206" s="78"/>
      <c r="B206" s="429"/>
      <c r="C206" s="67"/>
      <c r="D206" s="75">
        <v>3030</v>
      </c>
      <c r="E206" s="31" t="s">
        <v>101</v>
      </c>
      <c r="F206" s="111">
        <v>57600</v>
      </c>
      <c r="G206" s="34">
        <v>57600</v>
      </c>
      <c r="H206" s="33">
        <f aca="true" t="shared" si="8" ref="H206:H225">G206*100/F206</f>
        <v>100</v>
      </c>
      <c r="I206" s="34">
        <v>0</v>
      </c>
      <c r="J206" s="35"/>
      <c r="K206" s="377" t="s">
        <v>89</v>
      </c>
    </row>
    <row r="207" spans="1:9" s="59" customFormat="1" ht="12.75">
      <c r="A207" s="15" t="s">
        <v>86</v>
      </c>
      <c r="B207" s="16">
        <v>9</v>
      </c>
      <c r="C207" s="58"/>
      <c r="D207" s="58"/>
      <c r="E207" s="81"/>
      <c r="F207" s="58"/>
      <c r="G207" s="80"/>
      <c r="H207" s="82" t="s">
        <v>89</v>
      </c>
      <c r="I207" s="80"/>
    </row>
    <row r="208" spans="1:9" s="59" customFormat="1" ht="13.5" thickBot="1">
      <c r="A208" s="15"/>
      <c r="B208" s="16"/>
      <c r="C208" s="58"/>
      <c r="D208" s="58"/>
      <c r="E208" s="81"/>
      <c r="F208" s="58"/>
      <c r="G208" s="80"/>
      <c r="H208" s="82"/>
      <c r="I208" s="80"/>
    </row>
    <row r="209" spans="1:10" s="18" customFormat="1" ht="13.5" thickBot="1">
      <c r="A209" s="19" t="s">
        <v>45</v>
      </c>
      <c r="B209" s="20" t="s">
        <v>80</v>
      </c>
      <c r="C209" s="649" t="s">
        <v>58</v>
      </c>
      <c r="D209" s="650"/>
      <c r="E209" s="21" t="s">
        <v>44</v>
      </c>
      <c r="F209" s="20" t="s">
        <v>90</v>
      </c>
      <c r="G209" s="22" t="s">
        <v>91</v>
      </c>
      <c r="H209" s="22" t="s">
        <v>92</v>
      </c>
      <c r="I209" s="210" t="s">
        <v>97</v>
      </c>
      <c r="J209" s="17"/>
    </row>
    <row r="210" spans="1:11" s="36" customFormat="1" ht="12.75">
      <c r="A210" s="115"/>
      <c r="B210" s="28"/>
      <c r="C210" s="29"/>
      <c r="D210" s="75">
        <v>4010</v>
      </c>
      <c r="E210" s="31" t="s">
        <v>34</v>
      </c>
      <c r="F210" s="108">
        <v>459000</v>
      </c>
      <c r="G210" s="34">
        <v>458560.29</v>
      </c>
      <c r="H210" s="33">
        <f t="shared" si="8"/>
        <v>99.90420261437909</v>
      </c>
      <c r="I210" s="34">
        <v>11131.94</v>
      </c>
      <c r="K210" s="377" t="s">
        <v>89</v>
      </c>
    </row>
    <row r="211" spans="1:9" s="36" customFormat="1" ht="12.75">
      <c r="A211" s="110"/>
      <c r="B211" s="37"/>
      <c r="C211" s="67"/>
      <c r="D211" s="75">
        <v>4040</v>
      </c>
      <c r="E211" s="31" t="s">
        <v>73</v>
      </c>
      <c r="F211" s="112">
        <v>35321</v>
      </c>
      <c r="G211" s="34">
        <v>35320.96</v>
      </c>
      <c r="H211" s="33">
        <f t="shared" si="8"/>
        <v>99.99988675292319</v>
      </c>
      <c r="I211" s="34">
        <v>38801.61</v>
      </c>
    </row>
    <row r="212" spans="1:9" s="36" customFormat="1" ht="12.75">
      <c r="A212" s="65"/>
      <c r="B212" s="37"/>
      <c r="C212" s="525"/>
      <c r="D212" s="73">
        <v>4100</v>
      </c>
      <c r="E212" s="74" t="s">
        <v>56</v>
      </c>
      <c r="F212" s="242">
        <v>36900</v>
      </c>
      <c r="G212" s="34">
        <v>34152</v>
      </c>
      <c r="H212" s="33">
        <f t="shared" si="8"/>
        <v>92.55284552845528</v>
      </c>
      <c r="I212" s="34">
        <v>0</v>
      </c>
    </row>
    <row r="213" spans="1:9" s="36" customFormat="1" ht="12.75">
      <c r="A213" s="110"/>
      <c r="B213" s="37"/>
      <c r="C213" s="67"/>
      <c r="D213" s="75">
        <v>4110</v>
      </c>
      <c r="E213" s="31" t="s">
        <v>84</v>
      </c>
      <c r="F213" s="112">
        <v>82100</v>
      </c>
      <c r="G213" s="34">
        <v>82062.3</v>
      </c>
      <c r="H213" s="33">
        <f t="shared" si="8"/>
        <v>99.95408038976858</v>
      </c>
      <c r="I213" s="34">
        <v>13185.99</v>
      </c>
    </row>
    <row r="214" spans="1:9" s="36" customFormat="1" ht="12.75">
      <c r="A214" s="65"/>
      <c r="B214" s="37"/>
      <c r="C214" s="72"/>
      <c r="D214" s="73">
        <v>4120</v>
      </c>
      <c r="E214" s="74" t="s">
        <v>49</v>
      </c>
      <c r="F214" s="193">
        <v>11965</v>
      </c>
      <c r="G214" s="34">
        <v>10775.64</v>
      </c>
      <c r="H214" s="101">
        <f t="shared" si="8"/>
        <v>90.05967404931049</v>
      </c>
      <c r="I214" s="34">
        <v>1733</v>
      </c>
    </row>
    <row r="215" spans="1:10" s="36" customFormat="1" ht="12.75">
      <c r="A215" s="65"/>
      <c r="B215" s="37"/>
      <c r="C215" s="67"/>
      <c r="D215" s="75">
        <v>4210</v>
      </c>
      <c r="E215" s="31" t="s">
        <v>210</v>
      </c>
      <c r="F215" s="48">
        <v>49314</v>
      </c>
      <c r="G215" s="34">
        <v>32799.61</v>
      </c>
      <c r="H215" s="33">
        <f t="shared" si="8"/>
        <v>66.5117613659407</v>
      </c>
      <c r="I215" s="34">
        <v>0</v>
      </c>
      <c r="J215" s="35"/>
    </row>
    <row r="216" spans="1:10" s="36" customFormat="1" ht="12.75">
      <c r="A216" s="65"/>
      <c r="B216" s="37"/>
      <c r="C216" s="67"/>
      <c r="D216" s="75">
        <v>4260</v>
      </c>
      <c r="E216" s="31" t="s">
        <v>215</v>
      </c>
      <c r="F216" s="48">
        <v>15000</v>
      </c>
      <c r="G216" s="34">
        <v>13288.06</v>
      </c>
      <c r="H216" s="33">
        <f t="shared" si="8"/>
        <v>88.58706666666667</v>
      </c>
      <c r="I216" s="34">
        <v>83.78</v>
      </c>
      <c r="J216" s="35"/>
    </row>
    <row r="217" spans="1:10" s="36" customFormat="1" ht="12.75">
      <c r="A217" s="65"/>
      <c r="B217" s="37"/>
      <c r="C217" s="67"/>
      <c r="D217" s="75">
        <v>4270</v>
      </c>
      <c r="E217" s="31" t="s">
        <v>211</v>
      </c>
      <c r="F217" s="48">
        <v>1500</v>
      </c>
      <c r="G217" s="34">
        <v>1113.41</v>
      </c>
      <c r="H217" s="33">
        <f t="shared" si="8"/>
        <v>74.22733333333335</v>
      </c>
      <c r="I217" s="34">
        <v>0</v>
      </c>
      <c r="J217" s="35"/>
    </row>
    <row r="218" spans="1:10" s="36" customFormat="1" ht="12.75">
      <c r="A218" s="65"/>
      <c r="B218" s="37"/>
      <c r="C218" s="67"/>
      <c r="D218" s="75">
        <v>4300</v>
      </c>
      <c r="E218" s="31" t="s">
        <v>213</v>
      </c>
      <c r="F218" s="48">
        <v>128924</v>
      </c>
      <c r="G218" s="34">
        <v>115555.11</v>
      </c>
      <c r="H218" s="33">
        <f t="shared" si="8"/>
        <v>89.63041016412771</v>
      </c>
      <c r="I218" s="34">
        <v>7891</v>
      </c>
      <c r="J218" s="35"/>
    </row>
    <row r="219" spans="1:10" s="36" customFormat="1" ht="25.5">
      <c r="A219" s="65"/>
      <c r="B219" s="37"/>
      <c r="C219" s="67"/>
      <c r="D219" s="75">
        <v>4370</v>
      </c>
      <c r="E219" s="31" t="s">
        <v>217</v>
      </c>
      <c r="F219" s="48">
        <v>1500</v>
      </c>
      <c r="G219" s="34">
        <v>1119.08</v>
      </c>
      <c r="H219" s="33">
        <f t="shared" si="8"/>
        <v>74.60533333333333</v>
      </c>
      <c r="I219" s="34">
        <v>0</v>
      </c>
      <c r="J219" s="35"/>
    </row>
    <row r="220" spans="1:10" s="36" customFormat="1" ht="25.5">
      <c r="A220" s="65"/>
      <c r="B220" s="37"/>
      <c r="C220" s="67"/>
      <c r="D220" s="75">
        <v>4400</v>
      </c>
      <c r="E220" s="31" t="s">
        <v>218</v>
      </c>
      <c r="F220" s="48">
        <v>9300</v>
      </c>
      <c r="G220" s="34">
        <v>8470.8</v>
      </c>
      <c r="H220" s="33">
        <f t="shared" si="8"/>
        <v>91.08387096774192</v>
      </c>
      <c r="I220" s="34">
        <v>0</v>
      </c>
      <c r="J220" s="35"/>
    </row>
    <row r="221" spans="1:10" s="36" customFormat="1" ht="12.75">
      <c r="A221" s="65"/>
      <c r="B221" s="37"/>
      <c r="C221" s="67"/>
      <c r="D221" s="75">
        <v>4430</v>
      </c>
      <c r="E221" s="31" t="s">
        <v>221</v>
      </c>
      <c r="F221" s="48">
        <v>4000</v>
      </c>
      <c r="G221" s="34">
        <v>3045</v>
      </c>
      <c r="H221" s="33">
        <f t="shared" si="8"/>
        <v>76.125</v>
      </c>
      <c r="I221" s="34">
        <v>0</v>
      </c>
      <c r="J221" s="35"/>
    </row>
    <row r="222" spans="1:10" s="36" customFormat="1" ht="12.75">
      <c r="A222" s="65"/>
      <c r="B222" s="37"/>
      <c r="C222" s="67"/>
      <c r="D222" s="75">
        <v>4440</v>
      </c>
      <c r="E222" s="31" t="s">
        <v>222</v>
      </c>
      <c r="F222" s="48">
        <v>13310</v>
      </c>
      <c r="G222" s="34">
        <v>13309.48</v>
      </c>
      <c r="H222" s="33">
        <f t="shared" si="8"/>
        <v>99.99609316303531</v>
      </c>
      <c r="I222" s="34">
        <v>0</v>
      </c>
      <c r="J222" s="35"/>
    </row>
    <row r="223" spans="1:10" s="36" customFormat="1" ht="25.5">
      <c r="A223" s="65"/>
      <c r="B223" s="37"/>
      <c r="C223" s="39"/>
      <c r="D223" s="42">
        <v>4570</v>
      </c>
      <c r="E223" s="40" t="s">
        <v>263</v>
      </c>
      <c r="F223" s="570">
        <v>3</v>
      </c>
      <c r="G223" s="34">
        <v>0</v>
      </c>
      <c r="H223" s="33">
        <f t="shared" si="8"/>
        <v>0</v>
      </c>
      <c r="I223" s="34">
        <v>0</v>
      </c>
      <c r="J223" s="35"/>
    </row>
    <row r="224" spans="1:10" s="36" customFormat="1" ht="12.75">
      <c r="A224" s="37"/>
      <c r="B224" s="84"/>
      <c r="C224" s="72"/>
      <c r="D224" s="73">
        <v>4610</v>
      </c>
      <c r="E224" s="74" t="s">
        <v>224</v>
      </c>
      <c r="F224" s="244">
        <v>40000</v>
      </c>
      <c r="G224" s="34">
        <v>31064.65</v>
      </c>
      <c r="H224" s="33">
        <f t="shared" si="8"/>
        <v>77.661625</v>
      </c>
      <c r="I224" s="34">
        <v>0</v>
      </c>
      <c r="J224" s="35"/>
    </row>
    <row r="225" spans="1:10" s="36" customFormat="1" ht="26.25" thickBot="1">
      <c r="A225" s="130"/>
      <c r="B225" s="248"/>
      <c r="C225" s="348"/>
      <c r="D225" s="562">
        <v>4700</v>
      </c>
      <c r="E225" s="563" t="s">
        <v>223</v>
      </c>
      <c r="F225" s="347">
        <v>2400</v>
      </c>
      <c r="G225" s="564">
        <v>2400</v>
      </c>
      <c r="H225" s="131">
        <f t="shared" si="8"/>
        <v>100</v>
      </c>
      <c r="I225" s="564">
        <v>0</v>
      </c>
      <c r="J225" s="35"/>
    </row>
    <row r="226" spans="1:9" s="11" customFormat="1" ht="25.5">
      <c r="A226" s="270">
        <v>751</v>
      </c>
      <c r="B226" s="257"/>
      <c r="C226" s="257"/>
      <c r="D226" s="258"/>
      <c r="E226" s="259" t="s">
        <v>146</v>
      </c>
      <c r="F226" s="264">
        <f>SUM(F228)</f>
        <v>4292</v>
      </c>
      <c r="G226" s="264">
        <f>SUM(G228)</f>
        <v>4224</v>
      </c>
      <c r="H226" s="271">
        <f>G226*100/F226</f>
        <v>98.41565703634669</v>
      </c>
      <c r="I226" s="272">
        <f>SUM(I228)</f>
        <v>0</v>
      </c>
    </row>
    <row r="227" spans="1:9" s="59" customFormat="1" ht="12.75">
      <c r="A227" s="544"/>
      <c r="B227" s="273"/>
      <c r="C227" s="273"/>
      <c r="D227" s="274"/>
      <c r="E227" s="275" t="s">
        <v>147</v>
      </c>
      <c r="F227" s="273"/>
      <c r="G227" s="276"/>
      <c r="H227" s="271" t="s">
        <v>89</v>
      </c>
      <c r="I227" s="277"/>
    </row>
    <row r="228" spans="1:9" s="5" customFormat="1" ht="25.5">
      <c r="A228" s="14"/>
      <c r="B228" s="220">
        <v>75101</v>
      </c>
      <c r="C228" s="6"/>
      <c r="D228" s="7"/>
      <c r="E228" s="122" t="s">
        <v>148</v>
      </c>
      <c r="F228" s="123">
        <f>SUM(F230)</f>
        <v>4292</v>
      </c>
      <c r="G228" s="123">
        <f>SUM(G230)</f>
        <v>4224</v>
      </c>
      <c r="H228" s="124">
        <f>G228*100/F228</f>
        <v>98.41565703634669</v>
      </c>
      <c r="I228" s="125">
        <f>SUM(I230)</f>
        <v>0</v>
      </c>
    </row>
    <row r="229" spans="1:9" s="5" customFormat="1" ht="12.75">
      <c r="A229" s="13"/>
      <c r="B229" s="9"/>
      <c r="C229" s="8"/>
      <c r="D229" s="9"/>
      <c r="E229" s="97" t="s">
        <v>149</v>
      </c>
      <c r="F229" s="8"/>
      <c r="G229" s="126"/>
      <c r="H229" s="23" t="s">
        <v>89</v>
      </c>
      <c r="I229" s="127"/>
    </row>
    <row r="230" spans="1:9" s="36" customFormat="1" ht="38.25">
      <c r="A230" s="109"/>
      <c r="B230" s="411"/>
      <c r="C230" s="30"/>
      <c r="D230" s="29"/>
      <c r="E230" s="31" t="s">
        <v>110</v>
      </c>
      <c r="F230" s="48">
        <f>SUM(F235:F239)</f>
        <v>4292</v>
      </c>
      <c r="G230" s="48">
        <f>SUM(G235:G239)</f>
        <v>4224</v>
      </c>
      <c r="H230" s="33">
        <f>G230*100/F230</f>
        <v>98.41565703634669</v>
      </c>
      <c r="I230" s="70">
        <f>SUM(I235:I239)</f>
        <v>0</v>
      </c>
    </row>
    <row r="231" spans="1:9" s="59" customFormat="1" ht="12.75">
      <c r="A231" s="15" t="s">
        <v>86</v>
      </c>
      <c r="B231" s="16">
        <v>10</v>
      </c>
      <c r="C231" s="58"/>
      <c r="D231" s="58"/>
      <c r="E231" s="81"/>
      <c r="F231" s="58"/>
      <c r="G231" s="80"/>
      <c r="H231" s="82" t="s">
        <v>89</v>
      </c>
      <c r="I231" s="80"/>
    </row>
    <row r="232" spans="1:9" s="59" customFormat="1" ht="13.5" thickBot="1">
      <c r="A232" s="15"/>
      <c r="B232" s="16"/>
      <c r="C232" s="58"/>
      <c r="D232" s="58"/>
      <c r="E232" s="81"/>
      <c r="F232" s="58"/>
      <c r="G232" s="80"/>
      <c r="H232" s="82"/>
      <c r="I232" s="80"/>
    </row>
    <row r="233" spans="1:10" s="18" customFormat="1" ht="13.5" thickBot="1">
      <c r="A233" s="19" t="s">
        <v>45</v>
      </c>
      <c r="B233" s="20" t="s">
        <v>80</v>
      </c>
      <c r="C233" s="649" t="s">
        <v>58</v>
      </c>
      <c r="D233" s="650"/>
      <c r="E233" s="21" t="s">
        <v>44</v>
      </c>
      <c r="F233" s="20" t="s">
        <v>90</v>
      </c>
      <c r="G233" s="22" t="s">
        <v>91</v>
      </c>
      <c r="H233" s="22" t="s">
        <v>92</v>
      </c>
      <c r="I233" s="210" t="s">
        <v>97</v>
      </c>
      <c r="J233" s="17"/>
    </row>
    <row r="234" spans="1:9" s="36" customFormat="1" ht="12.75">
      <c r="A234" s="37"/>
      <c r="B234" s="428"/>
      <c r="C234" s="39"/>
      <c r="D234" s="39"/>
      <c r="E234" s="40" t="s">
        <v>93</v>
      </c>
      <c r="F234" s="41"/>
      <c r="G234" s="34"/>
      <c r="H234" s="33" t="s">
        <v>89</v>
      </c>
      <c r="I234" s="34"/>
    </row>
    <row r="235" spans="1:9" s="59" customFormat="1" ht="67.5" customHeight="1">
      <c r="A235" s="58"/>
      <c r="B235" s="28"/>
      <c r="C235" s="83"/>
      <c r="D235" s="425">
        <v>2910</v>
      </c>
      <c r="E235" s="495" t="s">
        <v>264</v>
      </c>
      <c r="F235" s="556">
        <v>68</v>
      </c>
      <c r="G235" s="116">
        <v>0</v>
      </c>
      <c r="H235" s="422">
        <f aca="true" t="shared" si="9" ref="H235:H242">G235*100/F235</f>
        <v>0</v>
      </c>
      <c r="I235" s="116">
        <v>0</v>
      </c>
    </row>
    <row r="236" spans="1:9" s="36" customFormat="1" ht="12.75">
      <c r="A236" s="37"/>
      <c r="B236" s="84"/>
      <c r="C236" s="67"/>
      <c r="D236" s="75">
        <v>4110</v>
      </c>
      <c r="E236" s="31" t="s">
        <v>84</v>
      </c>
      <c r="F236" s="79">
        <v>602</v>
      </c>
      <c r="G236" s="34">
        <v>601.68</v>
      </c>
      <c r="H236" s="33">
        <f t="shared" si="9"/>
        <v>99.94684385382058</v>
      </c>
      <c r="I236" s="34">
        <v>0</v>
      </c>
    </row>
    <row r="237" spans="1:9" s="36" customFormat="1" ht="12.75">
      <c r="A237" s="37"/>
      <c r="B237" s="84"/>
      <c r="C237" s="39"/>
      <c r="D237" s="42">
        <v>4120</v>
      </c>
      <c r="E237" s="40" t="s">
        <v>49</v>
      </c>
      <c r="F237" s="322">
        <v>86</v>
      </c>
      <c r="G237" s="49">
        <v>85.76</v>
      </c>
      <c r="H237" s="50">
        <f t="shared" si="9"/>
        <v>99.72093023255815</v>
      </c>
      <c r="I237" s="49">
        <v>0</v>
      </c>
    </row>
    <row r="238" spans="1:10" s="36" customFormat="1" ht="25.5">
      <c r="A238" s="37"/>
      <c r="B238" s="84"/>
      <c r="C238" s="398"/>
      <c r="D238" s="323">
        <v>4170</v>
      </c>
      <c r="E238" s="31" t="s">
        <v>100</v>
      </c>
      <c r="F238" s="325">
        <v>3500</v>
      </c>
      <c r="G238" s="34">
        <v>3500</v>
      </c>
      <c r="H238" s="101">
        <f t="shared" si="9"/>
        <v>100</v>
      </c>
      <c r="I238" s="34">
        <v>0</v>
      </c>
      <c r="J238" s="35"/>
    </row>
    <row r="239" spans="1:10" s="36" customFormat="1" ht="13.5" thickBot="1">
      <c r="A239" s="248"/>
      <c r="B239" s="545"/>
      <c r="C239" s="454"/>
      <c r="D239" s="117">
        <v>4210</v>
      </c>
      <c r="E239" s="118" t="s">
        <v>210</v>
      </c>
      <c r="F239" s="347">
        <v>36</v>
      </c>
      <c r="G239" s="119">
        <v>36.56</v>
      </c>
      <c r="H239" s="131">
        <f t="shared" si="9"/>
        <v>101.55555555555556</v>
      </c>
      <c r="I239" s="119">
        <v>0</v>
      </c>
      <c r="J239" s="35"/>
    </row>
    <row r="240" spans="1:9" s="11" customFormat="1" ht="12.75">
      <c r="A240" s="287">
        <v>754</v>
      </c>
      <c r="B240" s="266"/>
      <c r="C240" s="266"/>
      <c r="D240" s="267"/>
      <c r="E240" s="268" t="s">
        <v>85</v>
      </c>
      <c r="F240" s="387">
        <f>SUM(F246,F241)</f>
        <v>417970</v>
      </c>
      <c r="G240" s="387">
        <f>SUM(G246,G241)</f>
        <v>313671.63</v>
      </c>
      <c r="H240" s="254">
        <f t="shared" si="9"/>
        <v>75.04644591717108</v>
      </c>
      <c r="I240" s="261">
        <f>SUM(I246,I241)</f>
        <v>11439.81</v>
      </c>
    </row>
    <row r="241" spans="1:9" s="5" customFormat="1" ht="12.75">
      <c r="A241" s="14"/>
      <c r="B241" s="430">
        <v>75411</v>
      </c>
      <c r="C241" s="9"/>
      <c r="D241" s="9"/>
      <c r="E241" s="97" t="s">
        <v>168</v>
      </c>
      <c r="F241" s="326">
        <f>SUM(F242)</f>
        <v>70000</v>
      </c>
      <c r="G241" s="326">
        <f>SUM(G242)</f>
        <v>70000</v>
      </c>
      <c r="H241" s="26">
        <f t="shared" si="9"/>
        <v>100</v>
      </c>
      <c r="I241" s="61">
        <f>SUM(I242)</f>
        <v>0</v>
      </c>
    </row>
    <row r="242" spans="1:9" s="36" customFormat="1" ht="12.75">
      <c r="A242" s="37"/>
      <c r="B242" s="84"/>
      <c r="C242" s="67"/>
      <c r="D242" s="67"/>
      <c r="E242" s="31" t="s">
        <v>3</v>
      </c>
      <c r="F242" s="103">
        <f>SUM(F244)</f>
        <v>70000</v>
      </c>
      <c r="G242" s="103">
        <f>SUM(G244)</f>
        <v>70000</v>
      </c>
      <c r="H242" s="33">
        <f t="shared" si="9"/>
        <v>100</v>
      </c>
      <c r="I242" s="34">
        <v>0</v>
      </c>
    </row>
    <row r="243" spans="1:9" s="36" customFormat="1" ht="12.75">
      <c r="A243" s="37"/>
      <c r="B243" s="428"/>
      <c r="C243" s="72"/>
      <c r="D243" s="72"/>
      <c r="E243" s="40" t="s">
        <v>93</v>
      </c>
      <c r="F243" s="212"/>
      <c r="G243" s="134"/>
      <c r="H243" s="50" t="s">
        <v>89</v>
      </c>
      <c r="I243" s="49"/>
    </row>
    <row r="244" spans="1:10" s="36" customFormat="1" ht="25.5">
      <c r="A244" s="37"/>
      <c r="B244" s="84"/>
      <c r="C244" s="179"/>
      <c r="D244" s="168">
        <v>6170</v>
      </c>
      <c r="E244" s="383" t="s">
        <v>169</v>
      </c>
      <c r="F244" s="384">
        <v>70000</v>
      </c>
      <c r="G244" s="385">
        <v>70000</v>
      </c>
      <c r="H244" s="101">
        <f>G244*100/F244</f>
        <v>100</v>
      </c>
      <c r="I244" s="178">
        <v>0</v>
      </c>
      <c r="J244" s="35"/>
    </row>
    <row r="245" spans="1:10" s="36" customFormat="1" ht="42" customHeight="1">
      <c r="A245" s="37"/>
      <c r="B245" s="429"/>
      <c r="C245" s="104"/>
      <c r="D245" s="104"/>
      <c r="E245" s="236" t="s">
        <v>268</v>
      </c>
      <c r="F245" s="406"/>
      <c r="G245" s="380">
        <v>70000</v>
      </c>
      <c r="H245" s="402" t="s">
        <v>89</v>
      </c>
      <c r="I245" s="407">
        <v>0</v>
      </c>
      <c r="J245" s="35"/>
    </row>
    <row r="246" spans="1:9" s="5" customFormat="1" ht="12.75">
      <c r="A246" s="13"/>
      <c r="B246" s="228">
        <v>75412</v>
      </c>
      <c r="C246" s="8"/>
      <c r="D246" s="9"/>
      <c r="E246" s="97" t="s">
        <v>48</v>
      </c>
      <c r="F246" s="326">
        <f>SUM(F270,F247)</f>
        <v>347970</v>
      </c>
      <c r="G246" s="326">
        <f>SUM(G270,G247)</f>
        <v>243671.63</v>
      </c>
      <c r="H246" s="26">
        <f>G246*100/F246</f>
        <v>70.0266201109291</v>
      </c>
      <c r="I246" s="61">
        <f>SUM(I247)</f>
        <v>11439.81</v>
      </c>
    </row>
    <row r="247" spans="1:12" s="36" customFormat="1" ht="25.5">
      <c r="A247" s="28"/>
      <c r="B247" s="227"/>
      <c r="C247" s="29"/>
      <c r="D247" s="29"/>
      <c r="E247" s="31" t="s">
        <v>111</v>
      </c>
      <c r="F247" s="103">
        <f>SUM(F249:F269)</f>
        <v>337570</v>
      </c>
      <c r="G247" s="178">
        <f>SUM(G249,G257:G269)</f>
        <v>233271.63</v>
      </c>
      <c r="H247" s="33">
        <f>G247*100/F247</f>
        <v>69.10318748703972</v>
      </c>
      <c r="I247" s="34">
        <f>SUM(I249,I257:I269)</f>
        <v>11439.81</v>
      </c>
      <c r="K247" s="522">
        <f>SUM(F249:F269)</f>
        <v>337570</v>
      </c>
      <c r="L247" s="377">
        <f>SUM(G249,G257:G269)</f>
        <v>233271.63</v>
      </c>
    </row>
    <row r="248" spans="1:9" s="36" customFormat="1" ht="12.75">
      <c r="A248" s="65"/>
      <c r="B248" s="66"/>
      <c r="C248" s="39"/>
      <c r="D248" s="39"/>
      <c r="E248" s="40" t="s">
        <v>93</v>
      </c>
      <c r="F248" s="212"/>
      <c r="G248" s="134"/>
      <c r="H248" s="50" t="s">
        <v>89</v>
      </c>
      <c r="I248" s="49"/>
    </row>
    <row r="249" spans="1:10" s="36" customFormat="1" ht="12.75">
      <c r="A249" s="65"/>
      <c r="B249" s="37"/>
      <c r="C249" s="179"/>
      <c r="D249" s="226">
        <v>2820</v>
      </c>
      <c r="E249" s="339" t="s">
        <v>53</v>
      </c>
      <c r="F249" s="170">
        <v>19114</v>
      </c>
      <c r="G249" s="49">
        <v>18518.8</v>
      </c>
      <c r="H249" s="235">
        <f>G249*100/F249</f>
        <v>96.88605210840223</v>
      </c>
      <c r="I249" s="49">
        <v>0</v>
      </c>
      <c r="J249" s="35"/>
    </row>
    <row r="250" spans="1:10" s="36" customFormat="1" ht="12.75">
      <c r="A250" s="65"/>
      <c r="B250" s="37"/>
      <c r="C250" s="35"/>
      <c r="D250" s="84"/>
      <c r="E250" s="340" t="s">
        <v>43</v>
      </c>
      <c r="F250" s="35"/>
      <c r="G250" s="233"/>
      <c r="H250" s="310" t="s">
        <v>89</v>
      </c>
      <c r="I250" s="233"/>
      <c r="J250" s="35"/>
    </row>
    <row r="251" spans="1:10" s="36" customFormat="1" ht="12.75">
      <c r="A251" s="65"/>
      <c r="B251" s="37"/>
      <c r="C251" s="35"/>
      <c r="D251" s="84"/>
      <c r="E251" s="499" t="s">
        <v>116</v>
      </c>
      <c r="F251" s="181"/>
      <c r="G251" s="334"/>
      <c r="H251" s="33" t="s">
        <v>89</v>
      </c>
      <c r="I251" s="70"/>
      <c r="J251" s="35"/>
    </row>
    <row r="252" spans="1:11" s="45" customFormat="1" ht="12.75" hidden="1">
      <c r="A252" s="211"/>
      <c r="B252" s="43"/>
      <c r="C252" s="44"/>
      <c r="D252" s="223"/>
      <c r="E252" s="500" t="s">
        <v>201</v>
      </c>
      <c r="F252" s="366"/>
      <c r="G252" s="46">
        <v>1802.62</v>
      </c>
      <c r="H252" s="369"/>
      <c r="I252" s="238">
        <v>0</v>
      </c>
      <c r="K252" s="376" t="s">
        <v>89</v>
      </c>
    </row>
    <row r="253" spans="1:11" s="45" customFormat="1" ht="12.75" hidden="1">
      <c r="A253" s="211"/>
      <c r="B253" s="43"/>
      <c r="C253" s="44"/>
      <c r="D253" s="223"/>
      <c r="E253" s="500" t="s">
        <v>202</v>
      </c>
      <c r="F253" s="366"/>
      <c r="G253" s="46">
        <v>2412</v>
      </c>
      <c r="H253" s="369"/>
      <c r="I253" s="238">
        <v>0</v>
      </c>
      <c r="K253" s="376" t="s">
        <v>89</v>
      </c>
    </row>
    <row r="254" spans="1:11" s="45" customFormat="1" ht="12.75" hidden="1">
      <c r="A254" s="211"/>
      <c r="B254" s="43"/>
      <c r="C254" s="44"/>
      <c r="D254" s="223"/>
      <c r="E254" s="500" t="s">
        <v>203</v>
      </c>
      <c r="F254" s="366"/>
      <c r="G254" s="46">
        <v>4826</v>
      </c>
      <c r="H254" s="369"/>
      <c r="I254" s="238">
        <v>0</v>
      </c>
      <c r="K254" s="376" t="s">
        <v>89</v>
      </c>
    </row>
    <row r="255" spans="1:9" s="45" customFormat="1" ht="12.75" hidden="1">
      <c r="A255" s="211"/>
      <c r="B255" s="43"/>
      <c r="C255" s="44"/>
      <c r="D255" s="223"/>
      <c r="E255" s="500" t="s">
        <v>204</v>
      </c>
      <c r="F255" s="366"/>
      <c r="G255" s="46">
        <v>3161.38</v>
      </c>
      <c r="H255" s="369"/>
      <c r="I255" s="238">
        <v>0</v>
      </c>
    </row>
    <row r="256" spans="1:9" s="45" customFormat="1" ht="12.75" hidden="1">
      <c r="A256" s="211"/>
      <c r="B256" s="43"/>
      <c r="C256" s="44"/>
      <c r="D256" s="223"/>
      <c r="E256" s="500" t="s">
        <v>205</v>
      </c>
      <c r="F256" s="366"/>
      <c r="G256" s="46">
        <v>4232</v>
      </c>
      <c r="H256" s="369"/>
      <c r="I256" s="238">
        <v>0</v>
      </c>
    </row>
    <row r="257" spans="1:11" s="36" customFormat="1" ht="25.5">
      <c r="A257" s="65"/>
      <c r="B257" s="37"/>
      <c r="C257" s="398"/>
      <c r="D257" s="323">
        <v>3030</v>
      </c>
      <c r="E257" s="503" t="s">
        <v>10</v>
      </c>
      <c r="F257" s="111">
        <v>40000</v>
      </c>
      <c r="G257" s="34">
        <v>32319.63</v>
      </c>
      <c r="H257" s="33">
        <f>G257*100/F257</f>
        <v>80.799075</v>
      </c>
      <c r="I257" s="34">
        <v>0</v>
      </c>
      <c r="J257" s="35"/>
      <c r="K257" s="377" t="s">
        <v>89</v>
      </c>
    </row>
    <row r="258" spans="1:9" s="36" customFormat="1" ht="12.75">
      <c r="A258" s="78"/>
      <c r="B258" s="429"/>
      <c r="C258" s="67"/>
      <c r="D258" s="75">
        <v>4110</v>
      </c>
      <c r="E258" s="31" t="s">
        <v>84</v>
      </c>
      <c r="F258" s="112">
        <v>5000</v>
      </c>
      <c r="G258" s="34">
        <v>1.4</v>
      </c>
      <c r="H258" s="33">
        <f>G258*100/F258</f>
        <v>0.028</v>
      </c>
      <c r="I258" s="34">
        <v>0</v>
      </c>
    </row>
    <row r="259" spans="1:9" s="59" customFormat="1" ht="12.75">
      <c r="A259" s="15" t="s">
        <v>86</v>
      </c>
      <c r="B259" s="16">
        <v>11</v>
      </c>
      <c r="C259" s="58"/>
      <c r="D259" s="58"/>
      <c r="E259" s="81"/>
      <c r="F259" s="58"/>
      <c r="G259" s="80"/>
      <c r="H259" s="82" t="s">
        <v>89</v>
      </c>
      <c r="I259" s="80"/>
    </row>
    <row r="260" spans="1:9" s="59" customFormat="1" ht="13.5" thickBot="1">
      <c r="A260" s="15"/>
      <c r="B260" s="16"/>
      <c r="C260" s="58"/>
      <c r="D260" s="58"/>
      <c r="E260" s="81"/>
      <c r="F260" s="58"/>
      <c r="G260" s="80"/>
      <c r="H260" s="82"/>
      <c r="I260" s="80"/>
    </row>
    <row r="261" spans="1:10" s="18" customFormat="1" ht="13.5" thickBot="1">
      <c r="A261" s="19" t="s">
        <v>45</v>
      </c>
      <c r="B261" s="20" t="s">
        <v>80</v>
      </c>
      <c r="C261" s="649" t="s">
        <v>58</v>
      </c>
      <c r="D261" s="650"/>
      <c r="E261" s="21" t="s">
        <v>44</v>
      </c>
      <c r="F261" s="20" t="s">
        <v>90</v>
      </c>
      <c r="G261" s="22" t="s">
        <v>91</v>
      </c>
      <c r="H261" s="22" t="s">
        <v>92</v>
      </c>
      <c r="I261" s="210" t="s">
        <v>97</v>
      </c>
      <c r="J261" s="17"/>
    </row>
    <row r="262" spans="1:9" s="36" customFormat="1" ht="12.75">
      <c r="A262" s="37"/>
      <c r="B262" s="84"/>
      <c r="C262" s="39"/>
      <c r="D262" s="42">
        <v>4120</v>
      </c>
      <c r="E262" s="40" t="s">
        <v>49</v>
      </c>
      <c r="F262" s="322">
        <v>700</v>
      </c>
      <c r="G262" s="49">
        <v>0</v>
      </c>
      <c r="H262" s="101">
        <f>G262*100/F262</f>
        <v>0</v>
      </c>
      <c r="I262" s="49">
        <v>0</v>
      </c>
    </row>
    <row r="263" spans="1:9" s="36" customFormat="1" ht="25.5">
      <c r="A263" s="65"/>
      <c r="B263" s="37"/>
      <c r="C263" s="67"/>
      <c r="D263" s="75">
        <v>4170</v>
      </c>
      <c r="E263" s="31" t="s">
        <v>100</v>
      </c>
      <c r="F263" s="213">
        <v>41720</v>
      </c>
      <c r="G263" s="178">
        <v>29499.56</v>
      </c>
      <c r="H263" s="33">
        <f>G263*100/F263</f>
        <v>70.70843720038351</v>
      </c>
      <c r="I263" s="34">
        <v>391.9</v>
      </c>
    </row>
    <row r="264" spans="1:10" s="36" customFormat="1" ht="12.75">
      <c r="A264" s="65"/>
      <c r="B264" s="37"/>
      <c r="C264" s="67"/>
      <c r="D264" s="75">
        <v>4210</v>
      </c>
      <c r="E264" s="31" t="s">
        <v>210</v>
      </c>
      <c r="F264" s="48">
        <v>90000</v>
      </c>
      <c r="G264" s="34">
        <v>71142.37</v>
      </c>
      <c r="H264" s="33">
        <f aca="true" t="shared" si="10" ref="H264:H269">G264*100/F264</f>
        <v>79.04707777777777</v>
      </c>
      <c r="I264" s="34">
        <v>1663.75</v>
      </c>
      <c r="J264" s="35"/>
    </row>
    <row r="265" spans="1:10" s="36" customFormat="1" ht="12.75">
      <c r="A265" s="65"/>
      <c r="B265" s="37"/>
      <c r="C265" s="67"/>
      <c r="D265" s="75">
        <v>4260</v>
      </c>
      <c r="E265" s="31" t="s">
        <v>215</v>
      </c>
      <c r="F265" s="48">
        <v>65562</v>
      </c>
      <c r="G265" s="34">
        <v>44990.18</v>
      </c>
      <c r="H265" s="33">
        <f t="shared" si="10"/>
        <v>68.62234221042677</v>
      </c>
      <c r="I265" s="34">
        <v>2812.16</v>
      </c>
      <c r="J265" s="35"/>
    </row>
    <row r="266" spans="1:10" s="36" customFormat="1" ht="12.75">
      <c r="A266" s="65"/>
      <c r="B266" s="37"/>
      <c r="C266" s="67"/>
      <c r="D266" s="75">
        <v>4270</v>
      </c>
      <c r="E266" s="31" t="s">
        <v>211</v>
      </c>
      <c r="F266" s="48">
        <v>9674</v>
      </c>
      <c r="G266" s="34">
        <v>4642.94</v>
      </c>
      <c r="H266" s="33">
        <f t="shared" si="10"/>
        <v>47.994004548273715</v>
      </c>
      <c r="I266" s="34">
        <v>0</v>
      </c>
      <c r="J266" s="35"/>
    </row>
    <row r="267" spans="1:10" s="36" customFormat="1" ht="12.75">
      <c r="A267" s="65"/>
      <c r="B267" s="37"/>
      <c r="C267" s="67"/>
      <c r="D267" s="75">
        <v>4300</v>
      </c>
      <c r="E267" s="31" t="s">
        <v>213</v>
      </c>
      <c r="F267" s="48">
        <v>38000</v>
      </c>
      <c r="G267" s="34">
        <v>11769.48</v>
      </c>
      <c r="H267" s="33">
        <f t="shared" si="10"/>
        <v>30.972315789473683</v>
      </c>
      <c r="I267" s="34">
        <v>0</v>
      </c>
      <c r="J267" s="35"/>
    </row>
    <row r="268" spans="1:10" s="36" customFormat="1" ht="25.5">
      <c r="A268" s="65"/>
      <c r="B268" s="37"/>
      <c r="C268" s="67"/>
      <c r="D268" s="75">
        <v>4370</v>
      </c>
      <c r="E268" s="31" t="s">
        <v>217</v>
      </c>
      <c r="F268" s="48">
        <v>1800</v>
      </c>
      <c r="G268" s="34">
        <v>1035.27</v>
      </c>
      <c r="H268" s="33">
        <f t="shared" si="10"/>
        <v>57.515</v>
      </c>
      <c r="I268" s="34">
        <v>0</v>
      </c>
      <c r="J268" s="35"/>
    </row>
    <row r="269" spans="1:10" s="36" customFormat="1" ht="12.75">
      <c r="A269" s="65"/>
      <c r="B269" s="78"/>
      <c r="C269" s="67"/>
      <c r="D269" s="75">
        <v>4430</v>
      </c>
      <c r="E269" s="31" t="s">
        <v>221</v>
      </c>
      <c r="F269" s="48">
        <v>26000</v>
      </c>
      <c r="G269" s="34">
        <v>19352</v>
      </c>
      <c r="H269" s="33">
        <f t="shared" si="10"/>
        <v>74.43076923076923</v>
      </c>
      <c r="I269" s="34">
        <v>6572</v>
      </c>
      <c r="J269" s="35"/>
    </row>
    <row r="270" spans="1:9" s="36" customFormat="1" ht="12.75">
      <c r="A270" s="37"/>
      <c r="B270" s="84"/>
      <c r="C270" s="67"/>
      <c r="D270" s="67"/>
      <c r="E270" s="31" t="s">
        <v>3</v>
      </c>
      <c r="F270" s="103">
        <f>SUM(F272)</f>
        <v>10400</v>
      </c>
      <c r="G270" s="103">
        <f>SUM(G272)</f>
        <v>10400</v>
      </c>
      <c r="H270" s="33">
        <f>G270*100/F270</f>
        <v>100</v>
      </c>
      <c r="I270" s="34">
        <v>0</v>
      </c>
    </row>
    <row r="271" spans="1:9" s="36" customFormat="1" ht="12.75">
      <c r="A271" s="37"/>
      <c r="B271" s="428"/>
      <c r="C271" s="72"/>
      <c r="D271" s="72"/>
      <c r="E271" s="40" t="s">
        <v>93</v>
      </c>
      <c r="F271" s="212"/>
      <c r="G271" s="134"/>
      <c r="H271" s="50" t="s">
        <v>89</v>
      </c>
      <c r="I271" s="49"/>
    </row>
    <row r="272" spans="1:10" s="36" customFormat="1" ht="14.25" customHeight="1">
      <c r="A272" s="37"/>
      <c r="B272" s="84"/>
      <c r="C272" s="179"/>
      <c r="D272" s="168">
        <v>6060</v>
      </c>
      <c r="E272" s="383" t="s">
        <v>79</v>
      </c>
      <c r="F272" s="384">
        <v>10400</v>
      </c>
      <c r="G272" s="385">
        <v>10400</v>
      </c>
      <c r="H272" s="101">
        <f>G272*100/F272</f>
        <v>100</v>
      </c>
      <c r="I272" s="178">
        <v>0</v>
      </c>
      <c r="J272" s="35"/>
    </row>
    <row r="273" spans="1:10" s="36" customFormat="1" ht="26.25" thickBot="1">
      <c r="A273" s="248"/>
      <c r="B273" s="545"/>
      <c r="C273" s="348"/>
      <c r="D273" s="348"/>
      <c r="E273" s="461" t="s">
        <v>313</v>
      </c>
      <c r="F273" s="546"/>
      <c r="G273" s="547">
        <v>10400</v>
      </c>
      <c r="H273" s="548" t="s">
        <v>89</v>
      </c>
      <c r="I273" s="462">
        <v>0</v>
      </c>
      <c r="J273" s="35"/>
    </row>
    <row r="274" spans="1:9" s="11" customFormat="1" ht="12.75">
      <c r="A274" s="270">
        <v>757</v>
      </c>
      <c r="B274" s="257"/>
      <c r="C274" s="281"/>
      <c r="D274" s="282"/>
      <c r="E274" s="275" t="s">
        <v>63</v>
      </c>
      <c r="F274" s="283">
        <f>SUM(F275)</f>
        <v>1475442</v>
      </c>
      <c r="G274" s="283">
        <f>SUM(G275)</f>
        <v>1274843.25</v>
      </c>
      <c r="H274" s="271">
        <f>G274*100/F274</f>
        <v>86.40415888933622</v>
      </c>
      <c r="I274" s="278">
        <f>SUM(I275)</f>
        <v>86481.66</v>
      </c>
    </row>
    <row r="275" spans="1:9" s="5" customFormat="1" ht="25.5">
      <c r="A275" s="12"/>
      <c r="B275" s="215">
        <v>75702</v>
      </c>
      <c r="C275" s="7"/>
      <c r="D275" s="7"/>
      <c r="E275" s="122" t="s">
        <v>150</v>
      </c>
      <c r="F275" s="218">
        <f>SUM(F276)</f>
        <v>1475442</v>
      </c>
      <c r="G275" s="218">
        <f>SUM(G276)</f>
        <v>1274843.25</v>
      </c>
      <c r="H275" s="219">
        <f>G275*100/F275</f>
        <v>86.40415888933622</v>
      </c>
      <c r="I275" s="27">
        <f>SUM(I276)</f>
        <v>86481.66</v>
      </c>
    </row>
    <row r="276" spans="1:9" s="36" customFormat="1" ht="27.75" customHeight="1">
      <c r="A276" s="28"/>
      <c r="B276" s="399"/>
      <c r="C276" s="29"/>
      <c r="D276" s="29"/>
      <c r="E276" s="31" t="s">
        <v>112</v>
      </c>
      <c r="F276" s="217">
        <f>SUM(F278)</f>
        <v>1475442</v>
      </c>
      <c r="G276" s="217">
        <f>SUM(G278)</f>
        <v>1274843.25</v>
      </c>
      <c r="H276" s="33">
        <f>G276*100/F276</f>
        <v>86.40415888933622</v>
      </c>
      <c r="I276" s="70">
        <f>SUM(I278)</f>
        <v>86481.66</v>
      </c>
    </row>
    <row r="277" spans="1:9" s="36" customFormat="1" ht="12.75">
      <c r="A277" s="65"/>
      <c r="B277" s="66"/>
      <c r="C277" s="39"/>
      <c r="D277" s="39"/>
      <c r="E277" s="40" t="s">
        <v>93</v>
      </c>
      <c r="F277" s="41"/>
      <c r="G277" s="34"/>
      <c r="H277" s="50" t="s">
        <v>89</v>
      </c>
      <c r="I277" s="49"/>
    </row>
    <row r="278" spans="1:9" s="36" customFormat="1" ht="39" thickBot="1">
      <c r="A278" s="248"/>
      <c r="B278" s="545"/>
      <c r="C278" s="454"/>
      <c r="D278" s="117">
        <v>8110</v>
      </c>
      <c r="E278" s="118" t="s">
        <v>117</v>
      </c>
      <c r="F278" s="512">
        <v>1475442</v>
      </c>
      <c r="G278" s="609">
        <v>1274843.25</v>
      </c>
      <c r="H278" s="608">
        <f>G278*100/F278</f>
        <v>86.40415888933622</v>
      </c>
      <c r="I278" s="610">
        <v>86481.66</v>
      </c>
    </row>
    <row r="279" spans="1:9" s="11" customFormat="1" ht="12.75">
      <c r="A279" s="270">
        <v>758</v>
      </c>
      <c r="B279" s="284"/>
      <c r="C279" s="257"/>
      <c r="D279" s="258"/>
      <c r="E279" s="259" t="s">
        <v>51</v>
      </c>
      <c r="F279" s="285">
        <f>SUM(F289,F280)</f>
        <v>717884</v>
      </c>
      <c r="G279" s="285">
        <f>SUM(G289,G280)</f>
        <v>410921.38</v>
      </c>
      <c r="H279" s="254">
        <f>G279*100/F279</f>
        <v>57.240637763204084</v>
      </c>
      <c r="I279" s="261">
        <f>SUM(I280,I289)</f>
        <v>2439.62</v>
      </c>
    </row>
    <row r="280" spans="1:9" s="5" customFormat="1" ht="12.75">
      <c r="A280" s="14"/>
      <c r="B280" s="96">
        <v>75818</v>
      </c>
      <c r="C280" s="2"/>
      <c r="D280" s="3"/>
      <c r="E280" s="25" t="s">
        <v>33</v>
      </c>
      <c r="F280" s="60">
        <f>SUM(F281)</f>
        <v>224000</v>
      </c>
      <c r="G280" s="27">
        <v>0</v>
      </c>
      <c r="H280" s="26">
        <f>G280*100/F280</f>
        <v>0</v>
      </c>
      <c r="I280" s="27">
        <v>0</v>
      </c>
    </row>
    <row r="281" spans="1:9" s="36" customFormat="1" ht="12.75">
      <c r="A281" s="28"/>
      <c r="B281" s="83"/>
      <c r="C281" s="30"/>
      <c r="D281" s="29"/>
      <c r="E281" s="31" t="s">
        <v>87</v>
      </c>
      <c r="F281" s="64">
        <f>SUM(F283)</f>
        <v>224000</v>
      </c>
      <c r="G281" s="34">
        <v>0</v>
      </c>
      <c r="H281" s="33">
        <f>G281*100/F281</f>
        <v>0</v>
      </c>
      <c r="I281" s="34">
        <v>0</v>
      </c>
    </row>
    <row r="282" spans="1:9" s="36" customFormat="1" ht="12.75">
      <c r="A282" s="65"/>
      <c r="B282" s="66"/>
      <c r="C282" s="39"/>
      <c r="D282" s="39"/>
      <c r="E282" s="40" t="s">
        <v>93</v>
      </c>
      <c r="F282" s="41"/>
      <c r="G282" s="34"/>
      <c r="H282" s="33" t="s">
        <v>89</v>
      </c>
      <c r="I282" s="34"/>
    </row>
    <row r="283" spans="1:9" s="36" customFormat="1" ht="12.75">
      <c r="A283" s="65"/>
      <c r="B283" s="65"/>
      <c r="C283" s="180"/>
      <c r="D283" s="226">
        <v>4810</v>
      </c>
      <c r="E283" s="329" t="s">
        <v>6</v>
      </c>
      <c r="F283" s="242">
        <f>SUM(F284:F285)</f>
        <v>224000</v>
      </c>
      <c r="G283" s="34">
        <v>0</v>
      </c>
      <c r="H283" s="101">
        <f>G283*100/F283</f>
        <v>0</v>
      </c>
      <c r="I283" s="34">
        <v>0</v>
      </c>
    </row>
    <row r="284" spans="1:10" s="45" customFormat="1" ht="25.5">
      <c r="A284" s="211"/>
      <c r="B284" s="211"/>
      <c r="C284" s="211"/>
      <c r="D284" s="331"/>
      <c r="E284" s="330" t="s">
        <v>118</v>
      </c>
      <c r="F284" s="327">
        <v>156500</v>
      </c>
      <c r="G284" s="46">
        <v>0</v>
      </c>
      <c r="H284" s="328">
        <f>G284*100/F284</f>
        <v>0</v>
      </c>
      <c r="I284" s="46">
        <v>0</v>
      </c>
      <c r="J284" s="44"/>
    </row>
    <row r="285" spans="1:10" s="45" customFormat="1" ht="12.75">
      <c r="A285" s="224"/>
      <c r="B285" s="85"/>
      <c r="C285" s="308"/>
      <c r="D285" s="386"/>
      <c r="E285" s="330" t="s">
        <v>5</v>
      </c>
      <c r="F285" s="327">
        <v>67500</v>
      </c>
      <c r="G285" s="46">
        <v>0</v>
      </c>
      <c r="H285" s="328">
        <f>G285*100/F285</f>
        <v>0</v>
      </c>
      <c r="I285" s="46">
        <v>0</v>
      </c>
      <c r="J285" s="44"/>
    </row>
    <row r="286" spans="1:9" s="59" customFormat="1" ht="12.75">
      <c r="A286" s="15" t="s">
        <v>86</v>
      </c>
      <c r="B286" s="16">
        <v>12</v>
      </c>
      <c r="C286" s="58"/>
      <c r="D286" s="58"/>
      <c r="E286" s="81"/>
      <c r="F286" s="58"/>
      <c r="G286" s="80"/>
      <c r="H286" s="82" t="s">
        <v>89</v>
      </c>
      <c r="I286" s="80"/>
    </row>
    <row r="287" spans="1:9" s="59" customFormat="1" ht="13.5" thickBot="1">
      <c r="A287" s="15"/>
      <c r="B287" s="16"/>
      <c r="C287" s="58"/>
      <c r="D287" s="58"/>
      <c r="E287" s="81"/>
      <c r="F287" s="58"/>
      <c r="G287" s="80"/>
      <c r="H287" s="82"/>
      <c r="I287" s="80"/>
    </row>
    <row r="288" spans="1:10" s="18" customFormat="1" ht="13.5" thickBot="1">
      <c r="A288" s="19" t="s">
        <v>45</v>
      </c>
      <c r="B288" s="20" t="s">
        <v>80</v>
      </c>
      <c r="C288" s="649" t="s">
        <v>58</v>
      </c>
      <c r="D288" s="650"/>
      <c r="E288" s="21" t="s">
        <v>44</v>
      </c>
      <c r="F288" s="20" t="s">
        <v>90</v>
      </c>
      <c r="G288" s="464" t="s">
        <v>91</v>
      </c>
      <c r="H288" s="22" t="s">
        <v>92</v>
      </c>
      <c r="I288" s="210" t="s">
        <v>97</v>
      </c>
      <c r="J288" s="17"/>
    </row>
    <row r="289" spans="1:10" s="5" customFormat="1" ht="12.75">
      <c r="A289" s="13"/>
      <c r="B289" s="96">
        <v>75862</v>
      </c>
      <c r="C289" s="444"/>
      <c r="D289" s="477"/>
      <c r="E289" s="478" t="s">
        <v>183</v>
      </c>
      <c r="F289" s="479">
        <f>SUM(F290)</f>
        <v>493884</v>
      </c>
      <c r="G289" s="479">
        <f>SUM(G290)</f>
        <v>410921.38</v>
      </c>
      <c r="H289" s="480">
        <f>G289*100/F289</f>
        <v>83.20200289946627</v>
      </c>
      <c r="I289" s="61">
        <f>SUM(I290)</f>
        <v>2439.62</v>
      </c>
      <c r="J289" s="4"/>
    </row>
    <row r="290" spans="1:12" s="59" customFormat="1" ht="63.75">
      <c r="A290" s="28"/>
      <c r="B290" s="83"/>
      <c r="C290" s="30"/>
      <c r="D290" s="29"/>
      <c r="E290" s="627" t="s">
        <v>327</v>
      </c>
      <c r="F290" s="152">
        <f>SUM(L292:L294)</f>
        <v>493884</v>
      </c>
      <c r="G290" s="152">
        <f>SUM(M292:M294)</f>
        <v>410921.38</v>
      </c>
      <c r="H290" s="422">
        <f>G290*100/F290</f>
        <v>83.20200289946627</v>
      </c>
      <c r="I290" s="116">
        <f>SUM(I293:I296,I299:I304,I305:I311)</f>
        <v>2439.62</v>
      </c>
      <c r="K290" s="515">
        <f>SUM(F294:F311)</f>
        <v>492354</v>
      </c>
      <c r="L290" s="423">
        <f>SUM(G294:G311)</f>
        <v>409710.3599999999</v>
      </c>
    </row>
    <row r="291" spans="1:9" s="59" customFormat="1" ht="12.75">
      <c r="A291" s="62"/>
      <c r="B291" s="63"/>
      <c r="C291" s="83"/>
      <c r="D291" s="83"/>
      <c r="E291" s="40" t="s">
        <v>93</v>
      </c>
      <c r="F291" s="481"/>
      <c r="G291" s="116"/>
      <c r="H291" s="422" t="s">
        <v>89</v>
      </c>
      <c r="I291" s="116"/>
    </row>
    <row r="292" spans="1:13" s="45" customFormat="1" ht="12.75">
      <c r="A292" s="211"/>
      <c r="B292" s="43"/>
      <c r="C292" s="482"/>
      <c r="D292" s="482"/>
      <c r="E292" s="483" t="s">
        <v>184</v>
      </c>
      <c r="F292" s="484"/>
      <c r="G292" s="46"/>
      <c r="H292" s="485"/>
      <c r="I292" s="46"/>
      <c r="K292" s="376">
        <f>SUM(G293:G296)</f>
        <v>152646.18</v>
      </c>
      <c r="L292" s="376">
        <f>SUM(F293:F297)</f>
        <v>232701</v>
      </c>
      <c r="M292" s="376">
        <f>SUM(G293:G297)</f>
        <v>152718.66999999998</v>
      </c>
    </row>
    <row r="293" spans="1:16" s="59" customFormat="1" ht="12.75">
      <c r="A293" s="62"/>
      <c r="B293" s="28"/>
      <c r="C293" s="29"/>
      <c r="D293" s="332">
        <v>4117</v>
      </c>
      <c r="E293" s="190" t="s">
        <v>84</v>
      </c>
      <c r="F293" s="156">
        <v>400</v>
      </c>
      <c r="G293" s="116">
        <v>172.12</v>
      </c>
      <c r="H293" s="422">
        <f>G293*100/F293</f>
        <v>43.03</v>
      </c>
      <c r="I293" s="116">
        <v>0</v>
      </c>
      <c r="P293" s="515">
        <f>SUM(F293:F296)</f>
        <v>232601</v>
      </c>
    </row>
    <row r="294" spans="1:16" s="59" customFormat="1" ht="25.5">
      <c r="A294" s="62"/>
      <c r="B294" s="28"/>
      <c r="C294" s="488"/>
      <c r="D294" s="492">
        <v>4177</v>
      </c>
      <c r="E294" s="190" t="s">
        <v>188</v>
      </c>
      <c r="F294" s="490">
        <v>180600</v>
      </c>
      <c r="G294" s="116">
        <v>123355.4</v>
      </c>
      <c r="H294" s="424">
        <f>G294*100/F294</f>
        <v>68.3031007751938</v>
      </c>
      <c r="I294" s="116">
        <v>0</v>
      </c>
      <c r="L294" s="423">
        <f>SUM(F299:F312)</f>
        <v>261183</v>
      </c>
      <c r="M294" s="423">
        <f>SUM(G299:G312)</f>
        <v>258202.71000000002</v>
      </c>
      <c r="N294" s="423">
        <f>SUM(I299:I312)</f>
        <v>2439.62</v>
      </c>
      <c r="P294" s="523">
        <f>SUM(F299:F311)</f>
        <v>260053</v>
      </c>
    </row>
    <row r="295" spans="1:10" s="36" customFormat="1" ht="12.75">
      <c r="A295" s="65"/>
      <c r="B295" s="37"/>
      <c r="C295" s="67"/>
      <c r="D295" s="75">
        <v>4217</v>
      </c>
      <c r="E295" s="31" t="s">
        <v>210</v>
      </c>
      <c r="F295" s="630">
        <v>33699</v>
      </c>
      <c r="G295" s="116">
        <v>12080.74</v>
      </c>
      <c r="H295" s="424">
        <f>G295*100/F295</f>
        <v>35.848956942342504</v>
      </c>
      <c r="I295" s="34">
        <v>0</v>
      </c>
      <c r="J295" s="35"/>
    </row>
    <row r="296" spans="1:10" s="36" customFormat="1" ht="12.75">
      <c r="A296" s="65"/>
      <c r="B296" s="37"/>
      <c r="C296" s="67"/>
      <c r="D296" s="75">
        <v>4307</v>
      </c>
      <c r="E296" s="31" t="s">
        <v>213</v>
      </c>
      <c r="F296" s="630">
        <v>17902</v>
      </c>
      <c r="G296" s="116">
        <v>17037.92</v>
      </c>
      <c r="H296" s="33">
        <f>G296*100/F296</f>
        <v>95.1732767288571</v>
      </c>
      <c r="I296" s="34">
        <v>0</v>
      </c>
      <c r="J296" s="35"/>
    </row>
    <row r="297" spans="1:10" s="36" customFormat="1" ht="12.75">
      <c r="A297" s="65"/>
      <c r="B297" s="37"/>
      <c r="C297" s="72"/>
      <c r="D297" s="73">
        <v>4437</v>
      </c>
      <c r="E297" s="74" t="s">
        <v>221</v>
      </c>
      <c r="F297" s="191">
        <v>100</v>
      </c>
      <c r="G297" s="116">
        <v>72.49</v>
      </c>
      <c r="H297" s="33">
        <f>G297*100/F297</f>
        <v>72.49</v>
      </c>
      <c r="I297" s="34">
        <v>0</v>
      </c>
      <c r="J297" s="35"/>
    </row>
    <row r="298" spans="1:9" s="45" customFormat="1" ht="12.75">
      <c r="A298" s="43"/>
      <c r="B298" s="223"/>
      <c r="C298" s="44"/>
      <c r="D298" s="44"/>
      <c r="E298" s="493" t="s">
        <v>185</v>
      </c>
      <c r="F298" s="611"/>
      <c r="G298" s="612" t="s">
        <v>89</v>
      </c>
      <c r="H298" s="485"/>
      <c r="I298" s="175"/>
    </row>
    <row r="299" spans="1:11" s="59" customFormat="1" ht="12.75">
      <c r="A299" s="62"/>
      <c r="B299" s="28"/>
      <c r="C299" s="29"/>
      <c r="D299" s="332">
        <v>3027</v>
      </c>
      <c r="E299" s="190" t="s">
        <v>186</v>
      </c>
      <c r="F299" s="146">
        <v>665</v>
      </c>
      <c r="G299" s="116">
        <v>664.8</v>
      </c>
      <c r="H299" s="422">
        <f aca="true" t="shared" si="11" ref="H299:H312">G299*100/F299</f>
        <v>99.96992481203007</v>
      </c>
      <c r="I299" s="116">
        <v>0</v>
      </c>
      <c r="J299" s="58"/>
      <c r="K299" s="423" t="s">
        <v>89</v>
      </c>
    </row>
    <row r="300" spans="1:13" s="59" customFormat="1" ht="12.75">
      <c r="A300" s="62"/>
      <c r="B300" s="28"/>
      <c r="C300" s="29"/>
      <c r="D300" s="332">
        <v>4017</v>
      </c>
      <c r="E300" s="190" t="s">
        <v>34</v>
      </c>
      <c r="F300" s="155">
        <v>41348</v>
      </c>
      <c r="G300" s="116">
        <v>41060.62</v>
      </c>
      <c r="H300" s="422">
        <f t="shared" si="11"/>
        <v>99.30497242913806</v>
      </c>
      <c r="I300" s="116">
        <v>0</v>
      </c>
      <c r="K300" s="423" t="s">
        <v>89</v>
      </c>
      <c r="M300" s="523">
        <f>SUM(F299:F304,F305:F311)</f>
        <v>260053</v>
      </c>
    </row>
    <row r="301" spans="1:11" s="59" customFormat="1" ht="12.75">
      <c r="A301" s="62"/>
      <c r="B301" s="28"/>
      <c r="C301" s="29"/>
      <c r="D301" s="332">
        <v>4047</v>
      </c>
      <c r="E301" s="190" t="s">
        <v>187</v>
      </c>
      <c r="F301" s="155">
        <v>1984</v>
      </c>
      <c r="G301" s="116">
        <v>1983.73</v>
      </c>
      <c r="H301" s="422">
        <f t="shared" si="11"/>
        <v>99.98639112903226</v>
      </c>
      <c r="I301" s="116">
        <v>2034.54</v>
      </c>
      <c r="K301" s="423" t="s">
        <v>89</v>
      </c>
    </row>
    <row r="302" spans="1:9" s="59" customFormat="1" ht="12.75">
      <c r="A302" s="62"/>
      <c r="B302" s="28"/>
      <c r="C302" s="29"/>
      <c r="D302" s="332">
        <v>4117</v>
      </c>
      <c r="E302" s="190" t="s">
        <v>84</v>
      </c>
      <c r="F302" s="156">
        <v>12431</v>
      </c>
      <c r="G302" s="116">
        <v>12363.24</v>
      </c>
      <c r="H302" s="422">
        <f t="shared" si="11"/>
        <v>99.45491110932346</v>
      </c>
      <c r="I302" s="116">
        <v>355.23</v>
      </c>
    </row>
    <row r="303" spans="1:11" s="59" customFormat="1" ht="12.75">
      <c r="A303" s="62"/>
      <c r="B303" s="28"/>
      <c r="C303" s="83"/>
      <c r="D303" s="494">
        <v>4127</v>
      </c>
      <c r="E303" s="495" t="s">
        <v>49</v>
      </c>
      <c r="F303" s="486">
        <v>1442</v>
      </c>
      <c r="G303" s="166">
        <v>1310.07</v>
      </c>
      <c r="H303" s="487">
        <f t="shared" si="11"/>
        <v>90.85090152565881</v>
      </c>
      <c r="I303" s="166">
        <v>49.85</v>
      </c>
      <c r="K303" s="423" t="s">
        <v>89</v>
      </c>
    </row>
    <row r="304" spans="1:11" s="59" customFormat="1" ht="12.75">
      <c r="A304" s="62"/>
      <c r="B304" s="28"/>
      <c r="C304" s="100"/>
      <c r="D304" s="73">
        <v>4137</v>
      </c>
      <c r="E304" s="74" t="s">
        <v>191</v>
      </c>
      <c r="F304" s="183">
        <v>3985</v>
      </c>
      <c r="G304" s="116">
        <v>3883.05</v>
      </c>
      <c r="H304" s="424">
        <f t="shared" si="11"/>
        <v>97.44165621079047</v>
      </c>
      <c r="I304" s="116">
        <v>0</v>
      </c>
      <c r="K304" s="423" t="s">
        <v>89</v>
      </c>
    </row>
    <row r="305" spans="1:9" s="59" customFormat="1" ht="25.5">
      <c r="A305" s="28"/>
      <c r="B305" s="28"/>
      <c r="C305" s="488"/>
      <c r="D305" s="492">
        <v>4177</v>
      </c>
      <c r="E305" s="526" t="s">
        <v>188</v>
      </c>
      <c r="F305" s="490">
        <v>37234</v>
      </c>
      <c r="G305" s="116">
        <v>37234.7</v>
      </c>
      <c r="H305" s="424">
        <f t="shared" si="11"/>
        <v>100.00188000214857</v>
      </c>
      <c r="I305" s="116">
        <v>0</v>
      </c>
    </row>
    <row r="306" spans="1:10" s="36" customFormat="1" ht="12.75">
      <c r="A306" s="65"/>
      <c r="B306" s="37"/>
      <c r="C306" s="55"/>
      <c r="D306" s="524">
        <v>4217</v>
      </c>
      <c r="E306" s="56" t="s">
        <v>210</v>
      </c>
      <c r="F306" s="630">
        <v>20398</v>
      </c>
      <c r="G306" s="200">
        <v>18612.29</v>
      </c>
      <c r="H306" s="33">
        <f t="shared" si="11"/>
        <v>91.245661339347</v>
      </c>
      <c r="I306" s="70">
        <v>0</v>
      </c>
      <c r="J306" s="35"/>
    </row>
    <row r="307" spans="1:10" s="36" customFormat="1" ht="12.75">
      <c r="A307" s="65"/>
      <c r="B307" s="37"/>
      <c r="C307" s="67"/>
      <c r="D307" s="75">
        <v>4307</v>
      </c>
      <c r="E307" s="31" t="s">
        <v>213</v>
      </c>
      <c r="F307" s="630">
        <v>138790</v>
      </c>
      <c r="G307" s="116">
        <v>138596.29</v>
      </c>
      <c r="H307" s="33">
        <f t="shared" si="11"/>
        <v>99.86042942575114</v>
      </c>
      <c r="I307" s="34">
        <v>0</v>
      </c>
      <c r="J307" s="35"/>
    </row>
    <row r="308" spans="1:10" s="36" customFormat="1" ht="12.75">
      <c r="A308" s="65"/>
      <c r="B308" s="37"/>
      <c r="C308" s="67"/>
      <c r="D308" s="75">
        <v>4357</v>
      </c>
      <c r="E308" s="31" t="s">
        <v>214</v>
      </c>
      <c r="F308" s="630">
        <v>786</v>
      </c>
      <c r="G308" s="116">
        <v>731.66</v>
      </c>
      <c r="H308" s="33">
        <f t="shared" si="11"/>
        <v>93.08651399491094</v>
      </c>
      <c r="I308" s="34">
        <v>0</v>
      </c>
      <c r="J308" s="35"/>
    </row>
    <row r="309" spans="1:10" s="36" customFormat="1" ht="25.5">
      <c r="A309" s="65"/>
      <c r="B309" s="37"/>
      <c r="C309" s="67"/>
      <c r="D309" s="75">
        <v>4367</v>
      </c>
      <c r="E309" s="31" t="s">
        <v>216</v>
      </c>
      <c r="F309" s="630">
        <v>570</v>
      </c>
      <c r="G309" s="116">
        <v>473.67</v>
      </c>
      <c r="H309" s="33">
        <f t="shared" si="11"/>
        <v>83.1</v>
      </c>
      <c r="I309" s="34">
        <v>0</v>
      </c>
      <c r="J309" s="35"/>
    </row>
    <row r="310" spans="1:10" s="36" customFormat="1" ht="12.75">
      <c r="A310" s="65"/>
      <c r="B310" s="37"/>
      <c r="C310" s="67"/>
      <c r="D310" s="75">
        <v>4417</v>
      </c>
      <c r="E310" s="31" t="s">
        <v>219</v>
      </c>
      <c r="F310" s="630">
        <v>164</v>
      </c>
      <c r="G310" s="116">
        <v>0</v>
      </c>
      <c r="H310" s="33">
        <f t="shared" si="11"/>
        <v>0</v>
      </c>
      <c r="I310" s="34">
        <v>0</v>
      </c>
      <c r="J310" s="35"/>
    </row>
    <row r="311" spans="1:10" s="36" customFormat="1" ht="12.75">
      <c r="A311" s="65"/>
      <c r="B311" s="37"/>
      <c r="C311" s="72"/>
      <c r="D311" s="73">
        <v>4437</v>
      </c>
      <c r="E311" s="74" t="s">
        <v>221</v>
      </c>
      <c r="F311" s="191">
        <v>256</v>
      </c>
      <c r="G311" s="116">
        <v>249.69</v>
      </c>
      <c r="H311" s="33">
        <f t="shared" si="11"/>
        <v>97.53515625</v>
      </c>
      <c r="I311" s="34">
        <v>0</v>
      </c>
      <c r="J311" s="35"/>
    </row>
    <row r="312" spans="1:10" s="36" customFormat="1" ht="12.75">
      <c r="A312" s="78"/>
      <c r="B312" s="429"/>
      <c r="C312" s="67"/>
      <c r="D312" s="75">
        <v>4447</v>
      </c>
      <c r="E312" s="31" t="s">
        <v>222</v>
      </c>
      <c r="F312" s="48">
        <v>1130</v>
      </c>
      <c r="G312" s="34">
        <v>1038.9</v>
      </c>
      <c r="H312" s="33">
        <f t="shared" si="11"/>
        <v>91.93805309734515</v>
      </c>
      <c r="I312" s="34">
        <v>0</v>
      </c>
      <c r="J312" s="35"/>
    </row>
    <row r="313" spans="1:9" s="59" customFormat="1" ht="12.75">
      <c r="A313" s="15" t="s">
        <v>86</v>
      </c>
      <c r="B313" s="16">
        <v>13</v>
      </c>
      <c r="C313" s="58"/>
      <c r="D313" s="58"/>
      <c r="E313" s="81"/>
      <c r="F313" s="58"/>
      <c r="G313" s="80"/>
      <c r="H313" s="82" t="s">
        <v>89</v>
      </c>
      <c r="I313" s="80"/>
    </row>
    <row r="314" spans="1:9" s="59" customFormat="1" ht="13.5" thickBot="1">
      <c r="A314" s="15"/>
      <c r="B314" s="16"/>
      <c r="C314" s="58"/>
      <c r="D314" s="58"/>
      <c r="E314" s="81"/>
      <c r="F314" s="58"/>
      <c r="G314" s="80"/>
      <c r="H314" s="82"/>
      <c r="I314" s="80"/>
    </row>
    <row r="315" spans="1:10" s="18" customFormat="1" ht="13.5" thickBot="1">
      <c r="A315" s="19" t="s">
        <v>45</v>
      </c>
      <c r="B315" s="20" t="s">
        <v>80</v>
      </c>
      <c r="C315" s="649" t="s">
        <v>58</v>
      </c>
      <c r="D315" s="650"/>
      <c r="E315" s="21" t="s">
        <v>44</v>
      </c>
      <c r="F315" s="20" t="s">
        <v>90</v>
      </c>
      <c r="G315" s="464" t="s">
        <v>91</v>
      </c>
      <c r="H315" s="22" t="s">
        <v>92</v>
      </c>
      <c r="I315" s="210" t="s">
        <v>97</v>
      </c>
      <c r="J315" s="17"/>
    </row>
    <row r="316" spans="1:9" s="11" customFormat="1" ht="12.75">
      <c r="A316" s="256">
        <v>801</v>
      </c>
      <c r="B316" s="257"/>
      <c r="C316" s="257"/>
      <c r="D316" s="258"/>
      <c r="E316" s="259" t="s">
        <v>26</v>
      </c>
      <c r="F316" s="286">
        <f>SUM(F317,F349,F361,F398,F431,F446,F455,F476)</f>
        <v>26832411</v>
      </c>
      <c r="G316" s="286">
        <f>SUM(G317,G349,G361,G398,G431,G446,G455,G476)</f>
        <v>26553999.5</v>
      </c>
      <c r="H316" s="254">
        <f>G316*100/F316</f>
        <v>98.96240595002813</v>
      </c>
      <c r="I316" s="261">
        <f>SUM(I317,I349,I361,I398,I431,I446,I455,I476)</f>
        <v>2414407.94</v>
      </c>
    </row>
    <row r="317" spans="1:9" s="5" customFormat="1" ht="12.75">
      <c r="A317" s="14"/>
      <c r="B317" s="220">
        <v>80101</v>
      </c>
      <c r="C317" s="2"/>
      <c r="D317" s="3"/>
      <c r="E317" s="25" t="s">
        <v>55</v>
      </c>
      <c r="F317" s="87">
        <f>SUM(F318,F345)</f>
        <v>11512971</v>
      </c>
      <c r="G317" s="87">
        <f>SUM(G318,G345)</f>
        <v>11501689.550000003</v>
      </c>
      <c r="H317" s="26">
        <f>G317*100/F317</f>
        <v>99.90201095790133</v>
      </c>
      <c r="I317" s="27">
        <f>SUM(I318)</f>
        <v>1159303.15</v>
      </c>
    </row>
    <row r="318" spans="1:12" s="138" customFormat="1" ht="38.25">
      <c r="A318" s="28"/>
      <c r="B318" s="227"/>
      <c r="C318" s="29"/>
      <c r="D318" s="29"/>
      <c r="E318" s="31" t="s">
        <v>113</v>
      </c>
      <c r="F318" s="135">
        <f>SUM(F320:F341)</f>
        <v>11499471</v>
      </c>
      <c r="G318" s="135">
        <f>SUM(G320:G341)</f>
        <v>11488189.550000003</v>
      </c>
      <c r="H318" s="137">
        <f>G318*100/F318</f>
        <v>99.90189592199503</v>
      </c>
      <c r="I318" s="136">
        <f>SUM(I320:I341)</f>
        <v>1159303.15</v>
      </c>
      <c r="K318" s="527">
        <f>SUM(F320:F341)</f>
        <v>11499471</v>
      </c>
      <c r="L318" s="361">
        <f>SUM(G320:G341)</f>
        <v>11488189.550000003</v>
      </c>
    </row>
    <row r="319" spans="1:9" s="144" customFormat="1" ht="12.75">
      <c r="A319" s="147"/>
      <c r="B319" s="471"/>
      <c r="C319" s="189"/>
      <c r="D319" s="189"/>
      <c r="E319" s="74" t="s">
        <v>93</v>
      </c>
      <c r="F319" s="431"/>
      <c r="G319" s="142"/>
      <c r="H319" s="143" t="s">
        <v>89</v>
      </c>
      <c r="I319" s="142"/>
    </row>
    <row r="320" spans="1:11" s="36" customFormat="1" ht="38.25">
      <c r="A320" s="37"/>
      <c r="B320" s="84"/>
      <c r="C320" s="67"/>
      <c r="D320" s="75">
        <v>3020</v>
      </c>
      <c r="E320" s="31" t="s">
        <v>17</v>
      </c>
      <c r="F320" s="111">
        <v>304400</v>
      </c>
      <c r="G320" s="116">
        <v>304378.94</v>
      </c>
      <c r="H320" s="33">
        <f aca="true" t="shared" si="12" ref="H320:H341">G320*100/F320</f>
        <v>99.9930814717477</v>
      </c>
      <c r="I320" s="34">
        <v>7339.2</v>
      </c>
      <c r="J320" s="35"/>
      <c r="K320" s="377" t="s">
        <v>89</v>
      </c>
    </row>
    <row r="321" spans="1:11" s="36" customFormat="1" ht="12.75">
      <c r="A321" s="37"/>
      <c r="B321" s="84"/>
      <c r="C321" s="67"/>
      <c r="D321" s="75">
        <v>3240</v>
      </c>
      <c r="E321" s="31" t="s">
        <v>120</v>
      </c>
      <c r="F321" s="111">
        <v>9220</v>
      </c>
      <c r="G321" s="116">
        <v>9220</v>
      </c>
      <c r="H321" s="33">
        <f t="shared" si="12"/>
        <v>100</v>
      </c>
      <c r="I321" s="34">
        <v>0</v>
      </c>
      <c r="J321" s="35"/>
      <c r="K321" s="377" t="s">
        <v>89</v>
      </c>
    </row>
    <row r="322" spans="1:9" s="138" customFormat="1" ht="12.75">
      <c r="A322" s="400"/>
      <c r="B322" s="229"/>
      <c r="C322" s="145"/>
      <c r="D322" s="75">
        <v>4010</v>
      </c>
      <c r="E322" s="31" t="s">
        <v>34</v>
      </c>
      <c r="F322" s="146">
        <v>7477564</v>
      </c>
      <c r="G322" s="116">
        <v>7468578.07</v>
      </c>
      <c r="H322" s="137">
        <f t="shared" si="12"/>
        <v>99.87982810979618</v>
      </c>
      <c r="I322" s="136">
        <v>312460.94</v>
      </c>
    </row>
    <row r="323" spans="1:9" s="138" customFormat="1" ht="12.75">
      <c r="A323" s="147"/>
      <c r="B323" s="139"/>
      <c r="C323" s="148"/>
      <c r="D323" s="75">
        <v>4040</v>
      </c>
      <c r="E323" s="31" t="s">
        <v>73</v>
      </c>
      <c r="F323" s="149">
        <v>550905</v>
      </c>
      <c r="G323" s="116">
        <v>550897.61</v>
      </c>
      <c r="H323" s="137">
        <f t="shared" si="12"/>
        <v>99.99865857089698</v>
      </c>
      <c r="I323" s="136">
        <v>583383.72</v>
      </c>
    </row>
    <row r="324" spans="1:11" s="138" customFormat="1" ht="12.75">
      <c r="A324" s="147"/>
      <c r="B324" s="139"/>
      <c r="C324" s="148"/>
      <c r="D324" s="75">
        <v>4110</v>
      </c>
      <c r="E324" s="31" t="s">
        <v>84</v>
      </c>
      <c r="F324" s="149">
        <v>1337739</v>
      </c>
      <c r="G324" s="200">
        <v>1337290.49</v>
      </c>
      <c r="H324" s="137">
        <f t="shared" si="12"/>
        <v>99.9664725331324</v>
      </c>
      <c r="I324" s="136">
        <v>223040.33</v>
      </c>
      <c r="K324" s="361" t="s">
        <v>89</v>
      </c>
    </row>
    <row r="325" spans="1:9" s="138" customFormat="1" ht="12.75">
      <c r="A325" s="147"/>
      <c r="B325" s="139"/>
      <c r="C325" s="148"/>
      <c r="D325" s="75">
        <v>4120</v>
      </c>
      <c r="E325" s="31" t="s">
        <v>49</v>
      </c>
      <c r="F325" s="149">
        <v>173619</v>
      </c>
      <c r="G325" s="116">
        <v>173323.39</v>
      </c>
      <c r="H325" s="137">
        <f t="shared" si="12"/>
        <v>99.82973637677904</v>
      </c>
      <c r="I325" s="136">
        <v>30272.85</v>
      </c>
    </row>
    <row r="326" spans="1:10" s="36" customFormat="1" ht="12.75">
      <c r="A326" s="37"/>
      <c r="B326" s="84"/>
      <c r="C326" s="67"/>
      <c r="D326" s="75">
        <v>4140</v>
      </c>
      <c r="E326" s="31" t="s">
        <v>227</v>
      </c>
      <c r="F326" s="48">
        <v>29825</v>
      </c>
      <c r="G326" s="34">
        <v>29825</v>
      </c>
      <c r="H326" s="33">
        <f>G326*100/F326</f>
        <v>100</v>
      </c>
      <c r="I326" s="34">
        <v>2426</v>
      </c>
      <c r="J326" s="35"/>
    </row>
    <row r="327" spans="1:9" s="138" customFormat="1" ht="12.75">
      <c r="A327" s="147"/>
      <c r="B327" s="139"/>
      <c r="C327" s="148"/>
      <c r="D327" s="75">
        <v>4170</v>
      </c>
      <c r="E327" s="31" t="s">
        <v>170</v>
      </c>
      <c r="F327" s="149">
        <v>7801</v>
      </c>
      <c r="G327" s="116">
        <v>7800.84</v>
      </c>
      <c r="H327" s="137">
        <f t="shared" si="12"/>
        <v>99.99794898089988</v>
      </c>
      <c r="I327" s="136">
        <v>81.43</v>
      </c>
    </row>
    <row r="328" spans="1:10" s="36" customFormat="1" ht="12.75">
      <c r="A328" s="37"/>
      <c r="B328" s="84"/>
      <c r="C328" s="67"/>
      <c r="D328" s="75">
        <v>4210</v>
      </c>
      <c r="E328" s="31" t="s">
        <v>210</v>
      </c>
      <c r="F328" s="48">
        <v>325264</v>
      </c>
      <c r="G328" s="34">
        <v>325002.82</v>
      </c>
      <c r="H328" s="33">
        <f t="shared" si="12"/>
        <v>99.91970214963845</v>
      </c>
      <c r="I328" s="34">
        <v>0</v>
      </c>
      <c r="J328" s="35"/>
    </row>
    <row r="329" spans="1:10" s="36" customFormat="1" ht="12.75">
      <c r="A329" s="65"/>
      <c r="B329" s="37"/>
      <c r="C329" s="67"/>
      <c r="D329" s="75">
        <v>4240</v>
      </c>
      <c r="E329" s="31" t="s">
        <v>230</v>
      </c>
      <c r="F329" s="48">
        <v>17233</v>
      </c>
      <c r="G329" s="34">
        <v>17225.47</v>
      </c>
      <c r="H329" s="33">
        <f t="shared" si="12"/>
        <v>99.95630476411536</v>
      </c>
      <c r="I329" s="34">
        <v>0</v>
      </c>
      <c r="J329" s="35"/>
    </row>
    <row r="330" spans="1:10" s="36" customFormat="1" ht="12.75">
      <c r="A330" s="37"/>
      <c r="B330" s="84"/>
      <c r="C330" s="67"/>
      <c r="D330" s="75">
        <v>4260</v>
      </c>
      <c r="E330" s="31" t="s">
        <v>215</v>
      </c>
      <c r="F330" s="48">
        <v>438549</v>
      </c>
      <c r="G330" s="34">
        <v>438106.01</v>
      </c>
      <c r="H330" s="33">
        <f t="shared" si="12"/>
        <v>99.89898734234943</v>
      </c>
      <c r="I330" s="34">
        <v>298.68</v>
      </c>
      <c r="J330" s="35"/>
    </row>
    <row r="331" spans="1:10" s="36" customFormat="1" ht="12.75">
      <c r="A331" s="65"/>
      <c r="B331" s="37"/>
      <c r="C331" s="67"/>
      <c r="D331" s="75">
        <v>4270</v>
      </c>
      <c r="E331" s="31" t="s">
        <v>211</v>
      </c>
      <c r="F331" s="48">
        <v>96704</v>
      </c>
      <c r="G331" s="34">
        <v>96674.32</v>
      </c>
      <c r="H331" s="33">
        <f t="shared" si="12"/>
        <v>99.96930840502978</v>
      </c>
      <c r="I331" s="34">
        <v>0</v>
      </c>
      <c r="J331" s="35"/>
    </row>
    <row r="332" spans="1:10" s="36" customFormat="1" ht="12.75">
      <c r="A332" s="65"/>
      <c r="B332" s="37"/>
      <c r="C332" s="67"/>
      <c r="D332" s="75">
        <v>4280</v>
      </c>
      <c r="E332" s="31" t="s">
        <v>212</v>
      </c>
      <c r="F332" s="48">
        <v>11314</v>
      </c>
      <c r="G332" s="34">
        <v>11257</v>
      </c>
      <c r="H332" s="33">
        <f t="shared" si="12"/>
        <v>99.49619939897472</v>
      </c>
      <c r="I332" s="34">
        <v>0</v>
      </c>
      <c r="J332" s="35"/>
    </row>
    <row r="333" spans="1:10" s="36" customFormat="1" ht="12.75">
      <c r="A333" s="65"/>
      <c r="B333" s="37"/>
      <c r="C333" s="67"/>
      <c r="D333" s="75">
        <v>4300</v>
      </c>
      <c r="E333" s="31" t="s">
        <v>213</v>
      </c>
      <c r="F333" s="48">
        <v>85412</v>
      </c>
      <c r="G333" s="34">
        <v>85111.48</v>
      </c>
      <c r="H333" s="33">
        <f t="shared" si="12"/>
        <v>99.64815248442842</v>
      </c>
      <c r="I333" s="34">
        <v>0</v>
      </c>
      <c r="J333" s="35"/>
    </row>
    <row r="334" spans="1:10" s="36" customFormat="1" ht="12.75">
      <c r="A334" s="65"/>
      <c r="B334" s="37"/>
      <c r="C334" s="67"/>
      <c r="D334" s="75">
        <v>4350</v>
      </c>
      <c r="E334" s="31" t="s">
        <v>214</v>
      </c>
      <c r="F334" s="48">
        <v>8398</v>
      </c>
      <c r="G334" s="34">
        <v>8396.34</v>
      </c>
      <c r="H334" s="33">
        <f t="shared" si="12"/>
        <v>99.98023338890212</v>
      </c>
      <c r="I334" s="34">
        <v>0</v>
      </c>
      <c r="J334" s="35"/>
    </row>
    <row r="335" spans="1:10" s="36" customFormat="1" ht="25.5">
      <c r="A335" s="65"/>
      <c r="B335" s="37"/>
      <c r="C335" s="67"/>
      <c r="D335" s="75">
        <v>4360</v>
      </c>
      <c r="E335" s="31" t="s">
        <v>216</v>
      </c>
      <c r="F335" s="48">
        <v>4407</v>
      </c>
      <c r="G335" s="34">
        <v>4316.63</v>
      </c>
      <c r="H335" s="33">
        <f t="shared" si="12"/>
        <v>97.94939868391195</v>
      </c>
      <c r="I335" s="34">
        <v>0</v>
      </c>
      <c r="J335" s="35"/>
    </row>
    <row r="336" spans="1:10" s="36" customFormat="1" ht="29.25" customHeight="1">
      <c r="A336" s="65"/>
      <c r="B336" s="37"/>
      <c r="C336" s="67"/>
      <c r="D336" s="75">
        <v>4370</v>
      </c>
      <c r="E336" s="31" t="s">
        <v>217</v>
      </c>
      <c r="F336" s="48">
        <v>13623</v>
      </c>
      <c r="G336" s="34">
        <v>13617.62</v>
      </c>
      <c r="H336" s="33">
        <f t="shared" si="12"/>
        <v>99.96050796447184</v>
      </c>
      <c r="I336" s="34">
        <v>0</v>
      </c>
      <c r="J336" s="35"/>
    </row>
    <row r="337" spans="1:10" s="36" customFormat="1" ht="12.75">
      <c r="A337" s="65"/>
      <c r="B337" s="37"/>
      <c r="C337" s="67"/>
      <c r="D337" s="75">
        <v>4410</v>
      </c>
      <c r="E337" s="31" t="s">
        <v>219</v>
      </c>
      <c r="F337" s="48">
        <v>7454</v>
      </c>
      <c r="G337" s="34">
        <v>7133.93</v>
      </c>
      <c r="H337" s="33">
        <f t="shared" si="12"/>
        <v>95.70606385833109</v>
      </c>
      <c r="I337" s="34">
        <v>0</v>
      </c>
      <c r="J337" s="35"/>
    </row>
    <row r="338" spans="1:10" s="36" customFormat="1" ht="12.75">
      <c r="A338" s="65"/>
      <c r="B338" s="37"/>
      <c r="C338" s="67"/>
      <c r="D338" s="75">
        <v>4430</v>
      </c>
      <c r="E338" s="31" t="s">
        <v>221</v>
      </c>
      <c r="F338" s="48">
        <v>17228</v>
      </c>
      <c r="G338" s="34">
        <v>17221.59</v>
      </c>
      <c r="H338" s="33">
        <f t="shared" si="12"/>
        <v>99.96279312746691</v>
      </c>
      <c r="I338" s="34">
        <v>0</v>
      </c>
      <c r="J338" s="35"/>
    </row>
    <row r="339" spans="1:10" s="36" customFormat="1" ht="12.75">
      <c r="A339" s="65"/>
      <c r="B339" s="37"/>
      <c r="C339" s="67"/>
      <c r="D339" s="75">
        <v>4440</v>
      </c>
      <c r="E339" s="31" t="s">
        <v>222</v>
      </c>
      <c r="F339" s="48">
        <v>578484</v>
      </c>
      <c r="G339" s="34">
        <v>578484</v>
      </c>
      <c r="H339" s="33">
        <f t="shared" si="12"/>
        <v>100</v>
      </c>
      <c r="I339" s="34">
        <v>0</v>
      </c>
      <c r="J339" s="35"/>
    </row>
    <row r="340" spans="1:10" s="36" customFormat="1" ht="12.75">
      <c r="A340" s="65"/>
      <c r="B340" s="37"/>
      <c r="C340" s="67"/>
      <c r="D340" s="75">
        <v>4480</v>
      </c>
      <c r="E340" s="31" t="s">
        <v>231</v>
      </c>
      <c r="F340" s="48">
        <v>221</v>
      </c>
      <c r="G340" s="34">
        <v>221</v>
      </c>
      <c r="H340" s="33">
        <f t="shared" si="12"/>
        <v>100</v>
      </c>
      <c r="I340" s="34">
        <v>0</v>
      </c>
      <c r="J340" s="35"/>
    </row>
    <row r="341" spans="1:10" s="36" customFormat="1" ht="25.5">
      <c r="A341" s="78"/>
      <c r="B341" s="78"/>
      <c r="C341" s="67"/>
      <c r="D341" s="75">
        <v>4700</v>
      </c>
      <c r="E341" s="31" t="s">
        <v>223</v>
      </c>
      <c r="F341" s="48">
        <v>4107</v>
      </c>
      <c r="G341" s="34">
        <v>4107</v>
      </c>
      <c r="H341" s="33">
        <f t="shared" si="12"/>
        <v>100</v>
      </c>
      <c r="I341" s="34">
        <v>0</v>
      </c>
      <c r="J341" s="35"/>
    </row>
    <row r="342" spans="1:9" s="59" customFormat="1" ht="12.75">
      <c r="A342" s="15" t="s">
        <v>86</v>
      </c>
      <c r="B342" s="16">
        <v>14</v>
      </c>
      <c r="C342" s="58"/>
      <c r="D342" s="58"/>
      <c r="E342" s="81"/>
      <c r="F342" s="58"/>
      <c r="G342" s="80"/>
      <c r="H342" s="82" t="s">
        <v>89</v>
      </c>
      <c r="I342" s="80"/>
    </row>
    <row r="343" spans="1:9" s="59" customFormat="1" ht="13.5" thickBot="1">
      <c r="A343" s="15"/>
      <c r="B343" s="16"/>
      <c r="C343" s="58"/>
      <c r="D343" s="58"/>
      <c r="E343" s="81"/>
      <c r="F343" s="58"/>
      <c r="G343" s="80"/>
      <c r="H343" s="82"/>
      <c r="I343" s="80"/>
    </row>
    <row r="344" spans="1:10" s="18" customFormat="1" ht="13.5" thickBot="1">
      <c r="A344" s="19" t="s">
        <v>45</v>
      </c>
      <c r="B344" s="20" t="s">
        <v>80</v>
      </c>
      <c r="C344" s="649" t="s">
        <v>58</v>
      </c>
      <c r="D344" s="650"/>
      <c r="E344" s="21" t="s">
        <v>44</v>
      </c>
      <c r="F344" s="20" t="s">
        <v>90</v>
      </c>
      <c r="G344" s="22" t="s">
        <v>91</v>
      </c>
      <c r="H344" s="22" t="s">
        <v>92</v>
      </c>
      <c r="I344" s="210" t="s">
        <v>97</v>
      </c>
      <c r="J344" s="17"/>
    </row>
    <row r="345" spans="1:9" s="36" customFormat="1" ht="12.75">
      <c r="A345" s="139"/>
      <c r="B345" s="188"/>
      <c r="C345" s="148"/>
      <c r="D345" s="148"/>
      <c r="E345" s="31" t="s">
        <v>28</v>
      </c>
      <c r="F345" s="48">
        <f>SUM(F347:F347)</f>
        <v>13500</v>
      </c>
      <c r="G345" s="48">
        <f>SUM(G347:G347)</f>
        <v>13500</v>
      </c>
      <c r="H345" s="33">
        <f>G345*100/F345</f>
        <v>100</v>
      </c>
      <c r="I345" s="34">
        <f>SUM(I347)</f>
        <v>0</v>
      </c>
    </row>
    <row r="346" spans="1:9" s="36" customFormat="1" ht="12.75">
      <c r="A346" s="37"/>
      <c r="B346" s="428"/>
      <c r="C346" s="72"/>
      <c r="D346" s="72"/>
      <c r="E346" s="74" t="s">
        <v>93</v>
      </c>
      <c r="F346" s="221"/>
      <c r="G346" s="116"/>
      <c r="H346" s="33" t="s">
        <v>89</v>
      </c>
      <c r="I346" s="34"/>
    </row>
    <row r="347" spans="1:9" s="36" customFormat="1" ht="12.75">
      <c r="A347" s="230"/>
      <c r="B347" s="591"/>
      <c r="C347" s="436"/>
      <c r="D347" s="435">
        <v>6060</v>
      </c>
      <c r="E347" s="69" t="s">
        <v>79</v>
      </c>
      <c r="F347" s="194">
        <v>13500</v>
      </c>
      <c r="G347" s="206">
        <v>13500</v>
      </c>
      <c r="H347" s="50">
        <f>G347*100/F347</f>
        <v>100</v>
      </c>
      <c r="I347" s="70">
        <v>0</v>
      </c>
    </row>
    <row r="348" spans="1:9" s="36" customFormat="1" ht="12.75">
      <c r="A348" s="344"/>
      <c r="B348" s="613"/>
      <c r="C348" s="577"/>
      <c r="D348" s="323"/>
      <c r="E348" s="433" t="s">
        <v>312</v>
      </c>
      <c r="F348" s="432"/>
      <c r="G348" s="46">
        <v>13500</v>
      </c>
      <c r="H348" s="463"/>
      <c r="I348" s="238">
        <v>0</v>
      </c>
    </row>
    <row r="349" spans="1:9" s="5" customFormat="1" ht="12.75">
      <c r="A349" s="13"/>
      <c r="B349" s="96">
        <v>80103</v>
      </c>
      <c r="C349" s="2"/>
      <c r="D349" s="3"/>
      <c r="E349" s="25" t="s">
        <v>38</v>
      </c>
      <c r="F349" s="198">
        <f>SUM(F350)</f>
        <v>313309</v>
      </c>
      <c r="G349" s="198">
        <f>SUM(G350)</f>
        <v>313032.55000000005</v>
      </c>
      <c r="H349" s="26">
        <f>G349*100/F349</f>
        <v>99.9117644242585</v>
      </c>
      <c r="I349" s="27">
        <f>SUM(I350)</f>
        <v>32339.679999999997</v>
      </c>
    </row>
    <row r="350" spans="1:11" s="138" customFormat="1" ht="41.25" customHeight="1">
      <c r="A350" s="115"/>
      <c r="B350" s="129"/>
      <c r="C350" s="30"/>
      <c r="D350" s="29"/>
      <c r="E350" s="31" t="s">
        <v>114</v>
      </c>
      <c r="F350" s="152">
        <f>SUM(F352:F360)</f>
        <v>313309</v>
      </c>
      <c r="G350" s="152">
        <f>SUM(G352:G360)</f>
        <v>313032.55000000005</v>
      </c>
      <c r="H350" s="137">
        <f>G350*100/F350</f>
        <v>99.9117644242585</v>
      </c>
      <c r="I350" s="136">
        <f>SUM(I352:I360)</f>
        <v>32339.679999999997</v>
      </c>
      <c r="K350" s="528">
        <f>SUM(F352:F360)</f>
        <v>313309</v>
      </c>
    </row>
    <row r="351" spans="1:9" s="138" customFormat="1" ht="12.75">
      <c r="A351" s="401"/>
      <c r="B351" s="360"/>
      <c r="C351" s="140"/>
      <c r="D351" s="140"/>
      <c r="E351" s="40" t="s">
        <v>93</v>
      </c>
      <c r="F351" s="153"/>
      <c r="G351" s="116"/>
      <c r="H351" s="137" t="s">
        <v>89</v>
      </c>
      <c r="I351" s="136"/>
    </row>
    <row r="352" spans="1:11" s="36" customFormat="1" ht="38.25">
      <c r="A352" s="65"/>
      <c r="B352" s="37"/>
      <c r="C352" s="67"/>
      <c r="D352" s="75">
        <v>3020</v>
      </c>
      <c r="E352" s="31" t="s">
        <v>17</v>
      </c>
      <c r="F352" s="111">
        <v>14365</v>
      </c>
      <c r="G352" s="116">
        <v>14361.49</v>
      </c>
      <c r="H352" s="33">
        <f aca="true" t="shared" si="13" ref="H352:H360">G352*100/F352</f>
        <v>99.97556561085973</v>
      </c>
      <c r="I352" s="34">
        <v>371.77</v>
      </c>
      <c r="J352" s="35"/>
      <c r="K352" s="377" t="s">
        <v>89</v>
      </c>
    </row>
    <row r="353" spans="1:9" s="138" customFormat="1" ht="12.75">
      <c r="A353" s="401"/>
      <c r="B353" s="139"/>
      <c r="C353" s="148"/>
      <c r="D353" s="75">
        <v>4010</v>
      </c>
      <c r="E353" s="31" t="s">
        <v>34</v>
      </c>
      <c r="F353" s="149">
        <v>223297</v>
      </c>
      <c r="G353" s="116">
        <v>223093.75</v>
      </c>
      <c r="H353" s="137">
        <f t="shared" si="13"/>
        <v>99.90897772921267</v>
      </c>
      <c r="I353" s="136">
        <v>8162.52</v>
      </c>
    </row>
    <row r="354" spans="1:11" s="138" customFormat="1" ht="12.75">
      <c r="A354" s="401"/>
      <c r="B354" s="139"/>
      <c r="C354" s="148"/>
      <c r="D354" s="75">
        <v>4040</v>
      </c>
      <c r="E354" s="31" t="s">
        <v>73</v>
      </c>
      <c r="F354" s="155">
        <v>14522</v>
      </c>
      <c r="G354" s="116">
        <v>14520.7</v>
      </c>
      <c r="H354" s="137">
        <f t="shared" si="13"/>
        <v>99.99104806500482</v>
      </c>
      <c r="I354" s="136">
        <v>16271.53</v>
      </c>
      <c r="K354" s="361" t="s">
        <v>89</v>
      </c>
    </row>
    <row r="355" spans="1:9" s="138" customFormat="1" ht="12.75">
      <c r="A355" s="401"/>
      <c r="B355" s="139"/>
      <c r="C355" s="148"/>
      <c r="D355" s="75">
        <v>4110</v>
      </c>
      <c r="E355" s="31" t="s">
        <v>84</v>
      </c>
      <c r="F355" s="155">
        <v>38097</v>
      </c>
      <c r="G355" s="116">
        <v>38095.4</v>
      </c>
      <c r="H355" s="137">
        <f t="shared" si="13"/>
        <v>99.99580019424101</v>
      </c>
      <c r="I355" s="136">
        <v>6667.49</v>
      </c>
    </row>
    <row r="356" spans="1:9" s="138" customFormat="1" ht="12.75">
      <c r="A356" s="139"/>
      <c r="B356" s="188"/>
      <c r="C356" s="148"/>
      <c r="D356" s="75">
        <v>4120</v>
      </c>
      <c r="E356" s="31" t="s">
        <v>49</v>
      </c>
      <c r="F356" s="156">
        <v>4694</v>
      </c>
      <c r="G356" s="116">
        <v>4690.75</v>
      </c>
      <c r="H356" s="157">
        <f t="shared" si="13"/>
        <v>99.93076267575628</v>
      </c>
      <c r="I356" s="136">
        <v>866.37</v>
      </c>
    </row>
    <row r="357" spans="1:10" s="36" customFormat="1" ht="12.75">
      <c r="A357" s="37"/>
      <c r="B357" s="84"/>
      <c r="C357" s="67"/>
      <c r="D357" s="75">
        <v>4240</v>
      </c>
      <c r="E357" s="31" t="s">
        <v>230</v>
      </c>
      <c r="F357" s="48">
        <v>1000</v>
      </c>
      <c r="G357" s="34">
        <v>976.46</v>
      </c>
      <c r="H357" s="33">
        <f t="shared" si="13"/>
        <v>97.646</v>
      </c>
      <c r="I357" s="34">
        <v>0</v>
      </c>
      <c r="J357" s="35"/>
    </row>
    <row r="358" spans="1:10" s="36" customFormat="1" ht="12.75">
      <c r="A358" s="65"/>
      <c r="B358" s="37"/>
      <c r="C358" s="67"/>
      <c r="D358" s="75">
        <v>4260</v>
      </c>
      <c r="E358" s="31" t="s">
        <v>215</v>
      </c>
      <c r="F358" s="48">
        <v>268</v>
      </c>
      <c r="G358" s="34">
        <v>228</v>
      </c>
      <c r="H358" s="33">
        <f t="shared" si="13"/>
        <v>85.07462686567165</v>
      </c>
      <c r="I358" s="34">
        <v>0</v>
      </c>
      <c r="J358" s="35"/>
    </row>
    <row r="359" spans="1:10" s="36" customFormat="1" ht="12.75">
      <c r="A359" s="65"/>
      <c r="B359" s="37"/>
      <c r="C359" s="67"/>
      <c r="D359" s="75">
        <v>4280</v>
      </c>
      <c r="E359" s="31" t="s">
        <v>212</v>
      </c>
      <c r="F359" s="48">
        <v>50</v>
      </c>
      <c r="G359" s="34">
        <v>50</v>
      </c>
      <c r="H359" s="33">
        <f t="shared" si="13"/>
        <v>100</v>
      </c>
      <c r="I359" s="34">
        <v>0</v>
      </c>
      <c r="J359" s="35"/>
    </row>
    <row r="360" spans="1:10" s="36" customFormat="1" ht="12.75">
      <c r="A360" s="37"/>
      <c r="B360" s="429"/>
      <c r="C360" s="67"/>
      <c r="D360" s="75">
        <v>4440</v>
      </c>
      <c r="E360" s="31" t="s">
        <v>222</v>
      </c>
      <c r="F360" s="48">
        <v>17016</v>
      </c>
      <c r="G360" s="34">
        <v>17016</v>
      </c>
      <c r="H360" s="33">
        <f t="shared" si="13"/>
        <v>100</v>
      </c>
      <c r="I360" s="34">
        <v>0</v>
      </c>
      <c r="J360" s="35"/>
    </row>
    <row r="361" spans="1:9" s="5" customFormat="1" ht="12.75">
      <c r="A361" s="13"/>
      <c r="B361" s="96">
        <v>80104</v>
      </c>
      <c r="C361" s="2"/>
      <c r="D361" s="3"/>
      <c r="E361" s="25" t="s">
        <v>83</v>
      </c>
      <c r="F361" s="87">
        <f>SUM(F388,F362)</f>
        <v>6871077</v>
      </c>
      <c r="G361" s="87">
        <f>SUM(G388,G362)</f>
        <v>6812404.219999999</v>
      </c>
      <c r="H361" s="26">
        <f>G361*100/F361</f>
        <v>99.14609048916202</v>
      </c>
      <c r="I361" s="61">
        <f>SUM(I362)</f>
        <v>503582.41</v>
      </c>
    </row>
    <row r="362" spans="1:13" s="138" customFormat="1" ht="38.25">
      <c r="A362" s="115"/>
      <c r="B362" s="129"/>
      <c r="C362" s="30"/>
      <c r="D362" s="29"/>
      <c r="E362" s="31" t="s">
        <v>115</v>
      </c>
      <c r="F362" s="135">
        <f>SUM(F364:F387)</f>
        <v>6811970</v>
      </c>
      <c r="G362" s="135">
        <f>SUM(G364:G387)</f>
        <v>6803297.389999999</v>
      </c>
      <c r="H362" s="137">
        <f>G362*100/F362</f>
        <v>99.87268572821077</v>
      </c>
      <c r="I362" s="136">
        <f>SUM(I364:I387)</f>
        <v>503582.41</v>
      </c>
      <c r="K362" s="529">
        <f>SUM(F364:F387)</f>
        <v>6811970</v>
      </c>
      <c r="L362" s="361">
        <f>SUM(G364:G387)</f>
        <v>6803297.389999999</v>
      </c>
      <c r="M362" s="361">
        <f>SUM(I364:I387)</f>
        <v>503582.41</v>
      </c>
    </row>
    <row r="363" spans="1:9" s="36" customFormat="1" ht="12.75">
      <c r="A363" s="401"/>
      <c r="B363" s="360"/>
      <c r="C363" s="189"/>
      <c r="D363" s="189"/>
      <c r="E363" s="74" t="s">
        <v>93</v>
      </c>
      <c r="F363" s="221"/>
      <c r="G363" s="34"/>
      <c r="H363" s="71" t="s">
        <v>89</v>
      </c>
      <c r="I363" s="34"/>
    </row>
    <row r="364" spans="1:9" s="36" customFormat="1" ht="12.75">
      <c r="A364" s="65"/>
      <c r="B364" s="37"/>
      <c r="C364" s="39"/>
      <c r="D364" s="42">
        <v>2540</v>
      </c>
      <c r="E364" s="40" t="s">
        <v>70</v>
      </c>
      <c r="F364" s="90">
        <v>1265059</v>
      </c>
      <c r="G364" s="52">
        <v>1265059</v>
      </c>
      <c r="H364" s="159">
        <f>G364*100/F364</f>
        <v>100</v>
      </c>
      <c r="I364" s="134">
        <v>0</v>
      </c>
    </row>
    <row r="365" spans="1:9" s="36" customFormat="1" ht="51">
      <c r="A365" s="110"/>
      <c r="B365" s="37"/>
      <c r="C365" s="55"/>
      <c r="D365" s="55"/>
      <c r="E365" s="56" t="s">
        <v>151</v>
      </c>
      <c r="F365" s="54"/>
      <c r="G365" s="57"/>
      <c r="H365" s="71" t="s">
        <v>89</v>
      </c>
      <c r="I365" s="160"/>
    </row>
    <row r="366" spans="1:11" s="36" customFormat="1" ht="38.25">
      <c r="A366" s="65"/>
      <c r="B366" s="37"/>
      <c r="C366" s="67"/>
      <c r="D366" s="75">
        <v>3020</v>
      </c>
      <c r="E366" s="31" t="s">
        <v>17</v>
      </c>
      <c r="F366" s="111">
        <v>68178</v>
      </c>
      <c r="G366" s="116">
        <v>68116.83</v>
      </c>
      <c r="H366" s="33">
        <f aca="true" t="shared" si="14" ref="H366:H386">G366*100/F366</f>
        <v>99.91027897562263</v>
      </c>
      <c r="I366" s="34">
        <v>1777.51</v>
      </c>
      <c r="J366" s="35"/>
      <c r="K366" s="377" t="s">
        <v>89</v>
      </c>
    </row>
    <row r="367" spans="1:9" s="138" customFormat="1" ht="12.75">
      <c r="A367" s="77"/>
      <c r="B367" s="78"/>
      <c r="C367" s="67"/>
      <c r="D367" s="75">
        <v>4010</v>
      </c>
      <c r="E367" s="31" t="s">
        <v>34</v>
      </c>
      <c r="F367" s="146">
        <v>3396341</v>
      </c>
      <c r="G367" s="200">
        <v>3395373.67</v>
      </c>
      <c r="H367" s="137">
        <f t="shared" si="14"/>
        <v>99.97151846649085</v>
      </c>
      <c r="I367" s="150">
        <v>127154.8</v>
      </c>
    </row>
    <row r="368" spans="1:9" s="59" customFormat="1" ht="12.75">
      <c r="A368" s="15" t="s">
        <v>86</v>
      </c>
      <c r="B368" s="16">
        <v>15</v>
      </c>
      <c r="C368" s="58"/>
      <c r="D368" s="58"/>
      <c r="E368" s="81"/>
      <c r="F368" s="58"/>
      <c r="G368" s="80"/>
      <c r="H368" s="82" t="s">
        <v>89</v>
      </c>
      <c r="I368" s="80"/>
    </row>
    <row r="369" spans="1:9" s="59" customFormat="1" ht="13.5" thickBot="1">
      <c r="A369" s="15"/>
      <c r="B369" s="16"/>
      <c r="C369" s="58"/>
      <c r="D369" s="58"/>
      <c r="E369" s="81"/>
      <c r="F369" s="58"/>
      <c r="G369" s="80"/>
      <c r="H369" s="82"/>
      <c r="I369" s="80"/>
    </row>
    <row r="370" spans="1:10" s="18" customFormat="1" ht="13.5" thickBot="1">
      <c r="A370" s="19" t="s">
        <v>45</v>
      </c>
      <c r="B370" s="20" t="s">
        <v>80</v>
      </c>
      <c r="C370" s="649" t="s">
        <v>58</v>
      </c>
      <c r="D370" s="650"/>
      <c r="E370" s="21" t="s">
        <v>44</v>
      </c>
      <c r="F370" s="20" t="s">
        <v>90</v>
      </c>
      <c r="G370" s="22" t="s">
        <v>91</v>
      </c>
      <c r="H370" s="22" t="s">
        <v>92</v>
      </c>
      <c r="I370" s="210" t="s">
        <v>97</v>
      </c>
      <c r="J370" s="17"/>
    </row>
    <row r="371" spans="1:9" s="138" customFormat="1" ht="12.75">
      <c r="A371" s="147"/>
      <c r="B371" s="139"/>
      <c r="C371" s="148"/>
      <c r="D371" s="75">
        <v>4040</v>
      </c>
      <c r="E371" s="31" t="s">
        <v>73</v>
      </c>
      <c r="F371" s="149">
        <v>239396</v>
      </c>
      <c r="G371" s="116">
        <v>239388.92</v>
      </c>
      <c r="H371" s="137">
        <f t="shared" si="14"/>
        <v>99.99704255710203</v>
      </c>
      <c r="I371" s="136">
        <v>268516.56</v>
      </c>
    </row>
    <row r="372" spans="1:11" s="138" customFormat="1" ht="12.75">
      <c r="A372" s="401"/>
      <c r="B372" s="139"/>
      <c r="C372" s="148"/>
      <c r="D372" s="75">
        <v>4110</v>
      </c>
      <c r="E372" s="31" t="s">
        <v>84</v>
      </c>
      <c r="F372" s="149">
        <v>608526</v>
      </c>
      <c r="G372" s="116">
        <v>608464.18</v>
      </c>
      <c r="H372" s="137">
        <f t="shared" si="14"/>
        <v>99.9898410256916</v>
      </c>
      <c r="I372" s="136">
        <v>90392.44</v>
      </c>
      <c r="K372" s="361" t="s">
        <v>89</v>
      </c>
    </row>
    <row r="373" spans="1:9" s="138" customFormat="1" ht="12.75">
      <c r="A373" s="401"/>
      <c r="B373" s="139"/>
      <c r="C373" s="148"/>
      <c r="D373" s="75">
        <v>4120</v>
      </c>
      <c r="E373" s="31" t="s">
        <v>49</v>
      </c>
      <c r="F373" s="155">
        <v>72837</v>
      </c>
      <c r="G373" s="116">
        <v>72387.95</v>
      </c>
      <c r="H373" s="137">
        <f t="shared" si="14"/>
        <v>99.38348641487157</v>
      </c>
      <c r="I373" s="136">
        <v>13008.77</v>
      </c>
    </row>
    <row r="374" spans="1:9" s="138" customFormat="1" ht="25.5">
      <c r="A374" s="139"/>
      <c r="B374" s="188"/>
      <c r="C374" s="148"/>
      <c r="D374" s="75">
        <v>4170</v>
      </c>
      <c r="E374" s="31" t="s">
        <v>100</v>
      </c>
      <c r="F374" s="155">
        <v>8805</v>
      </c>
      <c r="G374" s="116">
        <v>8800</v>
      </c>
      <c r="H374" s="137">
        <f t="shared" si="14"/>
        <v>99.94321408290745</v>
      </c>
      <c r="I374" s="136">
        <v>0</v>
      </c>
    </row>
    <row r="375" spans="1:10" s="36" customFormat="1" ht="12.75">
      <c r="A375" s="37"/>
      <c r="B375" s="84"/>
      <c r="C375" s="67"/>
      <c r="D375" s="75">
        <v>4210</v>
      </c>
      <c r="E375" s="31" t="s">
        <v>210</v>
      </c>
      <c r="F375" s="48">
        <v>152779</v>
      </c>
      <c r="G375" s="34">
        <v>152175.56</v>
      </c>
      <c r="H375" s="33">
        <f t="shared" si="14"/>
        <v>99.60502425071509</v>
      </c>
      <c r="I375" s="34">
        <v>381.05</v>
      </c>
      <c r="J375" s="35"/>
    </row>
    <row r="376" spans="1:10" s="36" customFormat="1" ht="12.75">
      <c r="A376" s="37"/>
      <c r="B376" s="84"/>
      <c r="C376" s="67"/>
      <c r="D376" s="75">
        <v>4220</v>
      </c>
      <c r="E376" s="31" t="s">
        <v>232</v>
      </c>
      <c r="F376" s="48">
        <v>354342</v>
      </c>
      <c r="G376" s="34">
        <v>350834.64</v>
      </c>
      <c r="H376" s="33">
        <f t="shared" si="14"/>
        <v>99.01017660903872</v>
      </c>
      <c r="I376" s="34">
        <v>305.85</v>
      </c>
      <c r="J376" s="35"/>
    </row>
    <row r="377" spans="1:10" s="36" customFormat="1" ht="12.75">
      <c r="A377" s="37"/>
      <c r="B377" s="84"/>
      <c r="C377" s="67"/>
      <c r="D377" s="75">
        <v>4260</v>
      </c>
      <c r="E377" s="31" t="s">
        <v>215</v>
      </c>
      <c r="F377" s="48">
        <v>212026</v>
      </c>
      <c r="G377" s="34">
        <v>209944.11</v>
      </c>
      <c r="H377" s="33">
        <f t="shared" si="14"/>
        <v>99.01809683718035</v>
      </c>
      <c r="I377" s="34">
        <v>1987</v>
      </c>
      <c r="J377" s="35"/>
    </row>
    <row r="378" spans="1:10" s="36" customFormat="1" ht="12.75">
      <c r="A378" s="37"/>
      <c r="B378" s="84"/>
      <c r="C378" s="67"/>
      <c r="D378" s="75">
        <v>4270</v>
      </c>
      <c r="E378" s="31" t="s">
        <v>211</v>
      </c>
      <c r="F378" s="48">
        <v>116817</v>
      </c>
      <c r="G378" s="34">
        <v>116714.42</v>
      </c>
      <c r="H378" s="33">
        <f t="shared" si="14"/>
        <v>99.91218743847215</v>
      </c>
      <c r="I378" s="34">
        <v>0</v>
      </c>
      <c r="J378" s="35"/>
    </row>
    <row r="379" spans="1:10" s="36" customFormat="1" ht="12.75">
      <c r="A379" s="37"/>
      <c r="B379" s="84"/>
      <c r="C379" s="67"/>
      <c r="D379" s="75">
        <v>4280</v>
      </c>
      <c r="E379" s="31" t="s">
        <v>212</v>
      </c>
      <c r="F379" s="48">
        <v>10389</v>
      </c>
      <c r="G379" s="34">
        <v>10389</v>
      </c>
      <c r="H379" s="33">
        <f t="shared" si="14"/>
        <v>100</v>
      </c>
      <c r="I379" s="34">
        <v>0</v>
      </c>
      <c r="J379" s="35"/>
    </row>
    <row r="380" spans="1:10" s="36" customFormat="1" ht="12.75">
      <c r="A380" s="37"/>
      <c r="B380" s="84"/>
      <c r="C380" s="67"/>
      <c r="D380" s="75">
        <v>4300</v>
      </c>
      <c r="E380" s="31" t="s">
        <v>213</v>
      </c>
      <c r="F380" s="48">
        <v>44419</v>
      </c>
      <c r="G380" s="34">
        <v>43944.97</v>
      </c>
      <c r="H380" s="33">
        <f t="shared" si="14"/>
        <v>98.93282154033184</v>
      </c>
      <c r="I380" s="34">
        <v>58.43</v>
      </c>
      <c r="J380" s="35"/>
    </row>
    <row r="381" spans="1:10" s="36" customFormat="1" ht="12.75">
      <c r="A381" s="37"/>
      <c r="B381" s="84"/>
      <c r="C381" s="67"/>
      <c r="D381" s="75">
        <v>4350</v>
      </c>
      <c r="E381" s="31" t="s">
        <v>214</v>
      </c>
      <c r="F381" s="48">
        <v>3352</v>
      </c>
      <c r="G381" s="34">
        <v>3323.87</v>
      </c>
      <c r="H381" s="33">
        <f t="shared" si="14"/>
        <v>99.16079952267303</v>
      </c>
      <c r="I381" s="34">
        <v>0</v>
      </c>
      <c r="J381" s="35"/>
    </row>
    <row r="382" spans="1:10" s="36" customFormat="1" ht="25.5">
      <c r="A382" s="65"/>
      <c r="B382" s="37"/>
      <c r="C382" s="67"/>
      <c r="D382" s="75">
        <v>4360</v>
      </c>
      <c r="E382" s="31" t="s">
        <v>216</v>
      </c>
      <c r="F382" s="48">
        <v>4114</v>
      </c>
      <c r="G382" s="34">
        <v>3840.54</v>
      </c>
      <c r="H382" s="33">
        <f t="shared" si="14"/>
        <v>93.3529411764706</v>
      </c>
      <c r="I382" s="34">
        <v>0</v>
      </c>
      <c r="J382" s="35"/>
    </row>
    <row r="383" spans="1:10" s="36" customFormat="1" ht="25.5">
      <c r="A383" s="65"/>
      <c r="B383" s="37"/>
      <c r="C383" s="67"/>
      <c r="D383" s="75">
        <v>4370</v>
      </c>
      <c r="E383" s="31" t="s">
        <v>217</v>
      </c>
      <c r="F383" s="48">
        <v>8304</v>
      </c>
      <c r="G383" s="34">
        <v>8299.79</v>
      </c>
      <c r="H383" s="33">
        <f t="shared" si="14"/>
        <v>99.94930154142584</v>
      </c>
      <c r="I383" s="34">
        <v>0</v>
      </c>
      <c r="J383" s="35"/>
    </row>
    <row r="384" spans="1:10" s="36" customFormat="1" ht="12.75">
      <c r="A384" s="65"/>
      <c r="B384" s="37"/>
      <c r="C384" s="67"/>
      <c r="D384" s="75">
        <v>4410</v>
      </c>
      <c r="E384" s="31" t="s">
        <v>219</v>
      </c>
      <c r="F384" s="48">
        <v>1097</v>
      </c>
      <c r="G384" s="34">
        <v>1053.46</v>
      </c>
      <c r="H384" s="33">
        <f t="shared" si="14"/>
        <v>96.0309936189608</v>
      </c>
      <c r="I384" s="34">
        <v>0</v>
      </c>
      <c r="J384" s="35"/>
    </row>
    <row r="385" spans="1:10" s="36" customFormat="1" ht="12.75">
      <c r="A385" s="65"/>
      <c r="B385" s="37"/>
      <c r="C385" s="67"/>
      <c r="D385" s="75">
        <v>4430</v>
      </c>
      <c r="E385" s="31" t="s">
        <v>221</v>
      </c>
      <c r="F385" s="48">
        <v>2024</v>
      </c>
      <c r="G385" s="34">
        <v>2022.81</v>
      </c>
      <c r="H385" s="33">
        <f t="shared" si="14"/>
        <v>99.94120553359684</v>
      </c>
      <c r="I385" s="34">
        <v>0</v>
      </c>
      <c r="J385" s="35"/>
    </row>
    <row r="386" spans="1:10" s="36" customFormat="1" ht="12.75">
      <c r="A386" s="65"/>
      <c r="B386" s="37"/>
      <c r="C386" s="67"/>
      <c r="D386" s="75">
        <v>4440</v>
      </c>
      <c r="E386" s="31" t="s">
        <v>222</v>
      </c>
      <c r="F386" s="48">
        <v>240611</v>
      </c>
      <c r="G386" s="34">
        <v>240610.27</v>
      </c>
      <c r="H386" s="33">
        <f t="shared" si="14"/>
        <v>99.9996966057246</v>
      </c>
      <c r="I386" s="34">
        <v>0</v>
      </c>
      <c r="J386" s="35"/>
    </row>
    <row r="387" spans="1:10" s="36" customFormat="1" ht="25.5">
      <c r="A387" s="65"/>
      <c r="B387" s="78"/>
      <c r="C387" s="67"/>
      <c r="D387" s="75">
        <v>4700</v>
      </c>
      <c r="E387" s="31" t="s">
        <v>223</v>
      </c>
      <c r="F387" s="48">
        <v>2554</v>
      </c>
      <c r="G387" s="34">
        <v>2553.4</v>
      </c>
      <c r="H387" s="33">
        <f>G387*100/F387</f>
        <v>99.97650743931088</v>
      </c>
      <c r="I387" s="34">
        <v>0</v>
      </c>
      <c r="J387" s="35"/>
    </row>
    <row r="388" spans="1:9" s="36" customFormat="1" ht="12.75">
      <c r="A388" s="139"/>
      <c r="B388" s="188"/>
      <c r="C388" s="148"/>
      <c r="D388" s="148"/>
      <c r="E388" s="31" t="s">
        <v>28</v>
      </c>
      <c r="F388" s="48">
        <f>SUM(F390:F392)</f>
        <v>59107</v>
      </c>
      <c r="G388" s="48">
        <f>SUM(G392:G392)</f>
        <v>9106.83</v>
      </c>
      <c r="H388" s="33">
        <f>G388*100/F388</f>
        <v>15.407362918097688</v>
      </c>
      <c r="I388" s="34">
        <f>SUM(I392)</f>
        <v>0</v>
      </c>
    </row>
    <row r="389" spans="1:9" s="36" customFormat="1" ht="12.75">
      <c r="A389" s="65"/>
      <c r="B389" s="66"/>
      <c r="C389" s="72"/>
      <c r="D389" s="72"/>
      <c r="E389" s="74" t="s">
        <v>93</v>
      </c>
      <c r="F389" s="221"/>
      <c r="G389" s="116"/>
      <c r="H389" s="33" t="s">
        <v>89</v>
      </c>
      <c r="I389" s="34"/>
    </row>
    <row r="390" spans="1:10" s="36" customFormat="1" ht="12.75">
      <c r="A390" s="65"/>
      <c r="B390" s="37"/>
      <c r="C390" s="620"/>
      <c r="D390" s="323">
        <v>6050</v>
      </c>
      <c r="E390" s="383" t="s">
        <v>75</v>
      </c>
      <c r="F390" s="384">
        <v>50000</v>
      </c>
      <c r="G390" s="385">
        <v>0</v>
      </c>
      <c r="H390" s="101">
        <f>G390*100/F390</f>
        <v>0</v>
      </c>
      <c r="I390" s="178">
        <v>0</v>
      </c>
      <c r="J390" s="35"/>
    </row>
    <row r="391" spans="1:10" s="36" customFormat="1" ht="25.5">
      <c r="A391" s="65"/>
      <c r="B391" s="65"/>
      <c r="C391" s="77"/>
      <c r="D391" s="445"/>
      <c r="E391" s="618" t="s">
        <v>314</v>
      </c>
      <c r="F391" s="619"/>
      <c r="G391" s="385">
        <v>0</v>
      </c>
      <c r="H391" s="475"/>
      <c r="I391" s="178"/>
      <c r="J391" s="35"/>
    </row>
    <row r="392" spans="1:9" s="36" customFormat="1" ht="12.75">
      <c r="A392" s="230"/>
      <c r="B392" s="591"/>
      <c r="C392" s="355"/>
      <c r="D392" s="624">
        <v>6060</v>
      </c>
      <c r="E392" s="69" t="s">
        <v>79</v>
      </c>
      <c r="F392" s="194">
        <v>9107</v>
      </c>
      <c r="G392" s="206">
        <v>9106.83</v>
      </c>
      <c r="H392" s="50">
        <f>G392*100/F392</f>
        <v>99.99813330405183</v>
      </c>
      <c r="I392" s="70">
        <v>0</v>
      </c>
    </row>
    <row r="393" spans="1:10" s="45" customFormat="1" ht="15" customHeight="1">
      <c r="A393" s="43"/>
      <c r="B393" s="44"/>
      <c r="C393" s="602"/>
      <c r="D393" s="603"/>
      <c r="E393" s="622" t="s">
        <v>315</v>
      </c>
      <c r="F393" s="614" t="s">
        <v>89</v>
      </c>
      <c r="G393" s="615">
        <v>6306.83</v>
      </c>
      <c r="H393" s="616" t="s">
        <v>89</v>
      </c>
      <c r="I393" s="617">
        <v>0</v>
      </c>
      <c r="J393" s="44"/>
    </row>
    <row r="394" spans="1:9" s="36" customFormat="1" ht="25.5">
      <c r="A394" s="344"/>
      <c r="B394" s="621"/>
      <c r="C394" s="621"/>
      <c r="D394" s="445"/>
      <c r="E394" s="623" t="s">
        <v>269</v>
      </c>
      <c r="F394" s="625"/>
      <c r="G394" s="46">
        <v>2800</v>
      </c>
      <c r="H394" s="626"/>
      <c r="I394" s="238">
        <v>0</v>
      </c>
    </row>
    <row r="395" spans="1:9" s="59" customFormat="1" ht="12.75">
      <c r="A395" s="15" t="s">
        <v>86</v>
      </c>
      <c r="B395" s="16">
        <v>16</v>
      </c>
      <c r="C395" s="58"/>
      <c r="D395" s="58"/>
      <c r="E395" s="81"/>
      <c r="F395" s="58"/>
      <c r="G395" s="80"/>
      <c r="H395" s="82" t="s">
        <v>89</v>
      </c>
      <c r="I395" s="80"/>
    </row>
    <row r="396" spans="1:9" s="59" customFormat="1" ht="13.5" thickBot="1">
      <c r="A396" s="15"/>
      <c r="B396" s="16"/>
      <c r="C396" s="58"/>
      <c r="D396" s="58"/>
      <c r="E396" s="81"/>
      <c r="F396" s="58"/>
      <c r="G396" s="80"/>
      <c r="H396" s="82"/>
      <c r="I396" s="80"/>
    </row>
    <row r="397" spans="1:10" s="18" customFormat="1" ht="13.5" thickBot="1">
      <c r="A397" s="19" t="s">
        <v>45</v>
      </c>
      <c r="B397" s="20" t="s">
        <v>80</v>
      </c>
      <c r="C397" s="649" t="s">
        <v>58</v>
      </c>
      <c r="D397" s="650"/>
      <c r="E397" s="21" t="s">
        <v>44</v>
      </c>
      <c r="F397" s="20" t="s">
        <v>90</v>
      </c>
      <c r="G397" s="22" t="s">
        <v>91</v>
      </c>
      <c r="H397" s="22" t="s">
        <v>92</v>
      </c>
      <c r="I397" s="210" t="s">
        <v>97</v>
      </c>
      <c r="J397" s="17"/>
    </row>
    <row r="398" spans="1:9" s="5" customFormat="1" ht="12.75">
      <c r="A398" s="13"/>
      <c r="B398" s="96">
        <v>80110</v>
      </c>
      <c r="C398" s="8"/>
      <c r="D398" s="9"/>
      <c r="E398" s="25" t="s">
        <v>69</v>
      </c>
      <c r="F398" s="234">
        <f>SUM(F399)</f>
        <v>6579864</v>
      </c>
      <c r="G398" s="234">
        <f>SUM(G399)</f>
        <v>6565551.999999999</v>
      </c>
      <c r="H398" s="26">
        <f>G398*100/F398</f>
        <v>99.78248790552509</v>
      </c>
      <c r="I398" s="27">
        <f>SUM(I399)</f>
        <v>673161.7300000001</v>
      </c>
    </row>
    <row r="399" spans="1:11" s="138" customFormat="1" ht="38.25">
      <c r="A399" s="62"/>
      <c r="B399" s="129"/>
      <c r="C399" s="30"/>
      <c r="D399" s="29"/>
      <c r="E399" s="31" t="s">
        <v>0</v>
      </c>
      <c r="F399" s="135">
        <f>SUM(F401:F430)</f>
        <v>6579864</v>
      </c>
      <c r="G399" s="135">
        <f>SUM(G401:G430)</f>
        <v>6565551.999999999</v>
      </c>
      <c r="H399" s="137">
        <f>G399*100/F399</f>
        <v>99.78248790552509</v>
      </c>
      <c r="I399" s="136">
        <f>SUM(I401:I430)</f>
        <v>673161.7300000001</v>
      </c>
      <c r="K399" s="528">
        <f>SUM(F401:F430)</f>
        <v>6579864</v>
      </c>
    </row>
    <row r="400" spans="1:9" s="138" customFormat="1" ht="12.75">
      <c r="A400" s="147"/>
      <c r="B400" s="360"/>
      <c r="C400" s="140"/>
      <c r="D400" s="140"/>
      <c r="E400" s="40" t="s">
        <v>93</v>
      </c>
      <c r="F400" s="153"/>
      <c r="G400" s="166"/>
      <c r="H400" s="137" t="s">
        <v>89</v>
      </c>
      <c r="I400" s="136"/>
    </row>
    <row r="401" spans="1:11" s="36" customFormat="1" ht="38.25">
      <c r="A401" s="65"/>
      <c r="B401" s="37"/>
      <c r="C401" s="67"/>
      <c r="D401" s="75">
        <v>3020</v>
      </c>
      <c r="E401" s="31" t="s">
        <v>17</v>
      </c>
      <c r="F401" s="111">
        <v>118815</v>
      </c>
      <c r="G401" s="116">
        <v>118556.88</v>
      </c>
      <c r="H401" s="33">
        <f aca="true" t="shared" si="15" ref="H401:H407">G401*100/F401</f>
        <v>99.78275470268906</v>
      </c>
      <c r="I401" s="34">
        <v>3075.72</v>
      </c>
      <c r="J401" s="35"/>
      <c r="K401" s="377" t="s">
        <v>89</v>
      </c>
    </row>
    <row r="402" spans="1:11" s="36" customFormat="1" ht="12.75">
      <c r="A402" s="65"/>
      <c r="B402" s="37"/>
      <c r="C402" s="67"/>
      <c r="D402" s="75">
        <v>3240</v>
      </c>
      <c r="E402" s="31" t="s">
        <v>120</v>
      </c>
      <c r="F402" s="111">
        <v>5680</v>
      </c>
      <c r="G402" s="116">
        <v>5680</v>
      </c>
      <c r="H402" s="33">
        <f t="shared" si="15"/>
        <v>100</v>
      </c>
      <c r="I402" s="34">
        <v>0</v>
      </c>
      <c r="J402" s="35"/>
      <c r="K402" s="377" t="s">
        <v>89</v>
      </c>
    </row>
    <row r="403" spans="1:9" s="138" customFormat="1" ht="12.75">
      <c r="A403" s="139"/>
      <c r="B403" s="188"/>
      <c r="C403" s="148"/>
      <c r="D403" s="75">
        <v>4010</v>
      </c>
      <c r="E403" s="31" t="s">
        <v>34</v>
      </c>
      <c r="F403" s="146">
        <v>4412282</v>
      </c>
      <c r="G403" s="116">
        <v>4405992.2</v>
      </c>
      <c r="H403" s="137">
        <f t="shared" si="15"/>
        <v>99.85744791470718</v>
      </c>
      <c r="I403" s="136">
        <v>185553.43</v>
      </c>
    </row>
    <row r="404" spans="1:9" s="138" customFormat="1" ht="12.75">
      <c r="A404" s="147"/>
      <c r="B404" s="139"/>
      <c r="C404" s="148"/>
      <c r="D404" s="75">
        <v>4040</v>
      </c>
      <c r="E404" s="31" t="s">
        <v>73</v>
      </c>
      <c r="F404" s="149">
        <v>317021</v>
      </c>
      <c r="G404" s="116">
        <v>317018.75</v>
      </c>
      <c r="H404" s="137">
        <f t="shared" si="15"/>
        <v>99.99929026783714</v>
      </c>
      <c r="I404" s="136">
        <v>332566.35</v>
      </c>
    </row>
    <row r="405" spans="1:9" s="138" customFormat="1" ht="12.75">
      <c r="A405" s="147"/>
      <c r="B405" s="139"/>
      <c r="C405" s="148"/>
      <c r="D405" s="75">
        <v>4110</v>
      </c>
      <c r="E405" s="31" t="s">
        <v>84</v>
      </c>
      <c r="F405" s="149">
        <v>789141</v>
      </c>
      <c r="G405" s="116">
        <v>789076.78</v>
      </c>
      <c r="H405" s="137">
        <f t="shared" si="15"/>
        <v>99.9918620373292</v>
      </c>
      <c r="I405" s="136">
        <v>123521.03</v>
      </c>
    </row>
    <row r="406" spans="1:9" s="138" customFormat="1" ht="51">
      <c r="A406" s="147"/>
      <c r="B406" s="139"/>
      <c r="C406" s="148"/>
      <c r="D406" s="75">
        <v>4117</v>
      </c>
      <c r="E406" s="31" t="s">
        <v>318</v>
      </c>
      <c r="F406" s="149">
        <v>258</v>
      </c>
      <c r="G406" s="116">
        <v>257.85</v>
      </c>
      <c r="H406" s="137">
        <f>G406*100/F406</f>
        <v>99.94186046511629</v>
      </c>
      <c r="I406" s="136">
        <v>0</v>
      </c>
    </row>
    <row r="407" spans="1:11" s="138" customFormat="1" ht="12.75">
      <c r="A407" s="139"/>
      <c r="B407" s="188"/>
      <c r="C407" s="148"/>
      <c r="D407" s="75">
        <v>4120</v>
      </c>
      <c r="E407" s="31" t="s">
        <v>49</v>
      </c>
      <c r="F407" s="155">
        <v>102058</v>
      </c>
      <c r="G407" s="116">
        <v>101637.71</v>
      </c>
      <c r="H407" s="157">
        <f t="shared" si="15"/>
        <v>99.5881851496208</v>
      </c>
      <c r="I407" s="136">
        <v>17694.27</v>
      </c>
      <c r="K407" s="361" t="s">
        <v>89</v>
      </c>
    </row>
    <row r="408" spans="1:11" s="138" customFormat="1" ht="51">
      <c r="A408" s="139"/>
      <c r="B408" s="188"/>
      <c r="C408" s="148"/>
      <c r="D408" s="75">
        <v>4127</v>
      </c>
      <c r="E408" s="31" t="s">
        <v>319</v>
      </c>
      <c r="F408" s="155">
        <v>37</v>
      </c>
      <c r="G408" s="116">
        <v>36.75</v>
      </c>
      <c r="H408" s="157">
        <f aca="true" t="shared" si="16" ref="H408:H413">G408*100/F408</f>
        <v>99.32432432432432</v>
      </c>
      <c r="I408" s="136">
        <v>0</v>
      </c>
      <c r="K408" s="361" t="s">
        <v>89</v>
      </c>
    </row>
    <row r="409" spans="1:10" s="36" customFormat="1" ht="12.75">
      <c r="A409" s="65"/>
      <c r="B409" s="37"/>
      <c r="C409" s="67"/>
      <c r="D409" s="75">
        <v>4140</v>
      </c>
      <c r="E409" s="31" t="s">
        <v>317</v>
      </c>
      <c r="F409" s="48">
        <v>8851</v>
      </c>
      <c r="G409" s="34">
        <v>8851</v>
      </c>
      <c r="H409" s="33">
        <f t="shared" si="16"/>
        <v>100</v>
      </c>
      <c r="I409" s="34">
        <v>774</v>
      </c>
      <c r="J409" s="35"/>
    </row>
    <row r="410" spans="1:11" s="138" customFormat="1" ht="25.5">
      <c r="A410" s="139"/>
      <c r="B410" s="188"/>
      <c r="C410" s="148"/>
      <c r="D410" s="75">
        <v>4170</v>
      </c>
      <c r="E410" s="31" t="s">
        <v>316</v>
      </c>
      <c r="F410" s="155">
        <v>80</v>
      </c>
      <c r="G410" s="116">
        <v>80</v>
      </c>
      <c r="H410" s="157">
        <f t="shared" si="16"/>
        <v>100</v>
      </c>
      <c r="I410" s="136">
        <v>0</v>
      </c>
      <c r="K410" s="361" t="s">
        <v>89</v>
      </c>
    </row>
    <row r="411" spans="1:11" s="138" customFormat="1" ht="63.75">
      <c r="A411" s="139"/>
      <c r="B411" s="188"/>
      <c r="C411" s="148"/>
      <c r="D411" s="75">
        <v>4177</v>
      </c>
      <c r="E411" s="31" t="s">
        <v>320</v>
      </c>
      <c r="F411" s="155">
        <v>3000</v>
      </c>
      <c r="G411" s="116">
        <v>3000</v>
      </c>
      <c r="H411" s="157">
        <f t="shared" si="16"/>
        <v>100</v>
      </c>
      <c r="I411" s="136">
        <v>0</v>
      </c>
      <c r="K411" s="361" t="s">
        <v>89</v>
      </c>
    </row>
    <row r="412" spans="1:10" s="36" customFormat="1" ht="12.75">
      <c r="A412" s="65"/>
      <c r="B412" s="37"/>
      <c r="C412" s="67"/>
      <c r="D412" s="75">
        <v>4210</v>
      </c>
      <c r="E412" s="31" t="s">
        <v>210</v>
      </c>
      <c r="F412" s="48">
        <v>99682</v>
      </c>
      <c r="G412" s="34">
        <v>99363.17</v>
      </c>
      <c r="H412" s="33">
        <f t="shared" si="16"/>
        <v>99.68015288617805</v>
      </c>
      <c r="I412" s="34">
        <v>0</v>
      </c>
      <c r="J412" s="35"/>
    </row>
    <row r="413" spans="1:10" s="36" customFormat="1" ht="51">
      <c r="A413" s="77"/>
      <c r="B413" s="78"/>
      <c r="C413" s="67"/>
      <c r="D413" s="75">
        <v>4217</v>
      </c>
      <c r="E413" s="31" t="s">
        <v>321</v>
      </c>
      <c r="F413" s="48">
        <v>6574</v>
      </c>
      <c r="G413" s="34">
        <v>3352.51</v>
      </c>
      <c r="H413" s="33">
        <f t="shared" si="16"/>
        <v>50.99650136902951</v>
      </c>
      <c r="I413" s="34">
        <v>0</v>
      </c>
      <c r="J413" s="35"/>
    </row>
    <row r="414" spans="1:9" s="59" customFormat="1" ht="12.75">
      <c r="A414" s="15" t="s">
        <v>86</v>
      </c>
      <c r="B414" s="16">
        <v>17</v>
      </c>
      <c r="C414" s="58"/>
      <c r="D414" s="58"/>
      <c r="E414" s="81"/>
      <c r="F414" s="58"/>
      <c r="G414" s="80"/>
      <c r="H414" s="82" t="s">
        <v>89</v>
      </c>
      <c r="I414" s="80"/>
    </row>
    <row r="415" spans="1:9" s="59" customFormat="1" ht="13.5" thickBot="1">
      <c r="A415" s="15"/>
      <c r="B415" s="16"/>
      <c r="C415" s="58"/>
      <c r="D415" s="58"/>
      <c r="E415" s="81"/>
      <c r="F415" s="58"/>
      <c r="G415" s="80"/>
      <c r="H415" s="82"/>
      <c r="I415" s="80"/>
    </row>
    <row r="416" spans="1:10" s="18" customFormat="1" ht="13.5" thickBot="1">
      <c r="A416" s="19" t="s">
        <v>45</v>
      </c>
      <c r="B416" s="20" t="s">
        <v>80</v>
      </c>
      <c r="C416" s="649" t="s">
        <v>58</v>
      </c>
      <c r="D416" s="650"/>
      <c r="E416" s="21" t="s">
        <v>44</v>
      </c>
      <c r="F416" s="20" t="s">
        <v>90</v>
      </c>
      <c r="G416" s="22" t="s">
        <v>91</v>
      </c>
      <c r="H416" s="22" t="s">
        <v>92</v>
      </c>
      <c r="I416" s="210" t="s">
        <v>97</v>
      </c>
      <c r="J416" s="17"/>
    </row>
    <row r="417" spans="1:10" s="36" customFormat="1" ht="12.75">
      <c r="A417" s="65"/>
      <c r="B417" s="37"/>
      <c r="C417" s="67"/>
      <c r="D417" s="75">
        <v>4240</v>
      </c>
      <c r="E417" s="31" t="s">
        <v>230</v>
      </c>
      <c r="F417" s="48">
        <v>15542</v>
      </c>
      <c r="G417" s="34">
        <v>15537.66</v>
      </c>
      <c r="H417" s="33">
        <f aca="true" t="shared" si="17" ref="H417:H430">G417*100/F417</f>
        <v>99.97207566593745</v>
      </c>
      <c r="I417" s="34">
        <v>0</v>
      </c>
      <c r="J417" s="35"/>
    </row>
    <row r="418" spans="1:10" s="36" customFormat="1" ht="12.75">
      <c r="A418" s="65"/>
      <c r="B418" s="37"/>
      <c r="C418" s="67"/>
      <c r="D418" s="75">
        <v>4260</v>
      </c>
      <c r="E418" s="31" t="s">
        <v>215</v>
      </c>
      <c r="F418" s="48">
        <v>219604</v>
      </c>
      <c r="G418" s="34">
        <v>219599.76</v>
      </c>
      <c r="H418" s="33">
        <f t="shared" si="17"/>
        <v>99.9980692519262</v>
      </c>
      <c r="I418" s="34">
        <v>9976.93</v>
      </c>
      <c r="J418" s="35"/>
    </row>
    <row r="419" spans="1:10" s="36" customFormat="1" ht="12.75">
      <c r="A419" s="65"/>
      <c r="B419" s="37"/>
      <c r="C419" s="67"/>
      <c r="D419" s="75">
        <v>4270</v>
      </c>
      <c r="E419" s="31" t="s">
        <v>211</v>
      </c>
      <c r="F419" s="48">
        <v>60464</v>
      </c>
      <c r="G419" s="34">
        <v>60462.24</v>
      </c>
      <c r="H419" s="33">
        <f t="shared" si="17"/>
        <v>99.99708917703096</v>
      </c>
      <c r="I419" s="34">
        <v>0</v>
      </c>
      <c r="J419" s="35"/>
    </row>
    <row r="420" spans="1:10" s="36" customFormat="1" ht="12.75">
      <c r="A420" s="65"/>
      <c r="B420" s="37"/>
      <c r="C420" s="67"/>
      <c r="D420" s="75">
        <v>4280</v>
      </c>
      <c r="E420" s="31" t="s">
        <v>212</v>
      </c>
      <c r="F420" s="48">
        <v>4413</v>
      </c>
      <c r="G420" s="34">
        <v>4413</v>
      </c>
      <c r="H420" s="33">
        <f t="shared" si="17"/>
        <v>100</v>
      </c>
      <c r="I420" s="34">
        <v>0</v>
      </c>
      <c r="J420" s="35"/>
    </row>
    <row r="421" spans="1:10" s="36" customFormat="1" ht="12.75">
      <c r="A421" s="65"/>
      <c r="B421" s="37"/>
      <c r="C421" s="67"/>
      <c r="D421" s="75">
        <v>4300</v>
      </c>
      <c r="E421" s="31" t="s">
        <v>213</v>
      </c>
      <c r="F421" s="48">
        <v>38863</v>
      </c>
      <c r="G421" s="34">
        <v>38659.66</v>
      </c>
      <c r="H421" s="33">
        <f t="shared" si="17"/>
        <v>99.47677739752464</v>
      </c>
      <c r="I421" s="34">
        <v>0</v>
      </c>
      <c r="J421" s="35"/>
    </row>
    <row r="422" spans="1:10" s="36" customFormat="1" ht="51">
      <c r="A422" s="65"/>
      <c r="B422" s="37"/>
      <c r="C422" s="67"/>
      <c r="D422" s="75">
        <v>4307</v>
      </c>
      <c r="E422" s="31" t="s">
        <v>322</v>
      </c>
      <c r="F422" s="48">
        <v>37545</v>
      </c>
      <c r="G422" s="34">
        <v>34406.27</v>
      </c>
      <c r="H422" s="33">
        <f t="shared" si="17"/>
        <v>91.64008523105605</v>
      </c>
      <c r="I422" s="34">
        <v>0</v>
      </c>
      <c r="J422" s="35"/>
    </row>
    <row r="423" spans="1:10" s="36" customFormat="1" ht="12.75">
      <c r="A423" s="65"/>
      <c r="B423" s="37"/>
      <c r="C423" s="67"/>
      <c r="D423" s="75">
        <v>4350</v>
      </c>
      <c r="E423" s="31" t="s">
        <v>214</v>
      </c>
      <c r="F423" s="48">
        <v>5043</v>
      </c>
      <c r="G423" s="34">
        <v>5041.85</v>
      </c>
      <c r="H423" s="33">
        <f t="shared" si="17"/>
        <v>99.97719611342455</v>
      </c>
      <c r="I423" s="34">
        <v>0</v>
      </c>
      <c r="J423" s="35"/>
    </row>
    <row r="424" spans="1:10" s="36" customFormat="1" ht="25.5">
      <c r="A424" s="37"/>
      <c r="B424" s="84"/>
      <c r="C424" s="67"/>
      <c r="D424" s="75">
        <v>4360</v>
      </c>
      <c r="E424" s="31" t="s">
        <v>216</v>
      </c>
      <c r="F424" s="48">
        <v>2974</v>
      </c>
      <c r="G424" s="34">
        <v>2797.78</v>
      </c>
      <c r="H424" s="33">
        <f t="shared" si="17"/>
        <v>94.07464694014794</v>
      </c>
      <c r="I424" s="34">
        <v>0</v>
      </c>
      <c r="J424" s="35"/>
    </row>
    <row r="425" spans="1:10" s="36" customFormat="1" ht="25.5">
      <c r="A425" s="65"/>
      <c r="B425" s="37"/>
      <c r="C425" s="67"/>
      <c r="D425" s="75">
        <v>4370</v>
      </c>
      <c r="E425" s="31" t="s">
        <v>217</v>
      </c>
      <c r="F425" s="48">
        <v>6707</v>
      </c>
      <c r="G425" s="34">
        <v>6703.6</v>
      </c>
      <c r="H425" s="33">
        <f>G425*100/F425</f>
        <v>99.94930669449829</v>
      </c>
      <c r="I425" s="34">
        <v>0</v>
      </c>
      <c r="J425" s="35"/>
    </row>
    <row r="426" spans="1:10" s="36" customFormat="1" ht="51">
      <c r="A426" s="65"/>
      <c r="B426" s="37"/>
      <c r="C426" s="67"/>
      <c r="D426" s="75">
        <v>4387</v>
      </c>
      <c r="E426" s="476" t="s">
        <v>323</v>
      </c>
      <c r="F426" s="48">
        <v>50</v>
      </c>
      <c r="G426" s="34">
        <v>49.2</v>
      </c>
      <c r="H426" s="33">
        <f>G426*100/F426</f>
        <v>98.4</v>
      </c>
      <c r="I426" s="34">
        <v>0</v>
      </c>
      <c r="J426" s="35"/>
    </row>
    <row r="427" spans="1:10" s="36" customFormat="1" ht="12" customHeight="1">
      <c r="A427" s="37"/>
      <c r="B427" s="84"/>
      <c r="C427" s="67"/>
      <c r="D427" s="75">
        <v>4410</v>
      </c>
      <c r="E427" s="31" t="s">
        <v>219</v>
      </c>
      <c r="F427" s="48">
        <v>7721</v>
      </c>
      <c r="G427" s="34">
        <v>7519.52</v>
      </c>
      <c r="H427" s="33">
        <f t="shared" si="17"/>
        <v>97.39049345939645</v>
      </c>
      <c r="I427" s="34">
        <v>0</v>
      </c>
      <c r="J427" s="35"/>
    </row>
    <row r="428" spans="1:10" s="36" customFormat="1" ht="12.75">
      <c r="A428" s="65"/>
      <c r="B428" s="37"/>
      <c r="C428" s="67"/>
      <c r="D428" s="75">
        <v>4430</v>
      </c>
      <c r="E428" s="31" t="s">
        <v>221</v>
      </c>
      <c r="F428" s="48">
        <v>6638</v>
      </c>
      <c r="G428" s="34">
        <v>6636.86</v>
      </c>
      <c r="H428" s="33">
        <f t="shared" si="17"/>
        <v>99.98282615245556</v>
      </c>
      <c r="I428" s="34">
        <v>0</v>
      </c>
      <c r="J428" s="35"/>
    </row>
    <row r="429" spans="1:10" s="36" customFormat="1" ht="12.75">
      <c r="A429" s="65"/>
      <c r="B429" s="37"/>
      <c r="C429" s="67"/>
      <c r="D429" s="75">
        <v>4440</v>
      </c>
      <c r="E429" s="31" t="s">
        <v>222</v>
      </c>
      <c r="F429" s="48">
        <v>310006</v>
      </c>
      <c r="G429" s="34">
        <v>310006</v>
      </c>
      <c r="H429" s="33">
        <f t="shared" si="17"/>
        <v>100</v>
      </c>
      <c r="I429" s="34">
        <v>0</v>
      </c>
      <c r="J429" s="35"/>
    </row>
    <row r="430" spans="1:10" s="36" customFormat="1" ht="25.5">
      <c r="A430" s="65"/>
      <c r="B430" s="78"/>
      <c r="C430" s="67"/>
      <c r="D430" s="75">
        <v>4700</v>
      </c>
      <c r="E430" s="31" t="s">
        <v>223</v>
      </c>
      <c r="F430" s="48">
        <v>815</v>
      </c>
      <c r="G430" s="34">
        <v>815</v>
      </c>
      <c r="H430" s="33">
        <f t="shared" si="17"/>
        <v>100</v>
      </c>
      <c r="I430" s="34">
        <v>0</v>
      </c>
      <c r="J430" s="35"/>
    </row>
    <row r="431" spans="1:9" s="5" customFormat="1" ht="12.75">
      <c r="A431" s="13"/>
      <c r="B431" s="96">
        <v>80113</v>
      </c>
      <c r="C431" s="2"/>
      <c r="D431" s="3"/>
      <c r="E431" s="25" t="s">
        <v>68</v>
      </c>
      <c r="F431" s="198">
        <f>SUM(F432)</f>
        <v>474044</v>
      </c>
      <c r="G431" s="198">
        <f>SUM(G432)</f>
        <v>402934.51</v>
      </c>
      <c r="H431" s="26">
        <f>G431*100/F431</f>
        <v>84.99939035195045</v>
      </c>
      <c r="I431" s="61">
        <f>SUM(I432)</f>
        <v>1303.4099999999999</v>
      </c>
    </row>
    <row r="432" spans="1:9" s="36" customFormat="1" ht="12.75">
      <c r="A432" s="115"/>
      <c r="B432" s="129"/>
      <c r="C432" s="30"/>
      <c r="D432" s="29"/>
      <c r="E432" s="31" t="s">
        <v>87</v>
      </c>
      <c r="F432" s="94">
        <f>SUM(F434:F435,F436:F445)</f>
        <v>474044</v>
      </c>
      <c r="G432" s="94">
        <f>SUM(G434:G435,G436:G445)</f>
        <v>402934.51</v>
      </c>
      <c r="H432" s="33">
        <f>G432*100/F432</f>
        <v>84.99939035195045</v>
      </c>
      <c r="I432" s="34">
        <f>SUM(I434:I435,I436:I445)</f>
        <v>1303.4099999999999</v>
      </c>
    </row>
    <row r="433" spans="1:9" s="138" customFormat="1" ht="12.75">
      <c r="A433" s="147"/>
      <c r="B433" s="360"/>
      <c r="C433" s="140"/>
      <c r="D433" s="140"/>
      <c r="E433" s="40" t="s">
        <v>93</v>
      </c>
      <c r="F433" s="153"/>
      <c r="G433" s="161"/>
      <c r="H433" s="137" t="s">
        <v>89</v>
      </c>
      <c r="I433" s="136"/>
    </row>
    <row r="434" spans="1:9" s="138" customFormat="1" ht="12.75">
      <c r="A434" s="147"/>
      <c r="B434" s="139"/>
      <c r="C434" s="148"/>
      <c r="D434" s="75">
        <v>4010</v>
      </c>
      <c r="E434" s="31" t="s">
        <v>34</v>
      </c>
      <c r="F434" s="146">
        <v>18000</v>
      </c>
      <c r="G434" s="136">
        <v>14562.95</v>
      </c>
      <c r="H434" s="137">
        <f aca="true" t="shared" si="18" ref="H434:H447">G434*100/F434</f>
        <v>80.90527777777778</v>
      </c>
      <c r="I434" s="136">
        <v>463.55</v>
      </c>
    </row>
    <row r="435" spans="1:9" s="138" customFormat="1" ht="12.75">
      <c r="A435" s="147"/>
      <c r="B435" s="139"/>
      <c r="C435" s="148"/>
      <c r="D435" s="75">
        <v>4110</v>
      </c>
      <c r="E435" s="31" t="s">
        <v>84</v>
      </c>
      <c r="F435" s="149">
        <v>3500</v>
      </c>
      <c r="G435" s="136">
        <v>2960.51</v>
      </c>
      <c r="H435" s="137">
        <f t="shared" si="18"/>
        <v>84.586</v>
      </c>
      <c r="I435" s="136">
        <v>408.44</v>
      </c>
    </row>
    <row r="436" spans="1:9" s="138" customFormat="1" ht="12.75">
      <c r="A436" s="147"/>
      <c r="B436" s="139"/>
      <c r="C436" s="148"/>
      <c r="D436" s="75">
        <v>4120</v>
      </c>
      <c r="E436" s="31" t="s">
        <v>49</v>
      </c>
      <c r="F436" s="155">
        <v>800</v>
      </c>
      <c r="G436" s="136">
        <v>0</v>
      </c>
      <c r="H436" s="137">
        <f t="shared" si="18"/>
        <v>0</v>
      </c>
      <c r="I436" s="136">
        <v>0</v>
      </c>
    </row>
    <row r="437" spans="1:9" s="138" customFormat="1" ht="25.5">
      <c r="A437" s="147"/>
      <c r="B437" s="139"/>
      <c r="C437" s="148"/>
      <c r="D437" s="75">
        <v>4170</v>
      </c>
      <c r="E437" s="31" t="s">
        <v>100</v>
      </c>
      <c r="F437" s="155">
        <v>17000</v>
      </c>
      <c r="G437" s="136">
        <v>16213.68</v>
      </c>
      <c r="H437" s="137">
        <f t="shared" si="18"/>
        <v>95.37458823529411</v>
      </c>
      <c r="I437" s="136">
        <v>345.32</v>
      </c>
    </row>
    <row r="438" spans="1:10" s="36" customFormat="1" ht="12.75">
      <c r="A438" s="65"/>
      <c r="B438" s="37"/>
      <c r="C438" s="67"/>
      <c r="D438" s="75">
        <v>4210</v>
      </c>
      <c r="E438" s="31" t="s">
        <v>210</v>
      </c>
      <c r="F438" s="48">
        <v>77000</v>
      </c>
      <c r="G438" s="34">
        <v>47155.81</v>
      </c>
      <c r="H438" s="137">
        <f t="shared" si="18"/>
        <v>61.24131168831169</v>
      </c>
      <c r="I438" s="34">
        <v>0</v>
      </c>
      <c r="J438" s="35"/>
    </row>
    <row r="439" spans="1:10" s="36" customFormat="1" ht="12.75">
      <c r="A439" s="65"/>
      <c r="B439" s="37"/>
      <c r="C439" s="67"/>
      <c r="D439" s="75">
        <v>4270</v>
      </c>
      <c r="E439" s="31" t="s">
        <v>211</v>
      </c>
      <c r="F439" s="48">
        <v>4000</v>
      </c>
      <c r="G439" s="34">
        <v>2096.5</v>
      </c>
      <c r="H439" s="137">
        <f t="shared" si="18"/>
        <v>52.4125</v>
      </c>
      <c r="I439" s="34">
        <v>0</v>
      </c>
      <c r="J439" s="35"/>
    </row>
    <row r="440" spans="1:10" s="36" customFormat="1" ht="12.75">
      <c r="A440" s="78"/>
      <c r="B440" s="429"/>
      <c r="C440" s="67"/>
      <c r="D440" s="75">
        <v>4300</v>
      </c>
      <c r="E440" s="31" t="s">
        <v>213</v>
      </c>
      <c r="F440" s="48">
        <v>351140</v>
      </c>
      <c r="G440" s="34">
        <v>317545.06</v>
      </c>
      <c r="H440" s="137">
        <f t="shared" si="18"/>
        <v>90.43260807655066</v>
      </c>
      <c r="I440" s="34">
        <v>86.1</v>
      </c>
      <c r="J440" s="35"/>
    </row>
    <row r="441" spans="1:9" s="59" customFormat="1" ht="12.75">
      <c r="A441" s="15" t="s">
        <v>86</v>
      </c>
      <c r="B441" s="16">
        <v>18</v>
      </c>
      <c r="C441" s="58"/>
      <c r="D441" s="58"/>
      <c r="E441" s="81"/>
      <c r="F441" s="58"/>
      <c r="G441" s="80"/>
      <c r="H441" s="82" t="s">
        <v>89</v>
      </c>
      <c r="I441" s="80"/>
    </row>
    <row r="442" spans="1:9" s="59" customFormat="1" ht="13.5" thickBot="1">
      <c r="A442" s="15"/>
      <c r="B442" s="16"/>
      <c r="C442" s="58"/>
      <c r="D442" s="58"/>
      <c r="E442" s="81"/>
      <c r="F442" s="58"/>
      <c r="G442" s="80"/>
      <c r="H442" s="82"/>
      <c r="I442" s="80"/>
    </row>
    <row r="443" spans="1:10" s="18" customFormat="1" ht="13.5" thickBot="1">
      <c r="A443" s="19" t="s">
        <v>45</v>
      </c>
      <c r="B443" s="20" t="s">
        <v>80</v>
      </c>
      <c r="C443" s="649" t="s">
        <v>58</v>
      </c>
      <c r="D443" s="650"/>
      <c r="E443" s="21" t="s">
        <v>44</v>
      </c>
      <c r="F443" s="20" t="s">
        <v>90</v>
      </c>
      <c r="G443" s="22" t="s">
        <v>91</v>
      </c>
      <c r="H443" s="22" t="s">
        <v>92</v>
      </c>
      <c r="I443" s="210" t="s">
        <v>97</v>
      </c>
      <c r="J443" s="17"/>
    </row>
    <row r="444" spans="1:10" s="36" customFormat="1" ht="25.5">
      <c r="A444" s="65"/>
      <c r="B444" s="37"/>
      <c r="C444" s="67"/>
      <c r="D444" s="75">
        <v>4400</v>
      </c>
      <c r="E444" s="31" t="s">
        <v>218</v>
      </c>
      <c r="F444" s="48">
        <v>2500</v>
      </c>
      <c r="G444" s="34">
        <v>2400</v>
      </c>
      <c r="H444" s="137">
        <f t="shared" si="18"/>
        <v>96</v>
      </c>
      <c r="I444" s="34">
        <v>0</v>
      </c>
      <c r="J444" s="35"/>
    </row>
    <row r="445" spans="1:10" s="36" customFormat="1" ht="12.75">
      <c r="A445" s="65"/>
      <c r="B445" s="78"/>
      <c r="C445" s="67"/>
      <c r="D445" s="75">
        <v>4950</v>
      </c>
      <c r="E445" s="31" t="s">
        <v>233</v>
      </c>
      <c r="F445" s="48">
        <v>104</v>
      </c>
      <c r="G445" s="34">
        <v>0</v>
      </c>
      <c r="H445" s="137">
        <f t="shared" si="18"/>
        <v>0</v>
      </c>
      <c r="I445" s="34">
        <v>0</v>
      </c>
      <c r="J445" s="35"/>
    </row>
    <row r="446" spans="1:9" s="5" customFormat="1" ht="12.75">
      <c r="A446" s="1"/>
      <c r="B446" s="342">
        <v>80146</v>
      </c>
      <c r="C446" s="2"/>
      <c r="D446" s="3"/>
      <c r="E446" s="25" t="s">
        <v>54</v>
      </c>
      <c r="F446" s="207">
        <f>SUM(F447)</f>
        <v>124364</v>
      </c>
      <c r="G446" s="60">
        <f>SUM(G447)</f>
        <v>110992.73999999999</v>
      </c>
      <c r="H446" s="26">
        <f t="shared" si="18"/>
        <v>89.2482872857097</v>
      </c>
      <c r="I446" s="27">
        <f>SUM(I447)</f>
        <v>0</v>
      </c>
    </row>
    <row r="447" spans="1:9" s="36" customFormat="1" ht="12.75">
      <c r="A447" s="115"/>
      <c r="B447" s="129"/>
      <c r="C447" s="30"/>
      <c r="D447" s="29"/>
      <c r="E447" s="31" t="s">
        <v>87</v>
      </c>
      <c r="F447" s="64">
        <f>SUM(F449:F454)</f>
        <v>124364</v>
      </c>
      <c r="G447" s="64">
        <f>SUM(G449:G454)</f>
        <v>110992.73999999999</v>
      </c>
      <c r="H447" s="422">
        <f t="shared" si="18"/>
        <v>89.2482872857097</v>
      </c>
      <c r="I447" s="116">
        <f>SUM(I449:I454)</f>
        <v>0</v>
      </c>
    </row>
    <row r="448" spans="1:9" s="144" customFormat="1" ht="12.75">
      <c r="A448" s="110"/>
      <c r="B448" s="66"/>
      <c r="C448" s="39"/>
      <c r="D448" s="39"/>
      <c r="E448" s="40" t="s">
        <v>93</v>
      </c>
      <c r="F448" s="141"/>
      <c r="G448" s="163"/>
      <c r="H448" s="164" t="s">
        <v>89</v>
      </c>
      <c r="I448" s="165"/>
    </row>
    <row r="449" spans="1:9" s="138" customFormat="1" ht="25.5">
      <c r="A449" s="400"/>
      <c r="B449" s="229"/>
      <c r="C449" s="145"/>
      <c r="D449" s="75">
        <v>4170</v>
      </c>
      <c r="E449" s="31" t="s">
        <v>100</v>
      </c>
      <c r="F449" s="155">
        <v>9460</v>
      </c>
      <c r="G449" s="136">
        <v>1530.05</v>
      </c>
      <c r="H449" s="157">
        <f aca="true" t="shared" si="19" ref="H449:H456">G449*100/F449</f>
        <v>16.173890063424945</v>
      </c>
      <c r="I449" s="136">
        <v>0</v>
      </c>
    </row>
    <row r="450" spans="1:10" s="36" customFormat="1" ht="12.75">
      <c r="A450" s="65"/>
      <c r="B450" s="37"/>
      <c r="C450" s="67"/>
      <c r="D450" s="75">
        <v>4210</v>
      </c>
      <c r="E450" s="31" t="s">
        <v>210</v>
      </c>
      <c r="F450" s="48">
        <v>6709</v>
      </c>
      <c r="G450" s="34">
        <v>6568.8</v>
      </c>
      <c r="H450" s="33">
        <f t="shared" si="19"/>
        <v>97.91026978685348</v>
      </c>
      <c r="I450" s="34">
        <v>0</v>
      </c>
      <c r="J450" s="35"/>
    </row>
    <row r="451" spans="1:10" s="36" customFormat="1" ht="12.75">
      <c r="A451" s="65"/>
      <c r="B451" s="37"/>
      <c r="C451" s="67"/>
      <c r="D451" s="75">
        <v>4300</v>
      </c>
      <c r="E451" s="31" t="s">
        <v>213</v>
      </c>
      <c r="F451" s="48">
        <v>67891</v>
      </c>
      <c r="G451" s="34">
        <v>65637.2</v>
      </c>
      <c r="H451" s="33">
        <f t="shared" si="19"/>
        <v>96.6802668984107</v>
      </c>
      <c r="I451" s="34">
        <v>0</v>
      </c>
      <c r="J451" s="35"/>
    </row>
    <row r="452" spans="1:10" s="36" customFormat="1" ht="12.75">
      <c r="A452" s="65"/>
      <c r="B452" s="37"/>
      <c r="C452" s="67"/>
      <c r="D452" s="75">
        <v>4410</v>
      </c>
      <c r="E452" s="31" t="s">
        <v>219</v>
      </c>
      <c r="F452" s="48">
        <v>11448</v>
      </c>
      <c r="G452" s="34">
        <v>10193.44</v>
      </c>
      <c r="H452" s="33">
        <f t="shared" si="19"/>
        <v>89.04122990915444</v>
      </c>
      <c r="I452" s="34">
        <v>0</v>
      </c>
      <c r="J452" s="35"/>
    </row>
    <row r="453" spans="1:10" s="36" customFormat="1" ht="12.75">
      <c r="A453" s="37"/>
      <c r="B453" s="84"/>
      <c r="C453" s="67"/>
      <c r="D453" s="75">
        <v>4420</v>
      </c>
      <c r="E453" s="31" t="s">
        <v>220</v>
      </c>
      <c r="F453" s="48">
        <v>184</v>
      </c>
      <c r="G453" s="34">
        <v>183.68</v>
      </c>
      <c r="H453" s="33">
        <f t="shared" si="19"/>
        <v>99.82608695652173</v>
      </c>
      <c r="I453" s="34">
        <v>0</v>
      </c>
      <c r="J453" s="35"/>
    </row>
    <row r="454" spans="1:10" s="36" customFormat="1" ht="25.5">
      <c r="A454" s="65"/>
      <c r="B454" s="78"/>
      <c r="C454" s="67"/>
      <c r="D454" s="75">
        <v>4700</v>
      </c>
      <c r="E454" s="31" t="s">
        <v>223</v>
      </c>
      <c r="F454" s="48">
        <v>28672</v>
      </c>
      <c r="G454" s="34">
        <v>26879.57</v>
      </c>
      <c r="H454" s="33">
        <f t="shared" si="19"/>
        <v>93.74850027901786</v>
      </c>
      <c r="I454" s="34">
        <v>0</v>
      </c>
      <c r="J454" s="35"/>
    </row>
    <row r="455" spans="1:9" s="5" customFormat="1" ht="12.75">
      <c r="A455" s="13"/>
      <c r="B455" s="96">
        <v>80148</v>
      </c>
      <c r="C455" s="2"/>
      <c r="D455" s="3"/>
      <c r="E455" s="25" t="s">
        <v>160</v>
      </c>
      <c r="F455" s="60">
        <f>SUM(F456)</f>
        <v>660407</v>
      </c>
      <c r="G455" s="60">
        <f>SUM(G456)</f>
        <v>652961.7300000001</v>
      </c>
      <c r="H455" s="26">
        <f t="shared" si="19"/>
        <v>98.87262400307691</v>
      </c>
      <c r="I455" s="27">
        <f>SUM(I456)</f>
        <v>38938.2</v>
      </c>
    </row>
    <row r="456" spans="1:9" s="36" customFormat="1" ht="12.75">
      <c r="A456" s="115"/>
      <c r="B456" s="129"/>
      <c r="C456" s="30"/>
      <c r="D456" s="29"/>
      <c r="E456" s="31" t="s">
        <v>87</v>
      </c>
      <c r="F456" s="64">
        <f>SUM(F458:F472)</f>
        <v>660407</v>
      </c>
      <c r="G456" s="64">
        <f>SUM(G458:G472)</f>
        <v>652961.7300000001</v>
      </c>
      <c r="H456" s="71">
        <f t="shared" si="19"/>
        <v>98.87262400307691</v>
      </c>
      <c r="I456" s="34">
        <f>SUM(I458:I472)</f>
        <v>38938.2</v>
      </c>
    </row>
    <row r="457" spans="1:9" s="144" customFormat="1" ht="12.75">
      <c r="A457" s="110"/>
      <c r="B457" s="66"/>
      <c r="C457" s="39"/>
      <c r="D457" s="39"/>
      <c r="E457" s="40" t="s">
        <v>93</v>
      </c>
      <c r="F457" s="141"/>
      <c r="G457" s="166"/>
      <c r="H457" s="164" t="s">
        <v>89</v>
      </c>
      <c r="I457" s="165"/>
    </row>
    <row r="458" spans="1:9" s="138" customFormat="1" ht="12.75">
      <c r="A458" s="400"/>
      <c r="B458" s="229"/>
      <c r="C458" s="145"/>
      <c r="D458" s="75">
        <v>4010</v>
      </c>
      <c r="E458" s="31" t="s">
        <v>34</v>
      </c>
      <c r="F458" s="146">
        <v>237115</v>
      </c>
      <c r="G458" s="116">
        <v>237107.72</v>
      </c>
      <c r="H458" s="137">
        <f aca="true" t="shared" si="20" ref="H458:H463">G458*100/F458</f>
        <v>99.99692975982119</v>
      </c>
      <c r="I458" s="136">
        <v>5211.81</v>
      </c>
    </row>
    <row r="459" spans="1:9" s="138" customFormat="1" ht="12.75">
      <c r="A459" s="147"/>
      <c r="B459" s="139"/>
      <c r="C459" s="148"/>
      <c r="D459" s="75">
        <v>4040</v>
      </c>
      <c r="E459" s="31" t="s">
        <v>73</v>
      </c>
      <c r="F459" s="149">
        <v>17806</v>
      </c>
      <c r="G459" s="116">
        <v>17804.61</v>
      </c>
      <c r="H459" s="137">
        <f t="shared" si="20"/>
        <v>99.99219364259238</v>
      </c>
      <c r="I459" s="136">
        <v>19817</v>
      </c>
    </row>
    <row r="460" spans="1:9" s="138" customFormat="1" ht="12.75">
      <c r="A460" s="147"/>
      <c r="B460" s="139"/>
      <c r="C460" s="148"/>
      <c r="D460" s="75">
        <v>4110</v>
      </c>
      <c r="E460" s="31" t="s">
        <v>84</v>
      </c>
      <c r="F460" s="149">
        <v>41769</v>
      </c>
      <c r="G460" s="116">
        <v>41768.06</v>
      </c>
      <c r="H460" s="137">
        <f t="shared" si="20"/>
        <v>99.99774952716129</v>
      </c>
      <c r="I460" s="136">
        <v>6820.59</v>
      </c>
    </row>
    <row r="461" spans="1:9" s="138" customFormat="1" ht="12.75">
      <c r="A461" s="147"/>
      <c r="B461" s="139"/>
      <c r="C461" s="148"/>
      <c r="D461" s="75">
        <v>4120</v>
      </c>
      <c r="E461" s="31" t="s">
        <v>49</v>
      </c>
      <c r="F461" s="155">
        <v>3441</v>
      </c>
      <c r="G461" s="116">
        <v>3440.05</v>
      </c>
      <c r="H461" s="157">
        <f t="shared" si="20"/>
        <v>99.9723917465853</v>
      </c>
      <c r="I461" s="136">
        <v>620</v>
      </c>
    </row>
    <row r="462" spans="1:10" s="36" customFormat="1" ht="12.75">
      <c r="A462" s="65"/>
      <c r="B462" s="37"/>
      <c r="C462" s="67"/>
      <c r="D462" s="75">
        <v>4140</v>
      </c>
      <c r="E462" s="31" t="s">
        <v>227</v>
      </c>
      <c r="F462" s="48">
        <v>3242</v>
      </c>
      <c r="G462" s="34">
        <v>3242</v>
      </c>
      <c r="H462" s="33">
        <f t="shared" si="20"/>
        <v>100</v>
      </c>
      <c r="I462" s="34">
        <v>254</v>
      </c>
      <c r="J462" s="35"/>
    </row>
    <row r="463" spans="1:10" s="36" customFormat="1" ht="12.75">
      <c r="A463" s="65"/>
      <c r="B463" s="37"/>
      <c r="C463" s="67"/>
      <c r="D463" s="75">
        <v>4210</v>
      </c>
      <c r="E463" s="31" t="s">
        <v>210</v>
      </c>
      <c r="F463" s="48">
        <v>4716</v>
      </c>
      <c r="G463" s="34">
        <v>4714.13</v>
      </c>
      <c r="H463" s="33">
        <f t="shared" si="20"/>
        <v>99.96034775233248</v>
      </c>
      <c r="I463" s="34">
        <v>0</v>
      </c>
      <c r="J463" s="35"/>
    </row>
    <row r="464" spans="1:10" s="36" customFormat="1" ht="12.75">
      <c r="A464" s="37"/>
      <c r="B464" s="84"/>
      <c r="C464" s="67"/>
      <c r="D464" s="75">
        <v>4220</v>
      </c>
      <c r="E464" s="31" t="s">
        <v>232</v>
      </c>
      <c r="F464" s="48">
        <v>266591</v>
      </c>
      <c r="G464" s="34">
        <v>259162.76</v>
      </c>
      <c r="H464" s="33">
        <f aca="true" t="shared" si="21" ref="H464:H470">G464*100/F464</f>
        <v>97.21361936449468</v>
      </c>
      <c r="I464" s="34">
        <v>1555.49</v>
      </c>
      <c r="J464" s="35"/>
    </row>
    <row r="465" spans="1:10" s="36" customFormat="1" ht="12.75">
      <c r="A465" s="65"/>
      <c r="B465" s="37"/>
      <c r="C465" s="67"/>
      <c r="D465" s="75">
        <v>4260</v>
      </c>
      <c r="E465" s="31" t="s">
        <v>215</v>
      </c>
      <c r="F465" s="48">
        <v>53604</v>
      </c>
      <c r="G465" s="34">
        <v>53602.03</v>
      </c>
      <c r="H465" s="33">
        <f t="shared" si="21"/>
        <v>99.99632490112678</v>
      </c>
      <c r="I465" s="34">
        <v>4659.31</v>
      </c>
      <c r="J465" s="35"/>
    </row>
    <row r="466" spans="1:10" s="36" customFormat="1" ht="12.75">
      <c r="A466" s="65"/>
      <c r="B466" s="37"/>
      <c r="C466" s="67"/>
      <c r="D466" s="75">
        <v>4270</v>
      </c>
      <c r="E466" s="31" t="s">
        <v>211</v>
      </c>
      <c r="F466" s="48">
        <v>2628</v>
      </c>
      <c r="G466" s="34">
        <v>2627.77</v>
      </c>
      <c r="H466" s="33">
        <f t="shared" si="21"/>
        <v>99.99124809741248</v>
      </c>
      <c r="I466" s="34">
        <v>0</v>
      </c>
      <c r="J466" s="35"/>
    </row>
    <row r="467" spans="1:10" s="36" customFormat="1" ht="12.75">
      <c r="A467" s="37"/>
      <c r="B467" s="84"/>
      <c r="C467" s="67"/>
      <c r="D467" s="75">
        <v>4280</v>
      </c>
      <c r="E467" s="31" t="s">
        <v>212</v>
      </c>
      <c r="F467" s="48">
        <v>638</v>
      </c>
      <c r="G467" s="34">
        <v>638</v>
      </c>
      <c r="H467" s="33">
        <f t="shared" si="21"/>
        <v>100</v>
      </c>
      <c r="I467" s="34">
        <v>0</v>
      </c>
      <c r="J467" s="35"/>
    </row>
    <row r="468" spans="1:10" s="36" customFormat="1" ht="12.75">
      <c r="A468" s="37"/>
      <c r="B468" s="84"/>
      <c r="C468" s="67"/>
      <c r="D468" s="75">
        <v>4300</v>
      </c>
      <c r="E468" s="31" t="s">
        <v>213</v>
      </c>
      <c r="F468" s="48">
        <v>1326</v>
      </c>
      <c r="G468" s="34">
        <v>1324.75</v>
      </c>
      <c r="H468" s="33">
        <f t="shared" si="21"/>
        <v>99.90573152337858</v>
      </c>
      <c r="I468" s="34">
        <v>0</v>
      </c>
      <c r="J468" s="35"/>
    </row>
    <row r="469" spans="1:10" s="36" customFormat="1" ht="25.5">
      <c r="A469" s="37"/>
      <c r="B469" s="84"/>
      <c r="C469" s="67"/>
      <c r="D469" s="75">
        <v>4360</v>
      </c>
      <c r="E469" s="31" t="s">
        <v>216</v>
      </c>
      <c r="F469" s="48">
        <v>536</v>
      </c>
      <c r="G469" s="34">
        <v>535.11</v>
      </c>
      <c r="H469" s="33">
        <f t="shared" si="21"/>
        <v>99.8339552238806</v>
      </c>
      <c r="I469" s="34">
        <v>0</v>
      </c>
      <c r="J469" s="35"/>
    </row>
    <row r="470" spans="1:10" s="36" customFormat="1" ht="25.5">
      <c r="A470" s="37"/>
      <c r="B470" s="84"/>
      <c r="C470" s="67"/>
      <c r="D470" s="75">
        <v>4400</v>
      </c>
      <c r="E470" s="31" t="s">
        <v>218</v>
      </c>
      <c r="F470" s="48">
        <v>13184</v>
      </c>
      <c r="G470" s="34">
        <v>13183.74</v>
      </c>
      <c r="H470" s="33">
        <f t="shared" si="21"/>
        <v>99.99802791262135</v>
      </c>
      <c r="I470" s="34">
        <v>0</v>
      </c>
      <c r="J470" s="35"/>
    </row>
    <row r="471" spans="1:10" s="36" customFormat="1" ht="12.75">
      <c r="A471" s="65"/>
      <c r="B471" s="37"/>
      <c r="C471" s="67"/>
      <c r="D471" s="75">
        <v>4440</v>
      </c>
      <c r="E471" s="31" t="s">
        <v>222</v>
      </c>
      <c r="F471" s="48">
        <v>13761</v>
      </c>
      <c r="G471" s="34">
        <v>13761</v>
      </c>
      <c r="H471" s="33">
        <f>G471*100/F471</f>
        <v>100</v>
      </c>
      <c r="I471" s="34">
        <v>0</v>
      </c>
      <c r="J471" s="35"/>
    </row>
    <row r="472" spans="1:10" s="36" customFormat="1" ht="25.5">
      <c r="A472" s="78"/>
      <c r="B472" s="78"/>
      <c r="C472" s="67"/>
      <c r="D472" s="75">
        <v>4700</v>
      </c>
      <c r="E472" s="31" t="s">
        <v>223</v>
      </c>
      <c r="F472" s="48">
        <v>50</v>
      </c>
      <c r="G472" s="34">
        <v>50</v>
      </c>
      <c r="H472" s="33">
        <f>G472*100/F472</f>
        <v>100</v>
      </c>
      <c r="I472" s="34">
        <v>0</v>
      </c>
      <c r="J472" s="35"/>
    </row>
    <row r="473" spans="1:9" s="59" customFormat="1" ht="12.75">
      <c r="A473" s="15" t="s">
        <v>86</v>
      </c>
      <c r="B473" s="16">
        <v>19</v>
      </c>
      <c r="C473" s="58"/>
      <c r="D473" s="58"/>
      <c r="E473" s="81"/>
      <c r="F473" s="58"/>
      <c r="G473" s="80"/>
      <c r="H473" s="82" t="s">
        <v>89</v>
      </c>
      <c r="I473" s="80"/>
    </row>
    <row r="474" spans="1:9" s="59" customFormat="1" ht="13.5" thickBot="1">
      <c r="A474" s="15"/>
      <c r="B474" s="16"/>
      <c r="C474" s="58"/>
      <c r="D474" s="58"/>
      <c r="E474" s="81"/>
      <c r="F474" s="58"/>
      <c r="G474" s="80"/>
      <c r="H474" s="82"/>
      <c r="I474" s="80"/>
    </row>
    <row r="475" spans="1:10" s="18" customFormat="1" ht="13.5" thickBot="1">
      <c r="A475" s="19" t="s">
        <v>45</v>
      </c>
      <c r="B475" s="20" t="s">
        <v>80</v>
      </c>
      <c r="C475" s="649" t="s">
        <v>58</v>
      </c>
      <c r="D475" s="650"/>
      <c r="E475" s="21" t="s">
        <v>44</v>
      </c>
      <c r="F475" s="20" t="s">
        <v>90</v>
      </c>
      <c r="G475" s="22" t="s">
        <v>91</v>
      </c>
      <c r="H475" s="22" t="s">
        <v>92</v>
      </c>
      <c r="I475" s="210" t="s">
        <v>97</v>
      </c>
      <c r="J475" s="17"/>
    </row>
    <row r="476" spans="1:9" s="5" customFormat="1" ht="12.75">
      <c r="A476" s="1"/>
      <c r="B476" s="342">
        <v>80195</v>
      </c>
      <c r="C476" s="2"/>
      <c r="D476" s="3"/>
      <c r="E476" s="25" t="s">
        <v>66</v>
      </c>
      <c r="F476" s="93">
        <f>SUM(F477)</f>
        <v>296375</v>
      </c>
      <c r="G476" s="93">
        <f>SUM(G477)</f>
        <v>194432.2</v>
      </c>
      <c r="H476" s="26">
        <f>G476*100/F476</f>
        <v>65.60344158582876</v>
      </c>
      <c r="I476" s="27">
        <f>SUM(I477)</f>
        <v>5779.36</v>
      </c>
    </row>
    <row r="477" spans="1:9" s="36" customFormat="1" ht="63.75">
      <c r="A477" s="28"/>
      <c r="B477" s="403"/>
      <c r="C477" s="30"/>
      <c r="D477" s="29"/>
      <c r="E477" s="31" t="s">
        <v>11</v>
      </c>
      <c r="F477" s="94">
        <f>SUM(F479:F494)</f>
        <v>296375</v>
      </c>
      <c r="G477" s="94">
        <f>SUM(G479,G483:G494)</f>
        <v>194432.2</v>
      </c>
      <c r="H477" s="33">
        <f>G477*100/F477</f>
        <v>65.60344158582876</v>
      </c>
      <c r="I477" s="34">
        <f>SUM(I479,I483:I494)</f>
        <v>5779.36</v>
      </c>
    </row>
    <row r="478" spans="1:9" s="59" customFormat="1" ht="12.75">
      <c r="A478" s="65"/>
      <c r="B478" s="66"/>
      <c r="C478" s="39"/>
      <c r="D478" s="39"/>
      <c r="E478" s="40" t="s">
        <v>93</v>
      </c>
      <c r="F478" s="41"/>
      <c r="G478" s="34"/>
      <c r="H478" s="23" t="s">
        <v>89</v>
      </c>
      <c r="I478" s="166"/>
    </row>
    <row r="479" spans="1:10" s="36" customFormat="1" ht="12.75">
      <c r="A479" s="65"/>
      <c r="B479" s="37"/>
      <c r="C479" s="179"/>
      <c r="D479" s="168">
        <v>2820</v>
      </c>
      <c r="E479" s="169" t="s">
        <v>53</v>
      </c>
      <c r="F479" s="170">
        <v>7200</v>
      </c>
      <c r="G479" s="49">
        <v>1300</v>
      </c>
      <c r="H479" s="235">
        <f>G479*100/F479</f>
        <v>18.055555555555557</v>
      </c>
      <c r="I479" s="49">
        <v>0</v>
      </c>
      <c r="J479" s="35"/>
    </row>
    <row r="480" spans="1:10" s="36" customFormat="1" ht="12.75">
      <c r="A480" s="65"/>
      <c r="B480" s="37"/>
      <c r="C480" s="35"/>
      <c r="D480" s="35"/>
      <c r="E480" s="171" t="s">
        <v>43</v>
      </c>
      <c r="F480" s="35"/>
      <c r="G480" s="233"/>
      <c r="H480" s="310" t="s">
        <v>89</v>
      </c>
      <c r="I480" s="233"/>
      <c r="J480" s="35"/>
    </row>
    <row r="481" spans="1:10" s="36" customFormat="1" ht="12.75">
      <c r="A481" s="65"/>
      <c r="B481" s="37"/>
      <c r="C481" s="35"/>
      <c r="D481" s="84"/>
      <c r="E481" s="333" t="s">
        <v>116</v>
      </c>
      <c r="F481" s="181"/>
      <c r="G481" s="334"/>
      <c r="H481" s="310" t="s">
        <v>89</v>
      </c>
      <c r="I481" s="233"/>
      <c r="J481" s="35"/>
    </row>
    <row r="482" spans="1:10" s="36" customFormat="1" ht="12.75">
      <c r="A482" s="65"/>
      <c r="B482" s="37"/>
      <c r="C482" s="104"/>
      <c r="D482" s="429"/>
      <c r="E482" s="451" t="s">
        <v>181</v>
      </c>
      <c r="F482" s="404"/>
      <c r="G482" s="46">
        <v>1300</v>
      </c>
      <c r="H482" s="369"/>
      <c r="I482" s="351">
        <v>0</v>
      </c>
      <c r="J482" s="35"/>
    </row>
    <row r="483" spans="1:11" s="36" customFormat="1" ht="25.5">
      <c r="A483" s="37"/>
      <c r="B483" s="84"/>
      <c r="C483" s="67"/>
      <c r="D483" s="75">
        <v>3020</v>
      </c>
      <c r="E483" s="31" t="s">
        <v>12</v>
      </c>
      <c r="F483" s="89">
        <v>14800</v>
      </c>
      <c r="G483" s="70">
        <v>10650</v>
      </c>
      <c r="H483" s="33">
        <f aca="true" t="shared" si="22" ref="H483:H494">G483*100/F483</f>
        <v>71.95945945945945</v>
      </c>
      <c r="I483" s="70">
        <v>0</v>
      </c>
      <c r="J483" s="35"/>
      <c r="K483" s="377" t="s">
        <v>89</v>
      </c>
    </row>
    <row r="484" spans="1:9" s="138" customFormat="1" ht="12.75">
      <c r="A484" s="62"/>
      <c r="B484" s="28"/>
      <c r="C484" s="29"/>
      <c r="D484" s="75">
        <v>4110</v>
      </c>
      <c r="E484" s="31" t="s">
        <v>84</v>
      </c>
      <c r="F484" s="146">
        <v>2200</v>
      </c>
      <c r="G484" s="136">
        <v>206.28</v>
      </c>
      <c r="H484" s="137">
        <f t="shared" si="22"/>
        <v>9.376363636363637</v>
      </c>
      <c r="I484" s="136">
        <v>0</v>
      </c>
    </row>
    <row r="485" spans="1:9" s="138" customFormat="1" ht="12.75">
      <c r="A485" s="147"/>
      <c r="B485" s="139"/>
      <c r="C485" s="140"/>
      <c r="D485" s="494">
        <v>4120</v>
      </c>
      <c r="E485" s="495" t="s">
        <v>49</v>
      </c>
      <c r="F485" s="182">
        <v>300</v>
      </c>
      <c r="G485" s="161">
        <v>29.4</v>
      </c>
      <c r="H485" s="530">
        <f t="shared" si="22"/>
        <v>9.8</v>
      </c>
      <c r="I485" s="161">
        <v>0</v>
      </c>
    </row>
    <row r="486" spans="1:9" s="36" customFormat="1" ht="25.5">
      <c r="A486" s="147"/>
      <c r="B486" s="139"/>
      <c r="C486" s="534"/>
      <c r="D486" s="489">
        <v>4170</v>
      </c>
      <c r="E486" s="532" t="s">
        <v>100</v>
      </c>
      <c r="F486" s="533">
        <v>31370</v>
      </c>
      <c r="G486" s="34">
        <v>23211.3</v>
      </c>
      <c r="H486" s="101">
        <f t="shared" si="22"/>
        <v>73.99203060248645</v>
      </c>
      <c r="I486" s="34">
        <v>133.5</v>
      </c>
    </row>
    <row r="487" spans="1:10" s="36" customFormat="1" ht="12.75">
      <c r="A487" s="65"/>
      <c r="B487" s="37"/>
      <c r="C487" s="55"/>
      <c r="D487" s="524">
        <v>4210</v>
      </c>
      <c r="E487" s="56" t="s">
        <v>210</v>
      </c>
      <c r="F487" s="48">
        <v>50000</v>
      </c>
      <c r="G487" s="70">
        <v>23875.99</v>
      </c>
      <c r="H487" s="33">
        <f t="shared" si="22"/>
        <v>47.75198</v>
      </c>
      <c r="I487" s="70">
        <v>999.87</v>
      </c>
      <c r="J487" s="35"/>
    </row>
    <row r="488" spans="1:10" s="36" customFormat="1" ht="12.75">
      <c r="A488" s="65"/>
      <c r="B488" s="37"/>
      <c r="C488" s="55"/>
      <c r="D488" s="524">
        <v>4213</v>
      </c>
      <c r="E488" s="56" t="s">
        <v>210</v>
      </c>
      <c r="F488" s="48">
        <v>2940</v>
      </c>
      <c r="G488" s="70">
        <v>2940</v>
      </c>
      <c r="H488" s="33">
        <f>G488*100/F488</f>
        <v>100</v>
      </c>
      <c r="I488" s="70">
        <v>0</v>
      </c>
      <c r="J488" s="35"/>
    </row>
    <row r="489" spans="1:10" s="36" customFormat="1" ht="12.75">
      <c r="A489" s="65"/>
      <c r="B489" s="37"/>
      <c r="C489" s="67"/>
      <c r="D489" s="75">
        <v>4260</v>
      </c>
      <c r="E489" s="31" t="s">
        <v>215</v>
      </c>
      <c r="F489" s="48">
        <v>20800</v>
      </c>
      <c r="G489" s="34">
        <v>19480.6</v>
      </c>
      <c r="H489" s="33">
        <f t="shared" si="22"/>
        <v>93.65673076923076</v>
      </c>
      <c r="I489" s="34">
        <v>51.99</v>
      </c>
      <c r="J489" s="35"/>
    </row>
    <row r="490" spans="1:10" s="36" customFormat="1" ht="12.75">
      <c r="A490" s="65"/>
      <c r="B490" s="37"/>
      <c r="C490" s="67"/>
      <c r="D490" s="75">
        <v>4270</v>
      </c>
      <c r="E490" s="31" t="s">
        <v>211</v>
      </c>
      <c r="F490" s="48">
        <v>3746</v>
      </c>
      <c r="G490" s="34">
        <v>1547</v>
      </c>
      <c r="H490" s="33">
        <f t="shared" si="22"/>
        <v>41.297383876134546</v>
      </c>
      <c r="I490" s="34">
        <v>0</v>
      </c>
      <c r="J490" s="35"/>
    </row>
    <row r="491" spans="1:10" s="36" customFormat="1" ht="12.75">
      <c r="A491" s="65"/>
      <c r="B491" s="37"/>
      <c r="C491" s="67"/>
      <c r="D491" s="75">
        <v>4300</v>
      </c>
      <c r="E491" s="31" t="s">
        <v>213</v>
      </c>
      <c r="F491" s="48">
        <v>147878</v>
      </c>
      <c r="G491" s="34">
        <v>96335.66</v>
      </c>
      <c r="H491" s="33">
        <f t="shared" si="22"/>
        <v>65.14536306955733</v>
      </c>
      <c r="I491" s="34">
        <v>4594</v>
      </c>
      <c r="J491" s="35"/>
    </row>
    <row r="492" spans="1:10" s="36" customFormat="1" ht="25.5">
      <c r="A492" s="37"/>
      <c r="B492" s="84"/>
      <c r="C492" s="67"/>
      <c r="D492" s="75">
        <v>4370</v>
      </c>
      <c r="E492" s="31" t="s">
        <v>217</v>
      </c>
      <c r="F492" s="48">
        <v>1700</v>
      </c>
      <c r="G492" s="34">
        <v>1426.65</v>
      </c>
      <c r="H492" s="33">
        <f t="shared" si="22"/>
        <v>83.92058823529412</v>
      </c>
      <c r="I492" s="34">
        <v>0</v>
      </c>
      <c r="J492" s="35"/>
    </row>
    <row r="493" spans="1:10" s="36" customFormat="1" ht="25.5">
      <c r="A493" s="37"/>
      <c r="B493" s="84"/>
      <c r="C493" s="72"/>
      <c r="D493" s="73">
        <v>4400</v>
      </c>
      <c r="E493" s="74" t="s">
        <v>218</v>
      </c>
      <c r="F493" s="244">
        <v>11200</v>
      </c>
      <c r="G493" s="34">
        <v>11188.32</v>
      </c>
      <c r="H493" s="33">
        <f>G493*100/F493</f>
        <v>99.89571428571429</v>
      </c>
      <c r="I493" s="34">
        <v>0</v>
      </c>
      <c r="J493" s="35"/>
    </row>
    <row r="494" spans="1:10" s="36" customFormat="1" ht="51">
      <c r="A494" s="77"/>
      <c r="B494" s="78"/>
      <c r="C494" s="72"/>
      <c r="D494" s="73">
        <v>4560</v>
      </c>
      <c r="E494" s="74" t="s">
        <v>270</v>
      </c>
      <c r="F494" s="244">
        <v>2241</v>
      </c>
      <c r="G494" s="34">
        <v>2241</v>
      </c>
      <c r="H494" s="33">
        <f t="shared" si="22"/>
        <v>100</v>
      </c>
      <c r="I494" s="34">
        <v>0</v>
      </c>
      <c r="J494" s="35"/>
    </row>
    <row r="495" spans="1:9" s="59" customFormat="1" ht="12.75">
      <c r="A495" s="15" t="s">
        <v>86</v>
      </c>
      <c r="B495" s="16">
        <v>20</v>
      </c>
      <c r="C495" s="58"/>
      <c r="D495" s="58"/>
      <c r="E495" s="81"/>
      <c r="F495" s="58"/>
      <c r="G495" s="80"/>
      <c r="H495" s="82" t="s">
        <v>89</v>
      </c>
      <c r="I495" s="80"/>
    </row>
    <row r="496" spans="1:9" s="59" customFormat="1" ht="13.5" thickBot="1">
      <c r="A496" s="15"/>
      <c r="B496" s="16"/>
      <c r="C496" s="58"/>
      <c r="D496" s="58"/>
      <c r="E496" s="81"/>
      <c r="F496" s="58"/>
      <c r="G496" s="80"/>
      <c r="H496" s="82"/>
      <c r="I496" s="80"/>
    </row>
    <row r="497" spans="1:10" s="18" customFormat="1" ht="13.5" thickBot="1">
      <c r="A497" s="19" t="s">
        <v>45</v>
      </c>
      <c r="B497" s="20" t="s">
        <v>80</v>
      </c>
      <c r="C497" s="649" t="s">
        <v>58</v>
      </c>
      <c r="D497" s="650"/>
      <c r="E497" s="21" t="s">
        <v>44</v>
      </c>
      <c r="F497" s="20" t="s">
        <v>90</v>
      </c>
      <c r="G497" s="22" t="s">
        <v>91</v>
      </c>
      <c r="H497" s="22" t="s">
        <v>92</v>
      </c>
      <c r="I497" s="210" t="s">
        <v>97</v>
      </c>
      <c r="J497" s="17"/>
    </row>
    <row r="498" spans="1:9" s="11" customFormat="1" ht="12.75">
      <c r="A498" s="256">
        <v>851</v>
      </c>
      <c r="B498" s="257"/>
      <c r="C498" s="257"/>
      <c r="D498" s="258"/>
      <c r="E498" s="259" t="s">
        <v>32</v>
      </c>
      <c r="F498" s="260">
        <f>SUM(F542,F510,F504,F499)</f>
        <v>744637</v>
      </c>
      <c r="G498" s="260">
        <f>SUM(G542,G510,G504,G499)</f>
        <v>639164.0900000001</v>
      </c>
      <c r="H498" s="254">
        <f>G498*100/F498</f>
        <v>85.83566086562983</v>
      </c>
      <c r="I498" s="261">
        <f>SUM(I510,I504,I499)</f>
        <v>14491.449999999999</v>
      </c>
    </row>
    <row r="499" spans="1:9" s="5" customFormat="1" ht="12.75">
      <c r="A499" s="14"/>
      <c r="B499" s="174">
        <v>85111</v>
      </c>
      <c r="C499" s="2"/>
      <c r="D499" s="3"/>
      <c r="E499" s="25" t="s">
        <v>82</v>
      </c>
      <c r="F499" s="60">
        <f>SUM(F500)</f>
        <v>65000</v>
      </c>
      <c r="G499" s="60">
        <f>SUM(G500)</f>
        <v>65000</v>
      </c>
      <c r="H499" s="26">
        <f>G499*100/F499</f>
        <v>100</v>
      </c>
      <c r="I499" s="27">
        <v>0</v>
      </c>
    </row>
    <row r="500" spans="1:9" s="36" customFormat="1" ht="12.75">
      <c r="A500" s="28"/>
      <c r="B500" s="83"/>
      <c r="C500" s="30"/>
      <c r="D500" s="29"/>
      <c r="E500" s="31" t="s">
        <v>28</v>
      </c>
      <c r="F500" s="64">
        <f>SUM(F502)</f>
        <v>65000</v>
      </c>
      <c r="G500" s="64">
        <f>SUM(G502)</f>
        <v>65000</v>
      </c>
      <c r="H500" s="33">
        <f>G500*100/F500</f>
        <v>100</v>
      </c>
      <c r="I500" s="34">
        <v>0</v>
      </c>
    </row>
    <row r="501" spans="1:9" s="36" customFormat="1" ht="12.75">
      <c r="A501" s="65"/>
      <c r="B501" s="66"/>
      <c r="C501" s="39"/>
      <c r="D501" s="39"/>
      <c r="E501" s="40" t="s">
        <v>93</v>
      </c>
      <c r="F501" s="41"/>
      <c r="G501" s="233"/>
      <c r="H501" s="50" t="s">
        <v>89</v>
      </c>
      <c r="I501" s="49"/>
    </row>
    <row r="502" spans="1:10" s="36" customFormat="1" ht="38.25">
      <c r="A502" s="65"/>
      <c r="B502" s="37"/>
      <c r="C502" s="39"/>
      <c r="D502" s="42">
        <v>6220</v>
      </c>
      <c r="E502" s="324" t="s">
        <v>271</v>
      </c>
      <c r="F502" s="381">
        <v>65000</v>
      </c>
      <c r="G502" s="34">
        <v>65000</v>
      </c>
      <c r="H502" s="382">
        <f>G502*100/F502</f>
        <v>100</v>
      </c>
      <c r="I502" s="34">
        <v>0</v>
      </c>
      <c r="J502" s="35"/>
    </row>
    <row r="503" spans="1:10" s="45" customFormat="1" ht="25.5">
      <c r="A503" s="211"/>
      <c r="B503" s="224"/>
      <c r="C503" s="85"/>
      <c r="D503" s="85"/>
      <c r="E503" s="239" t="s">
        <v>13</v>
      </c>
      <c r="F503" s="408" t="s">
        <v>89</v>
      </c>
      <c r="G503" s="175">
        <v>65000</v>
      </c>
      <c r="H503" s="409" t="s">
        <v>89</v>
      </c>
      <c r="I503" s="175">
        <v>0</v>
      </c>
      <c r="J503" s="44"/>
    </row>
    <row r="504" spans="1:9" s="5" customFormat="1" ht="12.75">
      <c r="A504" s="13"/>
      <c r="B504" s="228">
        <v>85153</v>
      </c>
      <c r="C504" s="2"/>
      <c r="D504" s="3"/>
      <c r="E504" s="97" t="s">
        <v>121</v>
      </c>
      <c r="F504" s="234">
        <f>SUM(F505)</f>
        <v>6000</v>
      </c>
      <c r="G504" s="234">
        <f>SUM(G505)</f>
        <v>404.5</v>
      </c>
      <c r="H504" s="176">
        <f>G504*100/F504</f>
        <v>6.741666666666666</v>
      </c>
      <c r="I504" s="61">
        <f>SUM(I505)</f>
        <v>0</v>
      </c>
    </row>
    <row r="505" spans="1:9" s="36" customFormat="1" ht="12.75">
      <c r="A505" s="28"/>
      <c r="B505" s="227"/>
      <c r="C505" s="100"/>
      <c r="D505" s="411"/>
      <c r="E505" s="74" t="s">
        <v>87</v>
      </c>
      <c r="F505" s="177">
        <f>SUM(F507:F509)</f>
        <v>6000</v>
      </c>
      <c r="G505" s="177">
        <f>SUM(G507:G509)</f>
        <v>404.5</v>
      </c>
      <c r="H505" s="68">
        <f>G505*100/F505</f>
        <v>6.741666666666666</v>
      </c>
      <c r="I505" s="178">
        <f>SUM(I507:I509)</f>
        <v>0</v>
      </c>
    </row>
    <row r="506" spans="1:9" s="36" customFormat="1" ht="12.75">
      <c r="A506" s="37"/>
      <c r="B506" s="428"/>
      <c r="C506" s="39"/>
      <c r="D506" s="39"/>
      <c r="E506" s="40" t="s">
        <v>93</v>
      </c>
      <c r="F506" s="41"/>
      <c r="G506" s="465"/>
      <c r="H506" s="101" t="s">
        <v>89</v>
      </c>
      <c r="I506" s="469"/>
    </row>
    <row r="507" spans="1:9" s="36" customFormat="1" ht="25.5">
      <c r="A507" s="139"/>
      <c r="B507" s="188"/>
      <c r="C507" s="148"/>
      <c r="D507" s="75">
        <v>4170</v>
      </c>
      <c r="E507" s="31" t="s">
        <v>100</v>
      </c>
      <c r="F507" s="76">
        <v>2000</v>
      </c>
      <c r="G507" s="116">
        <v>404.5</v>
      </c>
      <c r="H507" s="71">
        <f>G507*100/F507</f>
        <v>20.225</v>
      </c>
      <c r="I507" s="116">
        <v>0</v>
      </c>
    </row>
    <row r="508" spans="1:10" s="36" customFormat="1" ht="12.75">
      <c r="A508" s="37"/>
      <c r="B508" s="84"/>
      <c r="C508" s="67"/>
      <c r="D508" s="75">
        <v>4210</v>
      </c>
      <c r="E508" s="31" t="s">
        <v>210</v>
      </c>
      <c r="F508" s="48">
        <v>2000</v>
      </c>
      <c r="G508" s="34">
        <v>0</v>
      </c>
      <c r="H508" s="71">
        <f>G508*100/F508</f>
        <v>0</v>
      </c>
      <c r="I508" s="34">
        <v>0</v>
      </c>
      <c r="J508" s="35"/>
    </row>
    <row r="509" spans="1:10" s="36" customFormat="1" ht="12.75">
      <c r="A509" s="37"/>
      <c r="B509" s="429"/>
      <c r="C509" s="67"/>
      <c r="D509" s="75">
        <v>4300</v>
      </c>
      <c r="E509" s="31" t="s">
        <v>213</v>
      </c>
      <c r="F509" s="48">
        <v>2000</v>
      </c>
      <c r="G509" s="34">
        <v>0</v>
      </c>
      <c r="H509" s="71">
        <f>G509*100/F509</f>
        <v>0</v>
      </c>
      <c r="I509" s="34">
        <v>0</v>
      </c>
      <c r="J509" s="35"/>
    </row>
    <row r="510" spans="1:9" s="5" customFormat="1" ht="12.75">
      <c r="A510" s="13"/>
      <c r="B510" s="228">
        <v>85154</v>
      </c>
      <c r="C510" s="2"/>
      <c r="D510" s="3"/>
      <c r="E510" s="97" t="s">
        <v>59</v>
      </c>
      <c r="F510" s="234">
        <f>SUM(F511)</f>
        <v>662137</v>
      </c>
      <c r="G510" s="234">
        <f>SUM(G511)</f>
        <v>564072.8800000001</v>
      </c>
      <c r="H510" s="176">
        <f>G510*100/F510</f>
        <v>85.18975378207232</v>
      </c>
      <c r="I510" s="61">
        <f>SUM(I511)</f>
        <v>14491.449999999999</v>
      </c>
    </row>
    <row r="511" spans="1:9" s="36" customFormat="1" ht="12.75">
      <c r="A511" s="28"/>
      <c r="B511" s="227"/>
      <c r="C511" s="83"/>
      <c r="D511" s="83"/>
      <c r="E511" s="40" t="s">
        <v>87</v>
      </c>
      <c r="F511" s="177">
        <f>SUM(F513,F524:F541)</f>
        <v>662137</v>
      </c>
      <c r="G511" s="177">
        <f>SUM(G513,G524:G541)</f>
        <v>564072.8800000001</v>
      </c>
      <c r="H511" s="68">
        <f>G511*100/F511</f>
        <v>85.18975378207232</v>
      </c>
      <c r="I511" s="468">
        <f>SUM(I513,I524:I541)</f>
        <v>14491.449999999999</v>
      </c>
    </row>
    <row r="512" spans="1:9" s="36" customFormat="1" ht="12.75">
      <c r="A512" s="65"/>
      <c r="B512" s="66"/>
      <c r="C512" s="39"/>
      <c r="D512" s="39"/>
      <c r="E512" s="40" t="s">
        <v>93</v>
      </c>
      <c r="F512" s="41"/>
      <c r="G512" s="465"/>
      <c r="H512" s="50" t="s">
        <v>89</v>
      </c>
      <c r="I512" s="469"/>
    </row>
    <row r="513" spans="1:9" s="36" customFormat="1" ht="12.75">
      <c r="A513" s="65"/>
      <c r="B513" s="37"/>
      <c r="C513" s="179"/>
      <c r="D513" s="226">
        <v>2820</v>
      </c>
      <c r="E513" s="339" t="s">
        <v>53</v>
      </c>
      <c r="F513" s="170">
        <v>220000</v>
      </c>
      <c r="G513" s="465">
        <v>198894.07</v>
      </c>
      <c r="H513" s="53">
        <f>G513*100/F513</f>
        <v>90.40639545454546</v>
      </c>
      <c r="I513" s="469">
        <v>0</v>
      </c>
    </row>
    <row r="514" spans="1:9" s="36" customFormat="1" ht="12.75">
      <c r="A514" s="65"/>
      <c r="B514" s="37"/>
      <c r="C514" s="35"/>
      <c r="D514" s="84"/>
      <c r="E514" s="340" t="s">
        <v>43</v>
      </c>
      <c r="F514" s="35"/>
      <c r="G514" s="466" t="s">
        <v>89</v>
      </c>
      <c r="H514" s="50" t="s">
        <v>89</v>
      </c>
      <c r="I514" s="128"/>
    </row>
    <row r="515" spans="1:9" s="36" customFormat="1" ht="12.75">
      <c r="A515" s="65"/>
      <c r="B515" s="37"/>
      <c r="C515" s="35"/>
      <c r="D515" s="84"/>
      <c r="E515" s="341" t="s">
        <v>22</v>
      </c>
      <c r="F515" s="356"/>
      <c r="G515" s="467"/>
      <c r="H515" s="50" t="s">
        <v>89</v>
      </c>
      <c r="I515" s="121"/>
    </row>
    <row r="516" spans="1:12" s="45" customFormat="1" ht="12.75">
      <c r="A516" s="211"/>
      <c r="B516" s="43"/>
      <c r="C516" s="44"/>
      <c r="D516" s="223"/>
      <c r="E516" s="452" t="s">
        <v>126</v>
      </c>
      <c r="F516" s="366"/>
      <c r="G516" s="46">
        <v>41300</v>
      </c>
      <c r="H516" s="369"/>
      <c r="I516" s="238">
        <v>0</v>
      </c>
      <c r="K516" s="376" t="s">
        <v>89</v>
      </c>
      <c r="L516" s="376">
        <f>SUM(G516:G518,G519:G523)</f>
        <v>198894.07</v>
      </c>
    </row>
    <row r="517" spans="1:9" s="45" customFormat="1" ht="12.75">
      <c r="A517" s="211"/>
      <c r="B517" s="43"/>
      <c r="C517" s="44"/>
      <c r="D517" s="223"/>
      <c r="E517" s="452" t="s">
        <v>127</v>
      </c>
      <c r="F517" s="366"/>
      <c r="G517" s="46">
        <v>38700</v>
      </c>
      <c r="H517" s="369"/>
      <c r="I517" s="238">
        <v>0</v>
      </c>
    </row>
    <row r="518" spans="1:11" s="45" customFormat="1" ht="12.75">
      <c r="A518" s="211"/>
      <c r="B518" s="43"/>
      <c r="C518" s="44"/>
      <c r="D518" s="223"/>
      <c r="E518" s="452" t="s">
        <v>128</v>
      </c>
      <c r="F518" s="366"/>
      <c r="G518" s="46">
        <v>35000</v>
      </c>
      <c r="H518" s="369"/>
      <c r="I518" s="238">
        <v>0</v>
      </c>
      <c r="K518" s="376" t="s">
        <v>89</v>
      </c>
    </row>
    <row r="519" spans="1:9" s="45" customFormat="1" ht="12.75" customHeight="1">
      <c r="A519" s="211"/>
      <c r="B519" s="43"/>
      <c r="C519" s="44"/>
      <c r="D519" s="223"/>
      <c r="E519" s="500" t="s">
        <v>129</v>
      </c>
      <c r="F519" s="366"/>
      <c r="G519" s="46">
        <v>55000</v>
      </c>
      <c r="H519" s="369"/>
      <c r="I519" s="238">
        <v>0</v>
      </c>
    </row>
    <row r="520" spans="1:9" s="45" customFormat="1" ht="12.75">
      <c r="A520" s="211"/>
      <c r="B520" s="43"/>
      <c r="C520" s="44"/>
      <c r="D520" s="223"/>
      <c r="E520" s="452" t="s">
        <v>180</v>
      </c>
      <c r="F520" s="366"/>
      <c r="G520" s="46">
        <v>13000</v>
      </c>
      <c r="H520" s="369"/>
      <c r="I520" s="238">
        <v>0</v>
      </c>
    </row>
    <row r="521" spans="1:9" s="45" customFormat="1" ht="12.75">
      <c r="A521" s="211"/>
      <c r="B521" s="43"/>
      <c r="C521" s="44"/>
      <c r="D521" s="223"/>
      <c r="E521" s="452" t="s">
        <v>132</v>
      </c>
      <c r="F521" s="366"/>
      <c r="G521" s="46">
        <v>11400</v>
      </c>
      <c r="H521" s="369"/>
      <c r="I521" s="238">
        <v>0</v>
      </c>
    </row>
    <row r="522" spans="1:9" s="45" customFormat="1" ht="25.5">
      <c r="A522" s="211"/>
      <c r="B522" s="43"/>
      <c r="C522" s="44"/>
      <c r="D522" s="223"/>
      <c r="E522" s="452" t="s">
        <v>301</v>
      </c>
      <c r="F522" s="366"/>
      <c r="G522" s="46">
        <v>3394.07</v>
      </c>
      <c r="H522" s="369"/>
      <c r="I522" s="238">
        <v>0</v>
      </c>
    </row>
    <row r="523" spans="1:9" s="45" customFormat="1" ht="12.75">
      <c r="A523" s="211"/>
      <c r="B523" s="43"/>
      <c r="C523" s="85"/>
      <c r="D523" s="91"/>
      <c r="E523" s="452" t="s">
        <v>199</v>
      </c>
      <c r="F523" s="366"/>
      <c r="G523" s="46">
        <v>1100</v>
      </c>
      <c r="H523" s="369"/>
      <c r="I523" s="238">
        <v>0</v>
      </c>
    </row>
    <row r="524" spans="1:11" s="138" customFormat="1" ht="12.75">
      <c r="A524" s="147"/>
      <c r="B524" s="139"/>
      <c r="C524" s="148"/>
      <c r="D524" s="75">
        <v>4010</v>
      </c>
      <c r="E524" s="31" t="s">
        <v>34</v>
      </c>
      <c r="F524" s="149">
        <v>91315</v>
      </c>
      <c r="G524" s="116">
        <v>88385.59</v>
      </c>
      <c r="H524" s="137">
        <f aca="true" t="shared" si="23" ref="H524:H534">G524*100/F524</f>
        <v>96.79197284126376</v>
      </c>
      <c r="I524" s="116">
        <v>2412.69</v>
      </c>
      <c r="K524" s="361" t="s">
        <v>89</v>
      </c>
    </row>
    <row r="525" spans="1:9" s="138" customFormat="1" ht="12.75">
      <c r="A525" s="147"/>
      <c r="B525" s="139"/>
      <c r="C525" s="148"/>
      <c r="D525" s="75">
        <v>4040</v>
      </c>
      <c r="E525" s="31" t="s">
        <v>73</v>
      </c>
      <c r="F525" s="155">
        <v>6013</v>
      </c>
      <c r="G525" s="116">
        <v>6012.4</v>
      </c>
      <c r="H525" s="137">
        <f t="shared" si="23"/>
        <v>99.99002161982372</v>
      </c>
      <c r="I525" s="116">
        <v>6797.85</v>
      </c>
    </row>
    <row r="526" spans="1:9" s="138" customFormat="1" ht="12.75">
      <c r="A526" s="592"/>
      <c r="B526" s="162"/>
      <c r="C526" s="148"/>
      <c r="D526" s="75">
        <v>4110</v>
      </c>
      <c r="E526" s="31" t="s">
        <v>84</v>
      </c>
      <c r="F526" s="155">
        <v>21905</v>
      </c>
      <c r="G526" s="116">
        <v>21904.31</v>
      </c>
      <c r="H526" s="137">
        <f t="shared" si="23"/>
        <v>99.99685003423876</v>
      </c>
      <c r="I526" s="116">
        <v>2929.23</v>
      </c>
    </row>
    <row r="527" spans="1:9" s="59" customFormat="1" ht="12.75">
      <c r="A527" s="15" t="s">
        <v>86</v>
      </c>
      <c r="B527" s="16">
        <v>21</v>
      </c>
      <c r="C527" s="58"/>
      <c r="D527" s="58"/>
      <c r="E527" s="81"/>
      <c r="F527" s="58"/>
      <c r="G527" s="80"/>
      <c r="H527" s="82" t="s">
        <v>89</v>
      </c>
      <c r="I527" s="80"/>
    </row>
    <row r="528" spans="1:9" s="59" customFormat="1" ht="13.5" thickBot="1">
      <c r="A528" s="15"/>
      <c r="B528" s="16"/>
      <c r="C528" s="58"/>
      <c r="D528" s="58"/>
      <c r="E528" s="81"/>
      <c r="F528" s="58"/>
      <c r="G528" s="80"/>
      <c r="H528" s="82"/>
      <c r="I528" s="80"/>
    </row>
    <row r="529" spans="1:10" s="18" customFormat="1" ht="13.5" thickBot="1">
      <c r="A529" s="19" t="s">
        <v>45</v>
      </c>
      <c r="B529" s="20" t="s">
        <v>80</v>
      </c>
      <c r="C529" s="649" t="s">
        <v>58</v>
      </c>
      <c r="D529" s="650"/>
      <c r="E529" s="21" t="s">
        <v>44</v>
      </c>
      <c r="F529" s="20" t="s">
        <v>90</v>
      </c>
      <c r="G529" s="22" t="s">
        <v>91</v>
      </c>
      <c r="H529" s="22" t="s">
        <v>92</v>
      </c>
      <c r="I529" s="210" t="s">
        <v>97</v>
      </c>
      <c r="J529" s="17"/>
    </row>
    <row r="530" spans="1:9" s="138" customFormat="1" ht="12.75">
      <c r="A530" s="147"/>
      <c r="B530" s="139"/>
      <c r="C530" s="189"/>
      <c r="D530" s="73">
        <v>4120</v>
      </c>
      <c r="E530" s="74" t="s">
        <v>49</v>
      </c>
      <c r="F530" s="412">
        <v>1415</v>
      </c>
      <c r="G530" s="116">
        <v>1309.91</v>
      </c>
      <c r="H530" s="137">
        <f t="shared" si="23"/>
        <v>92.5731448763251</v>
      </c>
      <c r="I530" s="116">
        <v>166.55</v>
      </c>
    </row>
    <row r="531" spans="1:9" s="36" customFormat="1" ht="25.5">
      <c r="A531" s="147"/>
      <c r="B531" s="139"/>
      <c r="C531" s="148"/>
      <c r="D531" s="75">
        <v>4170</v>
      </c>
      <c r="E531" s="31" t="s">
        <v>100</v>
      </c>
      <c r="F531" s="76">
        <v>129579</v>
      </c>
      <c r="G531" s="116">
        <v>128896.49</v>
      </c>
      <c r="H531" s="71">
        <f t="shared" si="23"/>
        <v>99.47328656649611</v>
      </c>
      <c r="I531" s="116">
        <v>1398.31</v>
      </c>
    </row>
    <row r="532" spans="1:10" s="36" customFormat="1" ht="12.75">
      <c r="A532" s="65"/>
      <c r="B532" s="37"/>
      <c r="C532" s="67"/>
      <c r="D532" s="75">
        <v>4210</v>
      </c>
      <c r="E532" s="31" t="s">
        <v>210</v>
      </c>
      <c r="F532" s="48">
        <v>61079</v>
      </c>
      <c r="G532" s="34">
        <v>24797.28</v>
      </c>
      <c r="H532" s="33">
        <f t="shared" si="23"/>
        <v>40.598700044205046</v>
      </c>
      <c r="I532" s="34">
        <v>0</v>
      </c>
      <c r="J532" s="35"/>
    </row>
    <row r="533" spans="1:10" s="36" customFormat="1" ht="12.75">
      <c r="A533" s="65"/>
      <c r="B533" s="37"/>
      <c r="C533" s="67"/>
      <c r="D533" s="75">
        <v>4260</v>
      </c>
      <c r="E533" s="31" t="s">
        <v>215</v>
      </c>
      <c r="F533" s="48">
        <v>22973</v>
      </c>
      <c r="G533" s="34">
        <v>22207</v>
      </c>
      <c r="H533" s="33">
        <f t="shared" si="23"/>
        <v>96.66565098158708</v>
      </c>
      <c r="I533" s="34">
        <v>467.14</v>
      </c>
      <c r="J533" s="35"/>
    </row>
    <row r="534" spans="1:10" s="36" customFormat="1" ht="12.75">
      <c r="A534" s="37"/>
      <c r="B534" s="84"/>
      <c r="C534" s="67"/>
      <c r="D534" s="75">
        <v>4300</v>
      </c>
      <c r="E534" s="31" t="s">
        <v>213</v>
      </c>
      <c r="F534" s="48">
        <v>89360</v>
      </c>
      <c r="G534" s="34">
        <v>55558.66</v>
      </c>
      <c r="H534" s="33">
        <f t="shared" si="23"/>
        <v>62.17397045658012</v>
      </c>
      <c r="I534" s="34">
        <v>319.68</v>
      </c>
      <c r="J534" s="35"/>
    </row>
    <row r="535" spans="1:10" s="36" customFormat="1" ht="12.75">
      <c r="A535" s="65"/>
      <c r="B535" s="37"/>
      <c r="C535" s="67"/>
      <c r="D535" s="75">
        <v>4350</v>
      </c>
      <c r="E535" s="31" t="s">
        <v>214</v>
      </c>
      <c r="F535" s="48">
        <v>918</v>
      </c>
      <c r="G535" s="34">
        <v>914.23</v>
      </c>
      <c r="H535" s="33">
        <f aca="true" t="shared" si="24" ref="H535:H541">G535*100/F535</f>
        <v>99.58932461873638</v>
      </c>
      <c r="I535" s="34">
        <v>0</v>
      </c>
      <c r="J535" s="35"/>
    </row>
    <row r="536" spans="1:10" s="36" customFormat="1" ht="25.5">
      <c r="A536" s="65"/>
      <c r="B536" s="37"/>
      <c r="C536" s="67"/>
      <c r="D536" s="75">
        <v>4360</v>
      </c>
      <c r="E536" s="31" t="s">
        <v>216</v>
      </c>
      <c r="F536" s="48">
        <v>1886</v>
      </c>
      <c r="G536" s="34">
        <v>1877.86</v>
      </c>
      <c r="H536" s="33">
        <f t="shared" si="24"/>
        <v>99.56839872746554</v>
      </c>
      <c r="I536" s="34">
        <v>0</v>
      </c>
      <c r="J536" s="35"/>
    </row>
    <row r="537" spans="1:10" s="36" customFormat="1" ht="25.5">
      <c r="A537" s="65"/>
      <c r="B537" s="37"/>
      <c r="C537" s="67"/>
      <c r="D537" s="75">
        <v>4370</v>
      </c>
      <c r="E537" s="31" t="s">
        <v>217</v>
      </c>
      <c r="F537" s="48">
        <v>981</v>
      </c>
      <c r="G537" s="34">
        <v>776.28</v>
      </c>
      <c r="H537" s="33">
        <f t="shared" si="24"/>
        <v>79.13149847094802</v>
      </c>
      <c r="I537" s="34">
        <v>0</v>
      </c>
      <c r="J537" s="35"/>
    </row>
    <row r="538" spans="1:10" s="36" customFormat="1" ht="25.5">
      <c r="A538" s="65"/>
      <c r="B538" s="37"/>
      <c r="C538" s="67"/>
      <c r="D538" s="75">
        <v>4400</v>
      </c>
      <c r="E538" s="31" t="s">
        <v>218</v>
      </c>
      <c r="F538" s="48">
        <v>9251</v>
      </c>
      <c r="G538" s="34">
        <v>9250.8</v>
      </c>
      <c r="H538" s="33">
        <f t="shared" si="24"/>
        <v>99.99783807155981</v>
      </c>
      <c r="I538" s="34">
        <v>0</v>
      </c>
      <c r="J538" s="35"/>
    </row>
    <row r="539" spans="1:10" s="36" customFormat="1" ht="12.75">
      <c r="A539" s="65"/>
      <c r="B539" s="37"/>
      <c r="C539" s="67"/>
      <c r="D539" s="75">
        <v>4410</v>
      </c>
      <c r="E539" s="31" t="s">
        <v>219</v>
      </c>
      <c r="F539" s="48">
        <v>2000</v>
      </c>
      <c r="G539" s="34">
        <v>0</v>
      </c>
      <c r="H539" s="33">
        <f t="shared" si="24"/>
        <v>0</v>
      </c>
      <c r="I539" s="34">
        <v>0</v>
      </c>
      <c r="J539" s="35"/>
    </row>
    <row r="540" spans="1:10" s="36" customFormat="1" ht="12.75">
      <c r="A540" s="65"/>
      <c r="B540" s="37"/>
      <c r="C540" s="67"/>
      <c r="D540" s="75">
        <v>4440</v>
      </c>
      <c r="E540" s="31" t="s">
        <v>222</v>
      </c>
      <c r="F540" s="48">
        <v>2735</v>
      </c>
      <c r="G540" s="34">
        <v>2735</v>
      </c>
      <c r="H540" s="33">
        <f t="shared" si="24"/>
        <v>100</v>
      </c>
      <c r="I540" s="34">
        <v>0</v>
      </c>
      <c r="J540" s="35"/>
    </row>
    <row r="541" spans="1:10" s="36" customFormat="1" ht="25.5">
      <c r="A541" s="65"/>
      <c r="B541" s="78"/>
      <c r="C541" s="67"/>
      <c r="D541" s="75">
        <v>4700</v>
      </c>
      <c r="E541" s="31" t="s">
        <v>223</v>
      </c>
      <c r="F541" s="48">
        <v>727</v>
      </c>
      <c r="G541" s="34">
        <v>553</v>
      </c>
      <c r="H541" s="33">
        <f t="shared" si="24"/>
        <v>76.06602475928473</v>
      </c>
      <c r="I541" s="34">
        <v>0</v>
      </c>
      <c r="J541" s="35"/>
    </row>
    <row r="542" spans="1:9" s="5" customFormat="1" ht="12.75">
      <c r="A542" s="13"/>
      <c r="B542" s="228">
        <v>85195</v>
      </c>
      <c r="C542" s="2"/>
      <c r="D542" s="3"/>
      <c r="E542" s="25" t="s">
        <v>66</v>
      </c>
      <c r="F542" s="87">
        <f>SUM(F543)</f>
        <v>11500</v>
      </c>
      <c r="G542" s="87">
        <f>SUM(G543)</f>
        <v>9686.71</v>
      </c>
      <c r="H542" s="176">
        <f>G542*100/F542</f>
        <v>84.23226086956521</v>
      </c>
      <c r="I542" s="61">
        <v>0</v>
      </c>
    </row>
    <row r="543" spans="1:9" s="36" customFormat="1" ht="12.75">
      <c r="A543" s="28"/>
      <c r="B543" s="227"/>
      <c r="C543" s="83"/>
      <c r="D543" s="83"/>
      <c r="E543" s="40" t="s">
        <v>87</v>
      </c>
      <c r="F543" s="177">
        <f>SUM(F545:F550)</f>
        <v>11500</v>
      </c>
      <c r="G543" s="177">
        <f>SUM(G545,G550)</f>
        <v>9686.71</v>
      </c>
      <c r="H543" s="101">
        <f>G543*100/F543</f>
        <v>84.23226086956521</v>
      </c>
      <c r="I543" s="178">
        <f>SUM(I545:I550)</f>
        <v>0</v>
      </c>
    </row>
    <row r="544" spans="1:9" s="36" customFormat="1" ht="12.75">
      <c r="A544" s="65"/>
      <c r="B544" s="66"/>
      <c r="C544" s="72"/>
      <c r="D544" s="72"/>
      <c r="E544" s="74" t="s">
        <v>93</v>
      </c>
      <c r="F544" s="221"/>
      <c r="G544" s="572"/>
      <c r="H544" s="33" t="s">
        <v>89</v>
      </c>
      <c r="I544" s="178"/>
    </row>
    <row r="545" spans="1:9" s="36" customFormat="1" ht="12.75">
      <c r="A545" s="37"/>
      <c r="B545" s="84"/>
      <c r="C545" s="179"/>
      <c r="D545" s="226">
        <v>2820</v>
      </c>
      <c r="E545" s="339" t="s">
        <v>53</v>
      </c>
      <c r="F545" s="170">
        <v>9500</v>
      </c>
      <c r="G545" s="52">
        <v>9500</v>
      </c>
      <c r="H545" s="53">
        <f>G545*100/F545</f>
        <v>100</v>
      </c>
      <c r="I545" s="134">
        <v>0</v>
      </c>
    </row>
    <row r="546" spans="1:9" s="36" customFormat="1" ht="12.75">
      <c r="A546" s="65"/>
      <c r="B546" s="65"/>
      <c r="C546" s="65"/>
      <c r="D546" s="84"/>
      <c r="E546" s="340" t="s">
        <v>43</v>
      </c>
      <c r="F546" s="35"/>
      <c r="G546" s="172"/>
      <c r="H546" s="537" t="s">
        <v>89</v>
      </c>
      <c r="I546" s="173"/>
    </row>
    <row r="547" spans="1:9" s="36" customFormat="1" ht="12.75">
      <c r="A547" s="37"/>
      <c r="B547" s="35"/>
      <c r="C547" s="65"/>
      <c r="D547" s="84"/>
      <c r="E547" s="590" t="s">
        <v>304</v>
      </c>
      <c r="F547" s="535"/>
      <c r="G547" s="536"/>
      <c r="H547" s="422" t="s">
        <v>89</v>
      </c>
      <c r="I547" s="160"/>
    </row>
    <row r="548" spans="1:9" s="45" customFormat="1" ht="12.75">
      <c r="A548" s="211"/>
      <c r="B548" s="211"/>
      <c r="C548" s="211"/>
      <c r="D548" s="223"/>
      <c r="E548" s="500" t="s">
        <v>303</v>
      </c>
      <c r="F548" s="366"/>
      <c r="G548" s="46">
        <v>3000</v>
      </c>
      <c r="H548" s="369"/>
      <c r="I548" s="238">
        <v>0</v>
      </c>
    </row>
    <row r="549" spans="1:9" s="45" customFormat="1" ht="12.75">
      <c r="A549" s="211"/>
      <c r="B549" s="211"/>
      <c r="C549" s="308"/>
      <c r="D549" s="91"/>
      <c r="E549" s="500" t="s">
        <v>302</v>
      </c>
      <c r="F549" s="366"/>
      <c r="G549" s="46">
        <v>6500</v>
      </c>
      <c r="H549" s="369"/>
      <c r="I549" s="238">
        <v>0</v>
      </c>
    </row>
    <row r="550" spans="1:10" s="36" customFormat="1" ht="13.5" thickBot="1">
      <c r="A550" s="130"/>
      <c r="B550" s="248"/>
      <c r="C550" s="348"/>
      <c r="D550" s="562">
        <v>4210</v>
      </c>
      <c r="E550" s="563" t="s">
        <v>210</v>
      </c>
      <c r="F550" s="347">
        <v>2000</v>
      </c>
      <c r="G550" s="564">
        <v>186.71</v>
      </c>
      <c r="H550" s="131">
        <f>G550*100/F550</f>
        <v>9.3355</v>
      </c>
      <c r="I550" s="564">
        <v>0</v>
      </c>
      <c r="J550" s="35"/>
    </row>
    <row r="551" spans="1:9" s="11" customFormat="1" ht="12.75">
      <c r="A551" s="287">
        <v>852</v>
      </c>
      <c r="B551" s="257"/>
      <c r="C551" s="257"/>
      <c r="D551" s="258"/>
      <c r="E551" s="259" t="s">
        <v>37</v>
      </c>
      <c r="F551" s="260">
        <f>SUM(F552,F559,F563,F584,F588,F596,F612,F630,F638,F644,F648,F652,F677,F684,F688)</f>
        <v>12459661</v>
      </c>
      <c r="G551" s="260">
        <f>SUM(G552,G559,G563,G584,G588,G596,G612,G630,G638,G644,G648,G652,G677,G684,G688)</f>
        <v>11761339.78</v>
      </c>
      <c r="H551" s="254">
        <f>G551*100/F551</f>
        <v>94.39534334040067</v>
      </c>
      <c r="I551" s="261">
        <f>SUM(I552,I559,I563,I584,I588,I596,I612,I630,I638,I644,I648,I652,I677,I684,I688)</f>
        <v>168395.41</v>
      </c>
    </row>
    <row r="552" spans="1:9" s="5" customFormat="1" ht="12.75">
      <c r="A552" s="14"/>
      <c r="B552" s="102">
        <v>85201</v>
      </c>
      <c r="C552" s="2"/>
      <c r="D552" s="3"/>
      <c r="E552" s="25" t="s">
        <v>272</v>
      </c>
      <c r="F552" s="93">
        <f>SUM(F553)</f>
        <v>21900</v>
      </c>
      <c r="G552" s="93">
        <f>SUM(G553)</f>
        <v>2434.13</v>
      </c>
      <c r="H552" s="26">
        <f>G552*100/F552</f>
        <v>11.114748858447488</v>
      </c>
      <c r="I552" s="27">
        <f>SUM(I553)</f>
        <v>759.7</v>
      </c>
    </row>
    <row r="553" spans="1:9" s="138" customFormat="1" ht="12.75">
      <c r="A553" s="28"/>
      <c r="B553" s="29"/>
      <c r="C553" s="30"/>
      <c r="D553" s="29"/>
      <c r="E553" s="31" t="s">
        <v>273</v>
      </c>
      <c r="F553" s="152">
        <f>SUM(F555)</f>
        <v>21900</v>
      </c>
      <c r="G553" s="152">
        <f>SUM(G555)</f>
        <v>2434.13</v>
      </c>
      <c r="H553" s="137">
        <f>G553*100/F553</f>
        <v>11.114748858447488</v>
      </c>
      <c r="I553" s="136">
        <f>SUM(I555)</f>
        <v>759.7</v>
      </c>
    </row>
    <row r="554" spans="1:10" s="36" customFormat="1" ht="12.75">
      <c r="A554" s="37"/>
      <c r="B554" s="428"/>
      <c r="C554" s="35"/>
      <c r="D554" s="35"/>
      <c r="E554" s="69" t="s">
        <v>93</v>
      </c>
      <c r="F554" s="426"/>
      <c r="G554" s="70"/>
      <c r="H554" s="71" t="s">
        <v>89</v>
      </c>
      <c r="I554" s="70"/>
      <c r="J554" s="35"/>
    </row>
    <row r="555" spans="1:10" s="36" customFormat="1" ht="25.5">
      <c r="A555" s="78"/>
      <c r="B555" s="429"/>
      <c r="C555" s="67"/>
      <c r="D555" s="75">
        <v>4330</v>
      </c>
      <c r="E555" s="31" t="s">
        <v>234</v>
      </c>
      <c r="F555" s="48">
        <v>21900</v>
      </c>
      <c r="G555" s="34">
        <v>2434.13</v>
      </c>
      <c r="H555" s="422">
        <f>G555*100/F555</f>
        <v>11.114748858447488</v>
      </c>
      <c r="I555" s="34">
        <v>759.7</v>
      </c>
      <c r="J555" s="35"/>
    </row>
    <row r="556" spans="1:9" s="59" customFormat="1" ht="12.75">
      <c r="A556" s="15" t="s">
        <v>86</v>
      </c>
      <c r="B556" s="16">
        <v>22</v>
      </c>
      <c r="C556" s="58"/>
      <c r="D556" s="58"/>
      <c r="E556" s="81"/>
      <c r="F556" s="58"/>
      <c r="G556" s="80"/>
      <c r="H556" s="82" t="s">
        <v>89</v>
      </c>
      <c r="I556" s="80" t="s">
        <v>89</v>
      </c>
    </row>
    <row r="557" spans="1:9" s="59" customFormat="1" ht="13.5" thickBot="1">
      <c r="A557" s="15"/>
      <c r="B557" s="16"/>
      <c r="C557" s="58"/>
      <c r="D557" s="58"/>
      <c r="E557" s="81"/>
      <c r="F557" s="58"/>
      <c r="G557" s="80"/>
      <c r="H557" s="82"/>
      <c r="I557" s="80" t="s">
        <v>89</v>
      </c>
    </row>
    <row r="558" spans="1:10" s="18" customFormat="1" ht="13.5" thickBot="1">
      <c r="A558" s="19" t="s">
        <v>45</v>
      </c>
      <c r="B558" s="20" t="s">
        <v>80</v>
      </c>
      <c r="C558" s="649" t="s">
        <v>58</v>
      </c>
      <c r="D558" s="650"/>
      <c r="E558" s="21" t="s">
        <v>44</v>
      </c>
      <c r="F558" s="20" t="s">
        <v>90</v>
      </c>
      <c r="G558" s="22" t="s">
        <v>91</v>
      </c>
      <c r="H558" s="22" t="s">
        <v>92</v>
      </c>
      <c r="I558" s="210" t="s">
        <v>97</v>
      </c>
      <c r="J558" s="17"/>
    </row>
    <row r="559" spans="1:9" s="5" customFormat="1" ht="12.75">
      <c r="A559" s="13"/>
      <c r="B559" s="102">
        <v>85202</v>
      </c>
      <c r="C559" s="2"/>
      <c r="D559" s="3"/>
      <c r="E559" s="25" t="s">
        <v>161</v>
      </c>
      <c r="F559" s="93">
        <f>SUM(F560)</f>
        <v>620000</v>
      </c>
      <c r="G559" s="93">
        <f>SUM(G560)</f>
        <v>590152.34</v>
      </c>
      <c r="H559" s="26">
        <f>G559*100/F559</f>
        <v>95.18586129032258</v>
      </c>
      <c r="I559" s="27">
        <f>SUM(I560)</f>
        <v>0</v>
      </c>
    </row>
    <row r="560" spans="1:9" s="138" customFormat="1" ht="42" customHeight="1">
      <c r="A560" s="28"/>
      <c r="B560" s="29"/>
      <c r="C560" s="30"/>
      <c r="D560" s="29"/>
      <c r="E560" s="31" t="s">
        <v>14</v>
      </c>
      <c r="F560" s="152">
        <f>SUM(F562)</f>
        <v>620000</v>
      </c>
      <c r="G560" s="152">
        <f>SUM(G562)</f>
        <v>590152.34</v>
      </c>
      <c r="H560" s="137">
        <f>G560*100/F560</f>
        <v>95.18586129032258</v>
      </c>
      <c r="I560" s="136">
        <f>SUM(I562)</f>
        <v>0</v>
      </c>
    </row>
    <row r="561" spans="1:10" s="36" customFormat="1" ht="12.75">
      <c r="A561" s="37"/>
      <c r="B561" s="428"/>
      <c r="C561" s="35"/>
      <c r="D561" s="35"/>
      <c r="E561" s="69" t="s">
        <v>93</v>
      </c>
      <c r="F561" s="426"/>
      <c r="G561" s="70"/>
      <c r="H561" s="71" t="s">
        <v>89</v>
      </c>
      <c r="I561" s="70"/>
      <c r="J561" s="35"/>
    </row>
    <row r="562" spans="1:10" s="36" customFormat="1" ht="25.5">
      <c r="A562" s="37"/>
      <c r="B562" s="84"/>
      <c r="C562" s="67"/>
      <c r="D562" s="75">
        <v>4330</v>
      </c>
      <c r="E562" s="31" t="s">
        <v>234</v>
      </c>
      <c r="F562" s="48">
        <v>620000</v>
      </c>
      <c r="G562" s="34">
        <v>590152.34</v>
      </c>
      <c r="H562" s="422">
        <f>G562*100/F562</f>
        <v>95.18586129032258</v>
      </c>
      <c r="I562" s="34">
        <v>0</v>
      </c>
      <c r="J562" s="35"/>
    </row>
    <row r="563" spans="1:9" s="5" customFormat="1" ht="12.75">
      <c r="A563" s="13"/>
      <c r="B563" s="102">
        <v>85203</v>
      </c>
      <c r="C563" s="2"/>
      <c r="D563" s="3"/>
      <c r="E563" s="25" t="s">
        <v>98</v>
      </c>
      <c r="F563" s="93">
        <f>SUM(F564)</f>
        <v>398653</v>
      </c>
      <c r="G563" s="93">
        <f>SUM(G564)</f>
        <v>398487.33</v>
      </c>
      <c r="H563" s="26">
        <f>G563*100/F563</f>
        <v>99.95844255530498</v>
      </c>
      <c r="I563" s="27">
        <f>SUM(I564)</f>
        <v>23882.69</v>
      </c>
    </row>
    <row r="564" spans="1:9" s="138" customFormat="1" ht="51">
      <c r="A564" s="28"/>
      <c r="B564" s="83"/>
      <c r="C564" s="30"/>
      <c r="D564" s="29"/>
      <c r="E564" s="31" t="s">
        <v>334</v>
      </c>
      <c r="F564" s="152">
        <f>SUM(F566:F580)</f>
        <v>398653</v>
      </c>
      <c r="G564" s="152">
        <f>SUM(G566:G580)</f>
        <v>398487.33</v>
      </c>
      <c r="H564" s="137">
        <f>G564*100/F564</f>
        <v>99.95844255530498</v>
      </c>
      <c r="I564" s="136">
        <f>SUM(I566:I580)</f>
        <v>23882.69</v>
      </c>
    </row>
    <row r="565" spans="1:9" s="138" customFormat="1" ht="12.75">
      <c r="A565" s="139"/>
      <c r="B565" s="576"/>
      <c r="C565" s="140"/>
      <c r="D565" s="140"/>
      <c r="E565" s="40" t="s">
        <v>93</v>
      </c>
      <c r="F565" s="153"/>
      <c r="G565" s="166"/>
      <c r="H565" s="137" t="s">
        <v>89</v>
      </c>
      <c r="I565" s="136"/>
    </row>
    <row r="566" spans="1:11" s="138" customFormat="1" ht="12.75">
      <c r="A566" s="139"/>
      <c r="B566" s="188"/>
      <c r="C566" s="148"/>
      <c r="D566" s="75">
        <v>4010</v>
      </c>
      <c r="E566" s="31" t="s">
        <v>34</v>
      </c>
      <c r="F566" s="149">
        <v>252598</v>
      </c>
      <c r="G566" s="116">
        <v>252443.61</v>
      </c>
      <c r="H566" s="137">
        <f>G566*100/F566</f>
        <v>99.93887916768938</v>
      </c>
      <c r="I566" s="136">
        <v>0</v>
      </c>
      <c r="K566" s="361" t="s">
        <v>89</v>
      </c>
    </row>
    <row r="567" spans="1:9" s="138" customFormat="1" ht="12.75">
      <c r="A567" s="139"/>
      <c r="B567" s="188"/>
      <c r="C567" s="148"/>
      <c r="D567" s="75">
        <v>4040</v>
      </c>
      <c r="E567" s="31" t="s">
        <v>73</v>
      </c>
      <c r="F567" s="155">
        <v>19642</v>
      </c>
      <c r="G567" s="116">
        <v>19641.45</v>
      </c>
      <c r="H567" s="137">
        <f>G567*100/F567</f>
        <v>99.99719987781285</v>
      </c>
      <c r="I567" s="136">
        <v>19939.23</v>
      </c>
    </row>
    <row r="568" spans="1:9" s="138" customFormat="1" ht="12.75">
      <c r="A568" s="139"/>
      <c r="B568" s="188"/>
      <c r="C568" s="148"/>
      <c r="D568" s="75">
        <v>4110</v>
      </c>
      <c r="E568" s="31" t="s">
        <v>84</v>
      </c>
      <c r="F568" s="155">
        <v>44507</v>
      </c>
      <c r="G568" s="116">
        <v>44497.47</v>
      </c>
      <c r="H568" s="137">
        <f>G568*100/F568</f>
        <v>99.97858763789965</v>
      </c>
      <c r="I568" s="136">
        <v>3481.41</v>
      </c>
    </row>
    <row r="569" spans="1:9" s="138" customFormat="1" ht="12.75">
      <c r="A569" s="147"/>
      <c r="B569" s="139"/>
      <c r="C569" s="140"/>
      <c r="D569" s="42">
        <v>4120</v>
      </c>
      <c r="E569" s="40" t="s">
        <v>49</v>
      </c>
      <c r="F569" s="182">
        <v>6184</v>
      </c>
      <c r="G569" s="116">
        <v>6182.3</v>
      </c>
      <c r="H569" s="137">
        <f aca="true" t="shared" si="25" ref="H569:H589">G569*100/F569</f>
        <v>99.97250970245796</v>
      </c>
      <c r="I569" s="136">
        <v>462.05</v>
      </c>
    </row>
    <row r="570" spans="1:9" s="138" customFormat="1" ht="25.5">
      <c r="A570" s="139"/>
      <c r="B570" s="139"/>
      <c r="C570" s="189"/>
      <c r="D570" s="73">
        <v>4170</v>
      </c>
      <c r="E570" s="31" t="s">
        <v>100</v>
      </c>
      <c r="F570" s="183">
        <v>8400</v>
      </c>
      <c r="G570" s="116">
        <v>8400</v>
      </c>
      <c r="H570" s="157">
        <f t="shared" si="25"/>
        <v>100</v>
      </c>
      <c r="I570" s="136">
        <v>0</v>
      </c>
    </row>
    <row r="571" spans="1:10" s="36" customFormat="1" ht="12.75">
      <c r="A571" s="37"/>
      <c r="B571" s="84"/>
      <c r="C571" s="67"/>
      <c r="D571" s="75">
        <v>4210</v>
      </c>
      <c r="E571" s="31" t="s">
        <v>210</v>
      </c>
      <c r="F571" s="48">
        <v>16491</v>
      </c>
      <c r="G571" s="34">
        <v>16491</v>
      </c>
      <c r="H571" s="33">
        <f t="shared" si="25"/>
        <v>100</v>
      </c>
      <c r="I571" s="34">
        <v>0</v>
      </c>
      <c r="J571" s="35"/>
    </row>
    <row r="572" spans="1:10" s="36" customFormat="1" ht="12.75">
      <c r="A572" s="65"/>
      <c r="B572" s="37"/>
      <c r="C572" s="67"/>
      <c r="D572" s="75">
        <v>4260</v>
      </c>
      <c r="E572" s="31" t="s">
        <v>215</v>
      </c>
      <c r="F572" s="48">
        <v>21039</v>
      </c>
      <c r="G572" s="34">
        <v>21039.31</v>
      </c>
      <c r="H572" s="33">
        <f t="shared" si="25"/>
        <v>100.00147345406151</v>
      </c>
      <c r="I572" s="34">
        <v>0</v>
      </c>
      <c r="J572" s="35"/>
    </row>
    <row r="573" spans="1:10" s="36" customFormat="1" ht="12.75">
      <c r="A573" s="65"/>
      <c r="B573" s="37"/>
      <c r="C573" s="67"/>
      <c r="D573" s="75">
        <v>4270</v>
      </c>
      <c r="E573" s="31" t="s">
        <v>211</v>
      </c>
      <c r="F573" s="48">
        <v>11923</v>
      </c>
      <c r="G573" s="34">
        <v>11923</v>
      </c>
      <c r="H573" s="33">
        <f t="shared" si="25"/>
        <v>100</v>
      </c>
      <c r="I573" s="34">
        <v>0</v>
      </c>
      <c r="J573" s="35"/>
    </row>
    <row r="574" spans="1:10" s="36" customFormat="1" ht="12.75">
      <c r="A574" s="37"/>
      <c r="B574" s="84"/>
      <c r="C574" s="67"/>
      <c r="D574" s="75">
        <v>4300</v>
      </c>
      <c r="E574" s="31" t="s">
        <v>213</v>
      </c>
      <c r="F574" s="48">
        <v>1919</v>
      </c>
      <c r="G574" s="34">
        <v>1918.86</v>
      </c>
      <c r="H574" s="33">
        <f t="shared" si="25"/>
        <v>99.99270453361126</v>
      </c>
      <c r="I574" s="34">
        <v>0</v>
      </c>
      <c r="J574" s="35"/>
    </row>
    <row r="575" spans="1:10" s="36" customFormat="1" ht="12.75">
      <c r="A575" s="65"/>
      <c r="B575" s="37"/>
      <c r="C575" s="67"/>
      <c r="D575" s="75">
        <v>4350</v>
      </c>
      <c r="E575" s="31" t="s">
        <v>214</v>
      </c>
      <c r="F575" s="48">
        <v>767</v>
      </c>
      <c r="G575" s="34">
        <v>766.83</v>
      </c>
      <c r="H575" s="33">
        <f t="shared" si="25"/>
        <v>99.97783572359843</v>
      </c>
      <c r="I575" s="34">
        <v>0</v>
      </c>
      <c r="J575" s="35"/>
    </row>
    <row r="576" spans="1:10" s="36" customFormat="1" ht="25.5">
      <c r="A576" s="65"/>
      <c r="B576" s="37"/>
      <c r="C576" s="67"/>
      <c r="D576" s="75">
        <v>4360</v>
      </c>
      <c r="E576" s="31" t="s">
        <v>216</v>
      </c>
      <c r="F576" s="48">
        <v>295</v>
      </c>
      <c r="G576" s="34">
        <v>295.2</v>
      </c>
      <c r="H576" s="33">
        <f t="shared" si="25"/>
        <v>100.0677966101695</v>
      </c>
      <c r="I576" s="34">
        <v>0</v>
      </c>
      <c r="J576" s="35"/>
    </row>
    <row r="577" spans="1:10" s="36" customFormat="1" ht="25.5">
      <c r="A577" s="65"/>
      <c r="B577" s="37"/>
      <c r="C577" s="67"/>
      <c r="D577" s="75">
        <v>4370</v>
      </c>
      <c r="E577" s="31" t="s">
        <v>217</v>
      </c>
      <c r="F577" s="48">
        <v>1458</v>
      </c>
      <c r="G577" s="34">
        <v>1458.3</v>
      </c>
      <c r="H577" s="33">
        <f t="shared" si="25"/>
        <v>100.02057613168725</v>
      </c>
      <c r="I577" s="34">
        <v>0</v>
      </c>
      <c r="J577" s="35"/>
    </row>
    <row r="578" spans="1:10" s="36" customFormat="1" ht="12.75">
      <c r="A578" s="65"/>
      <c r="B578" s="37"/>
      <c r="C578" s="67"/>
      <c r="D578" s="75">
        <v>4430</v>
      </c>
      <c r="E578" s="31" t="s">
        <v>221</v>
      </c>
      <c r="F578" s="48">
        <v>1000</v>
      </c>
      <c r="G578" s="34">
        <v>1000</v>
      </c>
      <c r="H578" s="33">
        <f t="shared" si="25"/>
        <v>100</v>
      </c>
      <c r="I578" s="34">
        <v>0</v>
      </c>
      <c r="J578" s="35"/>
    </row>
    <row r="579" spans="1:10" s="36" customFormat="1" ht="12.75">
      <c r="A579" s="65"/>
      <c r="B579" s="37"/>
      <c r="C579" s="67"/>
      <c r="D579" s="75">
        <v>4440</v>
      </c>
      <c r="E579" s="31" t="s">
        <v>222</v>
      </c>
      <c r="F579" s="48">
        <v>12307</v>
      </c>
      <c r="G579" s="34">
        <v>12307</v>
      </c>
      <c r="H579" s="33">
        <f t="shared" si="25"/>
        <v>100</v>
      </c>
      <c r="I579" s="34">
        <v>0</v>
      </c>
      <c r="J579" s="35"/>
    </row>
    <row r="580" spans="1:10" s="36" customFormat="1" ht="25.5">
      <c r="A580" s="78"/>
      <c r="B580" s="78"/>
      <c r="C580" s="67"/>
      <c r="D580" s="75">
        <v>4700</v>
      </c>
      <c r="E580" s="31" t="s">
        <v>223</v>
      </c>
      <c r="F580" s="48">
        <v>123</v>
      </c>
      <c r="G580" s="34">
        <v>123</v>
      </c>
      <c r="H580" s="33">
        <f t="shared" si="25"/>
        <v>100</v>
      </c>
      <c r="I580" s="34">
        <v>0</v>
      </c>
      <c r="J580" s="35"/>
    </row>
    <row r="581" spans="1:9" s="59" customFormat="1" ht="12.75">
      <c r="A581" s="15" t="s">
        <v>86</v>
      </c>
      <c r="B581" s="16">
        <v>23</v>
      </c>
      <c r="C581" s="58"/>
      <c r="D581" s="58"/>
      <c r="E581" s="81"/>
      <c r="F581" s="58"/>
      <c r="G581" s="80"/>
      <c r="H581" s="82" t="s">
        <v>89</v>
      </c>
      <c r="I581" s="80"/>
    </row>
    <row r="582" spans="1:9" s="59" customFormat="1" ht="13.5" thickBot="1">
      <c r="A582" s="15"/>
      <c r="B582" s="16"/>
      <c r="C582" s="58"/>
      <c r="D582" s="58"/>
      <c r="E582" s="81"/>
      <c r="F582" s="58"/>
      <c r="G582" s="80"/>
      <c r="H582" s="82"/>
      <c r="I582" s="80"/>
    </row>
    <row r="583" spans="1:10" s="18" customFormat="1" ht="13.5" thickBot="1">
      <c r="A583" s="19" t="s">
        <v>45</v>
      </c>
      <c r="B583" s="20" t="s">
        <v>80</v>
      </c>
      <c r="C583" s="649" t="s">
        <v>58</v>
      </c>
      <c r="D583" s="650"/>
      <c r="E583" s="21" t="s">
        <v>44</v>
      </c>
      <c r="F583" s="20" t="s">
        <v>90</v>
      </c>
      <c r="G583" s="22" t="s">
        <v>91</v>
      </c>
      <c r="H583" s="22" t="s">
        <v>92</v>
      </c>
      <c r="I583" s="210" t="s">
        <v>97</v>
      </c>
      <c r="J583" s="17"/>
    </row>
    <row r="584" spans="1:9" s="5" customFormat="1" ht="12.75">
      <c r="A584" s="13"/>
      <c r="B584" s="228">
        <v>85204</v>
      </c>
      <c r="C584" s="6"/>
      <c r="D584" s="7"/>
      <c r="E584" s="122" t="s">
        <v>274</v>
      </c>
      <c r="F584" s="573">
        <f>SUM(F585)</f>
        <v>19600</v>
      </c>
      <c r="G584" s="573">
        <f>SUM(G585)</f>
        <v>708.84</v>
      </c>
      <c r="H584" s="26">
        <f>G584*100/F584</f>
        <v>3.616530612244898</v>
      </c>
      <c r="I584" s="61">
        <f>SUM(I585)</f>
        <v>166</v>
      </c>
    </row>
    <row r="585" spans="1:9" s="138" customFormat="1" ht="12.75">
      <c r="A585" s="28"/>
      <c r="B585" s="83"/>
      <c r="C585" s="30"/>
      <c r="D585" s="29"/>
      <c r="E585" s="31" t="s">
        <v>87</v>
      </c>
      <c r="F585" s="135">
        <f>SUM(F587)</f>
        <v>19600</v>
      </c>
      <c r="G585" s="135">
        <f>SUM(G587)</f>
        <v>708.84</v>
      </c>
      <c r="H585" s="137">
        <f>G585*100/F585</f>
        <v>3.616530612244898</v>
      </c>
      <c r="I585" s="150">
        <f>SUM(I587)</f>
        <v>166</v>
      </c>
    </row>
    <row r="586" spans="1:9" s="138" customFormat="1" ht="12.75">
      <c r="A586" s="147"/>
      <c r="B586" s="360"/>
      <c r="C586" s="189"/>
      <c r="D586" s="189"/>
      <c r="E586" s="74" t="s">
        <v>93</v>
      </c>
      <c r="F586" s="504"/>
      <c r="G586" s="116"/>
      <c r="H586" s="137" t="s">
        <v>89</v>
      </c>
      <c r="I586" s="136"/>
    </row>
    <row r="587" spans="1:11" s="36" customFormat="1" ht="12.75">
      <c r="A587" s="65"/>
      <c r="B587" s="78"/>
      <c r="C587" s="67"/>
      <c r="D587" s="75">
        <v>3110</v>
      </c>
      <c r="E587" s="31" t="s">
        <v>124</v>
      </c>
      <c r="F587" s="111">
        <v>19600</v>
      </c>
      <c r="G587" s="116">
        <v>708.84</v>
      </c>
      <c r="H587" s="33">
        <f>G587*100/F587</f>
        <v>3.616530612244898</v>
      </c>
      <c r="I587" s="34">
        <v>166</v>
      </c>
      <c r="J587" s="35"/>
      <c r="K587" s="377" t="s">
        <v>89</v>
      </c>
    </row>
    <row r="588" spans="1:9" s="5" customFormat="1" ht="12.75">
      <c r="A588" s="13"/>
      <c r="B588" s="96">
        <v>85205</v>
      </c>
      <c r="C588" s="2"/>
      <c r="D588" s="3"/>
      <c r="E588" s="25" t="s">
        <v>122</v>
      </c>
      <c r="F588" s="93">
        <f>SUM(F589)</f>
        <v>10280</v>
      </c>
      <c r="G588" s="93">
        <f>SUM(G589)</f>
        <v>5309.800000000001</v>
      </c>
      <c r="H588" s="26">
        <f t="shared" si="25"/>
        <v>51.651750972762656</v>
      </c>
      <c r="I588" s="27">
        <f>SUM(I589)</f>
        <v>0</v>
      </c>
    </row>
    <row r="589" spans="1:9" s="138" customFormat="1" ht="38.25">
      <c r="A589" s="28"/>
      <c r="B589" s="403"/>
      <c r="C589" s="30"/>
      <c r="D589" s="29"/>
      <c r="E589" s="31" t="s">
        <v>15</v>
      </c>
      <c r="F589" s="152">
        <f>SUM(F591:F595)</f>
        <v>10280</v>
      </c>
      <c r="G589" s="152">
        <f>SUM(G591:G595)</f>
        <v>5309.800000000001</v>
      </c>
      <c r="H589" s="137">
        <f t="shared" si="25"/>
        <v>51.651750972762656</v>
      </c>
      <c r="I589" s="136">
        <f>SUM(I591:I595)</f>
        <v>0</v>
      </c>
    </row>
    <row r="590" spans="1:10" s="36" customFormat="1" ht="12.75">
      <c r="A590" s="65"/>
      <c r="B590" s="66"/>
      <c r="C590" s="35"/>
      <c r="D590" s="35"/>
      <c r="E590" s="69" t="s">
        <v>93</v>
      </c>
      <c r="F590" s="426"/>
      <c r="G590" s="70"/>
      <c r="H590" s="71" t="s">
        <v>89</v>
      </c>
      <c r="I590" s="70"/>
      <c r="J590" s="35"/>
    </row>
    <row r="591" spans="1:9" s="138" customFormat="1" ht="25.5">
      <c r="A591" s="147"/>
      <c r="B591" s="139"/>
      <c r="C591" s="189"/>
      <c r="D591" s="73">
        <v>4170</v>
      </c>
      <c r="E591" s="31" t="s">
        <v>100</v>
      </c>
      <c r="F591" s="183">
        <v>2600</v>
      </c>
      <c r="G591" s="116">
        <v>1500</v>
      </c>
      <c r="H591" s="157">
        <f aca="true" t="shared" si="26" ref="H591:H597">G591*100/F591</f>
        <v>57.69230769230769</v>
      </c>
      <c r="I591" s="136">
        <v>0</v>
      </c>
    </row>
    <row r="592" spans="1:10" s="36" customFormat="1" ht="12.75">
      <c r="A592" s="65"/>
      <c r="B592" s="37"/>
      <c r="C592" s="67"/>
      <c r="D592" s="75">
        <v>4210</v>
      </c>
      <c r="E592" s="31" t="s">
        <v>210</v>
      </c>
      <c r="F592" s="48">
        <v>3890</v>
      </c>
      <c r="G592" s="34">
        <v>1649.4</v>
      </c>
      <c r="H592" s="424">
        <f t="shared" si="26"/>
        <v>42.401028277634964</v>
      </c>
      <c r="I592" s="34">
        <v>0</v>
      </c>
      <c r="J592" s="35"/>
    </row>
    <row r="593" spans="1:10" s="36" customFormat="1" ht="12.75">
      <c r="A593" s="65"/>
      <c r="B593" s="37"/>
      <c r="C593" s="67"/>
      <c r="D593" s="75">
        <v>4300</v>
      </c>
      <c r="E593" s="31" t="s">
        <v>213</v>
      </c>
      <c r="F593" s="48">
        <v>2100</v>
      </c>
      <c r="G593" s="34">
        <v>1891.88</v>
      </c>
      <c r="H593" s="424">
        <f t="shared" si="26"/>
        <v>90.08952380952381</v>
      </c>
      <c r="I593" s="34">
        <v>0</v>
      </c>
      <c r="J593" s="35"/>
    </row>
    <row r="594" spans="1:10" s="36" customFormat="1" ht="12.75">
      <c r="A594" s="65"/>
      <c r="B594" s="37"/>
      <c r="C594" s="67"/>
      <c r="D594" s="75">
        <v>4410</v>
      </c>
      <c r="E594" s="31" t="s">
        <v>219</v>
      </c>
      <c r="F594" s="48">
        <v>520</v>
      </c>
      <c r="G594" s="34">
        <v>268.52</v>
      </c>
      <c r="H594" s="33">
        <f t="shared" si="26"/>
        <v>51.63846153846154</v>
      </c>
      <c r="I594" s="34">
        <v>0</v>
      </c>
      <c r="J594" s="35"/>
    </row>
    <row r="595" spans="1:10" s="36" customFormat="1" ht="25.5">
      <c r="A595" s="65"/>
      <c r="B595" s="78"/>
      <c r="C595" s="67"/>
      <c r="D595" s="75">
        <v>4700</v>
      </c>
      <c r="E595" s="31" t="s">
        <v>223</v>
      </c>
      <c r="F595" s="194">
        <v>1170</v>
      </c>
      <c r="G595" s="49">
        <v>0</v>
      </c>
      <c r="H595" s="50">
        <f t="shared" si="26"/>
        <v>0</v>
      </c>
      <c r="I595" s="49">
        <v>0</v>
      </c>
      <c r="J595" s="35"/>
    </row>
    <row r="596" spans="1:9" s="5" customFormat="1" ht="12.75">
      <c r="A596" s="13"/>
      <c r="B596" s="228">
        <v>85206</v>
      </c>
      <c r="C596" s="6"/>
      <c r="D596" s="7"/>
      <c r="E596" s="574" t="s">
        <v>275</v>
      </c>
      <c r="F596" s="575">
        <f>SUM(F597)</f>
        <v>46990</v>
      </c>
      <c r="G596" s="575">
        <f>SUM(G597)</f>
        <v>18028.28</v>
      </c>
      <c r="H596" s="216">
        <f t="shared" si="26"/>
        <v>38.3662055756544</v>
      </c>
      <c r="I596" s="27">
        <f>SUM(I597)</f>
        <v>1238.3999999999999</v>
      </c>
    </row>
    <row r="597" spans="1:9" s="138" customFormat="1" ht="12.75">
      <c r="A597" s="28"/>
      <c r="B597" s="83"/>
      <c r="C597" s="30"/>
      <c r="D597" s="29"/>
      <c r="E597" s="31" t="s">
        <v>87</v>
      </c>
      <c r="F597" s="135">
        <f>SUM(F599:F600,F601:F608)</f>
        <v>46990</v>
      </c>
      <c r="G597" s="135">
        <f>SUM(G600:G608)</f>
        <v>18028.28</v>
      </c>
      <c r="H597" s="137">
        <f t="shared" si="26"/>
        <v>38.3662055756544</v>
      </c>
      <c r="I597" s="150">
        <f>SUM(I600:I608)</f>
        <v>1238.3999999999999</v>
      </c>
    </row>
    <row r="598" spans="1:9" s="138" customFormat="1" ht="12.75">
      <c r="A598" s="147"/>
      <c r="B598" s="360"/>
      <c r="C598" s="189"/>
      <c r="D598" s="189"/>
      <c r="E598" s="74" t="s">
        <v>93</v>
      </c>
      <c r="F598" s="504" t="s">
        <v>89</v>
      </c>
      <c r="G598" s="116"/>
      <c r="H598" s="137" t="s">
        <v>89</v>
      </c>
      <c r="I598" s="136"/>
    </row>
    <row r="599" spans="1:11" s="36" customFormat="1" ht="12.75">
      <c r="A599" s="65"/>
      <c r="B599" s="37"/>
      <c r="C599" s="67"/>
      <c r="D599" s="75">
        <v>3110</v>
      </c>
      <c r="E599" s="31" t="s">
        <v>124</v>
      </c>
      <c r="F599" s="111">
        <v>16879</v>
      </c>
      <c r="G599" s="116">
        <v>0</v>
      </c>
      <c r="H599" s="33">
        <f>G599*100/F599</f>
        <v>0</v>
      </c>
      <c r="I599" s="34">
        <v>0</v>
      </c>
      <c r="J599" s="35"/>
      <c r="K599" s="377" t="s">
        <v>89</v>
      </c>
    </row>
    <row r="600" spans="1:9" s="138" customFormat="1" ht="12.75">
      <c r="A600" s="147"/>
      <c r="B600" s="139"/>
      <c r="C600" s="148"/>
      <c r="D600" s="75">
        <v>4010</v>
      </c>
      <c r="E600" s="31" t="s">
        <v>34</v>
      </c>
      <c r="F600" s="155">
        <v>15062</v>
      </c>
      <c r="G600" s="116">
        <v>12508.4</v>
      </c>
      <c r="H600" s="137">
        <f>G600*100/F600</f>
        <v>83.0460762182977</v>
      </c>
      <c r="I600" s="136">
        <v>0</v>
      </c>
    </row>
    <row r="601" spans="1:9" s="138" customFormat="1" ht="12.75">
      <c r="A601" s="139"/>
      <c r="B601" s="188"/>
      <c r="C601" s="148"/>
      <c r="D601" s="75">
        <v>4040</v>
      </c>
      <c r="E601" s="31" t="s">
        <v>73</v>
      </c>
      <c r="F601" s="156">
        <v>0</v>
      </c>
      <c r="G601" s="116">
        <v>0</v>
      </c>
      <c r="H601" s="422" t="s">
        <v>89</v>
      </c>
      <c r="I601" s="136">
        <v>1032.78</v>
      </c>
    </row>
    <row r="602" spans="1:9" s="138" customFormat="1" ht="12.75">
      <c r="A602" s="147"/>
      <c r="B602" s="139"/>
      <c r="C602" s="148"/>
      <c r="D602" s="75">
        <v>4110</v>
      </c>
      <c r="E602" s="31" t="s">
        <v>84</v>
      </c>
      <c r="F602" s="155">
        <v>2642</v>
      </c>
      <c r="G602" s="116">
        <v>2121.46</v>
      </c>
      <c r="H602" s="137">
        <f aca="true" t="shared" si="27" ref="H602:H612">G602*100/F602</f>
        <v>80.29750189250568</v>
      </c>
      <c r="I602" s="136">
        <v>180.32</v>
      </c>
    </row>
    <row r="603" spans="1:9" s="138" customFormat="1" ht="12.75">
      <c r="A603" s="147"/>
      <c r="B603" s="139"/>
      <c r="C603" s="148"/>
      <c r="D603" s="75">
        <v>4120</v>
      </c>
      <c r="E603" s="31" t="s">
        <v>49</v>
      </c>
      <c r="F603" s="156">
        <v>372</v>
      </c>
      <c r="G603" s="116">
        <v>157.35</v>
      </c>
      <c r="H603" s="157">
        <f t="shared" si="27"/>
        <v>42.29838709677419</v>
      </c>
      <c r="I603" s="136">
        <v>25.3</v>
      </c>
    </row>
    <row r="604" spans="1:10" s="36" customFormat="1" ht="12.75">
      <c r="A604" s="65"/>
      <c r="B604" s="37"/>
      <c r="C604" s="67"/>
      <c r="D604" s="75">
        <v>4210</v>
      </c>
      <c r="E604" s="31" t="s">
        <v>210</v>
      </c>
      <c r="F604" s="48">
        <v>3500</v>
      </c>
      <c r="G604" s="34">
        <v>2023.65</v>
      </c>
      <c r="H604" s="424">
        <f t="shared" si="27"/>
        <v>57.81857142857143</v>
      </c>
      <c r="I604" s="34">
        <v>0</v>
      </c>
      <c r="J604" s="35"/>
    </row>
    <row r="605" spans="1:10" s="36" customFormat="1" ht="12.75">
      <c r="A605" s="65"/>
      <c r="B605" s="37"/>
      <c r="C605" s="67"/>
      <c r="D605" s="75">
        <v>4300</v>
      </c>
      <c r="E605" s="31" t="s">
        <v>213</v>
      </c>
      <c r="F605" s="48">
        <v>1600</v>
      </c>
      <c r="G605" s="34">
        <v>88.5</v>
      </c>
      <c r="H605" s="424">
        <f t="shared" si="27"/>
        <v>5.53125</v>
      </c>
      <c r="I605" s="34">
        <v>0</v>
      </c>
      <c r="J605" s="35"/>
    </row>
    <row r="606" spans="1:10" s="36" customFormat="1" ht="12.75">
      <c r="A606" s="65"/>
      <c r="B606" s="37"/>
      <c r="C606" s="67"/>
      <c r="D606" s="75">
        <v>4410</v>
      </c>
      <c r="E606" s="31" t="s">
        <v>219</v>
      </c>
      <c r="F606" s="48">
        <v>4100</v>
      </c>
      <c r="G606" s="34">
        <v>581.92</v>
      </c>
      <c r="H606" s="33">
        <f t="shared" si="27"/>
        <v>14.193170731707315</v>
      </c>
      <c r="I606" s="34">
        <v>0</v>
      </c>
      <c r="J606" s="35"/>
    </row>
    <row r="607" spans="1:10" s="36" customFormat="1" ht="12.75">
      <c r="A607" s="37"/>
      <c r="B607" s="84"/>
      <c r="C607" s="67"/>
      <c r="D607" s="75">
        <v>4440</v>
      </c>
      <c r="E607" s="31" t="s">
        <v>222</v>
      </c>
      <c r="F607" s="48">
        <v>547</v>
      </c>
      <c r="G607" s="34">
        <v>547</v>
      </c>
      <c r="H607" s="33">
        <f t="shared" si="27"/>
        <v>100</v>
      </c>
      <c r="I607" s="34">
        <v>0</v>
      </c>
      <c r="J607" s="35"/>
    </row>
    <row r="608" spans="1:10" s="36" customFormat="1" ht="25.5">
      <c r="A608" s="78"/>
      <c r="B608" s="78"/>
      <c r="C608" s="67"/>
      <c r="D608" s="75">
        <v>4700</v>
      </c>
      <c r="E608" s="31" t="s">
        <v>223</v>
      </c>
      <c r="F608" s="194">
        <v>2288</v>
      </c>
      <c r="G608" s="49">
        <v>0</v>
      </c>
      <c r="H608" s="101">
        <f t="shared" si="27"/>
        <v>0</v>
      </c>
      <c r="I608" s="34">
        <v>0</v>
      </c>
      <c r="J608" s="35"/>
    </row>
    <row r="609" spans="1:9" s="59" customFormat="1" ht="12.75">
      <c r="A609" s="15" t="s">
        <v>86</v>
      </c>
      <c r="B609" s="16">
        <v>24</v>
      </c>
      <c r="C609" s="58"/>
      <c r="D609" s="58"/>
      <c r="E609" s="81"/>
      <c r="F609" s="58"/>
      <c r="G609" s="80"/>
      <c r="H609" s="82" t="s">
        <v>89</v>
      </c>
      <c r="I609" s="80"/>
    </row>
    <row r="610" spans="1:9" s="59" customFormat="1" ht="13.5" thickBot="1">
      <c r="A610" s="15"/>
      <c r="B610" s="16"/>
      <c r="C610" s="58"/>
      <c r="D610" s="58"/>
      <c r="E610" s="81"/>
      <c r="F610" s="58"/>
      <c r="G610" s="80"/>
      <c r="H610" s="82"/>
      <c r="I610" s="80"/>
    </row>
    <row r="611" spans="1:10" s="18" customFormat="1" ht="13.5" thickBot="1">
      <c r="A611" s="19" t="s">
        <v>45</v>
      </c>
      <c r="B611" s="20" t="s">
        <v>80</v>
      </c>
      <c r="C611" s="649" t="s">
        <v>58</v>
      </c>
      <c r="D611" s="650"/>
      <c r="E611" s="21" t="s">
        <v>44</v>
      </c>
      <c r="F611" s="20" t="s">
        <v>90</v>
      </c>
      <c r="G611" s="22" t="s">
        <v>91</v>
      </c>
      <c r="H611" s="22" t="s">
        <v>92</v>
      </c>
      <c r="I611" s="210" t="s">
        <v>97</v>
      </c>
      <c r="J611" s="17"/>
    </row>
    <row r="612" spans="1:9" s="5" customFormat="1" ht="25.5">
      <c r="A612" s="13"/>
      <c r="B612" s="228">
        <v>85212</v>
      </c>
      <c r="C612" s="6"/>
      <c r="D612" s="7"/>
      <c r="E612" s="122" t="s">
        <v>152</v>
      </c>
      <c r="F612" s="184">
        <f>SUM(F614)</f>
        <v>7256320</v>
      </c>
      <c r="G612" s="184">
        <f>SUM(G614)</f>
        <v>6828609.6</v>
      </c>
      <c r="H612" s="176">
        <f t="shared" si="27"/>
        <v>94.10568442406068</v>
      </c>
      <c r="I612" s="185">
        <f>SUM(I614)</f>
        <v>11295.880000000001</v>
      </c>
    </row>
    <row r="613" spans="1:9" s="5" customFormat="1" ht="13.5" customHeight="1">
      <c r="A613" s="13"/>
      <c r="B613" s="9"/>
      <c r="C613" s="8"/>
      <c r="D613" s="9"/>
      <c r="E613" s="97" t="s">
        <v>153</v>
      </c>
      <c r="F613" s="8"/>
      <c r="G613" s="126"/>
      <c r="H613" s="23" t="s">
        <v>89</v>
      </c>
      <c r="I613" s="127"/>
    </row>
    <row r="614" spans="1:9" s="138" customFormat="1" ht="25.5">
      <c r="A614" s="28"/>
      <c r="B614" s="83"/>
      <c r="C614" s="30"/>
      <c r="D614" s="29"/>
      <c r="E614" s="31" t="s">
        <v>333</v>
      </c>
      <c r="F614" s="135">
        <f>SUM(F616:F623,F624:F629)</f>
        <v>7256320</v>
      </c>
      <c r="G614" s="135">
        <f>SUM(G616:G629)</f>
        <v>6828609.6</v>
      </c>
      <c r="H614" s="137">
        <f>G614*100/F614</f>
        <v>94.10568442406068</v>
      </c>
      <c r="I614" s="150">
        <f>SUM(I616:I629)</f>
        <v>11295.880000000001</v>
      </c>
    </row>
    <row r="615" spans="1:9" s="138" customFormat="1" ht="12.75">
      <c r="A615" s="147"/>
      <c r="B615" s="360"/>
      <c r="C615" s="189"/>
      <c r="D615" s="189"/>
      <c r="E615" s="74" t="s">
        <v>93</v>
      </c>
      <c r="F615" s="504"/>
      <c r="G615" s="116"/>
      <c r="H615" s="137" t="s">
        <v>89</v>
      </c>
      <c r="I615" s="136"/>
    </row>
    <row r="616" spans="1:11" s="36" customFormat="1" ht="12.75">
      <c r="A616" s="65"/>
      <c r="B616" s="37"/>
      <c r="C616" s="67"/>
      <c r="D616" s="75">
        <v>3110</v>
      </c>
      <c r="E616" s="31" t="s">
        <v>124</v>
      </c>
      <c r="F616" s="111">
        <v>6928196</v>
      </c>
      <c r="G616" s="116">
        <v>6512281.91</v>
      </c>
      <c r="H616" s="33">
        <f aca="true" t="shared" si="28" ref="H616:H623">G616*100/F616</f>
        <v>93.9967909395173</v>
      </c>
      <c r="I616" s="34">
        <v>0</v>
      </c>
      <c r="J616" s="35"/>
      <c r="K616" s="377" t="s">
        <v>89</v>
      </c>
    </row>
    <row r="617" spans="1:9" s="138" customFormat="1" ht="12.75">
      <c r="A617" s="147"/>
      <c r="B617" s="139"/>
      <c r="C617" s="148"/>
      <c r="D617" s="75">
        <v>4010</v>
      </c>
      <c r="E617" s="31" t="s">
        <v>34</v>
      </c>
      <c r="F617" s="155">
        <v>111404</v>
      </c>
      <c r="G617" s="116">
        <v>111400.38</v>
      </c>
      <c r="H617" s="137">
        <f t="shared" si="28"/>
        <v>99.99675056550932</v>
      </c>
      <c r="I617" s="136">
        <v>0</v>
      </c>
    </row>
    <row r="618" spans="1:9" s="138" customFormat="1" ht="12.75">
      <c r="A618" s="147"/>
      <c r="B618" s="139"/>
      <c r="C618" s="148"/>
      <c r="D618" s="75">
        <v>4040</v>
      </c>
      <c r="E618" s="31" t="s">
        <v>73</v>
      </c>
      <c r="F618" s="156">
        <v>7360</v>
      </c>
      <c r="G618" s="116">
        <v>7359.34</v>
      </c>
      <c r="H618" s="137">
        <f t="shared" si="28"/>
        <v>99.99103260869565</v>
      </c>
      <c r="I618" s="136">
        <v>9420.3</v>
      </c>
    </row>
    <row r="619" spans="1:9" s="138" customFormat="1" ht="12.75">
      <c r="A619" s="147"/>
      <c r="B619" s="139"/>
      <c r="C619" s="148"/>
      <c r="D619" s="75">
        <v>4110</v>
      </c>
      <c r="E619" s="31" t="s">
        <v>84</v>
      </c>
      <c r="F619" s="155">
        <v>139053</v>
      </c>
      <c r="G619" s="116">
        <v>134553.11</v>
      </c>
      <c r="H619" s="137">
        <f t="shared" si="28"/>
        <v>96.76390297224798</v>
      </c>
      <c r="I619" s="136">
        <v>1644.79</v>
      </c>
    </row>
    <row r="620" spans="1:9" s="138" customFormat="1" ht="12.75">
      <c r="A620" s="147"/>
      <c r="B620" s="139"/>
      <c r="C620" s="148"/>
      <c r="D620" s="75">
        <v>4120</v>
      </c>
      <c r="E620" s="31" t="s">
        <v>49</v>
      </c>
      <c r="F620" s="156">
        <v>3274</v>
      </c>
      <c r="G620" s="116">
        <v>2895.6</v>
      </c>
      <c r="H620" s="157">
        <f t="shared" si="28"/>
        <v>88.44227244960294</v>
      </c>
      <c r="I620" s="136">
        <v>230.79</v>
      </c>
    </row>
    <row r="621" spans="1:9" s="138" customFormat="1" ht="25.5">
      <c r="A621" s="147"/>
      <c r="B621" s="139"/>
      <c r="C621" s="189"/>
      <c r="D621" s="73">
        <v>4170</v>
      </c>
      <c r="E621" s="31" t="s">
        <v>100</v>
      </c>
      <c r="F621" s="183">
        <v>2500</v>
      </c>
      <c r="G621" s="116">
        <v>2500</v>
      </c>
      <c r="H621" s="157">
        <f t="shared" si="28"/>
        <v>100</v>
      </c>
      <c r="I621" s="136">
        <v>0</v>
      </c>
    </row>
    <row r="622" spans="1:10" s="36" customFormat="1" ht="12.75">
      <c r="A622" s="65"/>
      <c r="B622" s="37"/>
      <c r="C622" s="67"/>
      <c r="D622" s="75">
        <v>4210</v>
      </c>
      <c r="E622" s="31" t="s">
        <v>210</v>
      </c>
      <c r="F622" s="48">
        <v>9498</v>
      </c>
      <c r="G622" s="34">
        <v>6801.05</v>
      </c>
      <c r="H622" s="33">
        <f t="shared" si="28"/>
        <v>71.6050747525795</v>
      </c>
      <c r="I622" s="34">
        <v>0</v>
      </c>
      <c r="J622" s="35"/>
    </row>
    <row r="623" spans="1:10" s="36" customFormat="1" ht="12.75">
      <c r="A623" s="65"/>
      <c r="B623" s="37"/>
      <c r="C623" s="67"/>
      <c r="D623" s="75">
        <v>4260</v>
      </c>
      <c r="E623" s="31" t="s">
        <v>215</v>
      </c>
      <c r="F623" s="48">
        <v>4105</v>
      </c>
      <c r="G623" s="34">
        <v>3199.31</v>
      </c>
      <c r="H623" s="33">
        <f t="shared" si="28"/>
        <v>77.93690621193666</v>
      </c>
      <c r="I623" s="34">
        <v>0</v>
      </c>
      <c r="J623" s="35"/>
    </row>
    <row r="624" spans="1:10" s="36" customFormat="1" ht="12.75">
      <c r="A624" s="37"/>
      <c r="B624" s="84"/>
      <c r="C624" s="67"/>
      <c r="D624" s="75">
        <v>4300</v>
      </c>
      <c r="E624" s="31" t="s">
        <v>213</v>
      </c>
      <c r="F624" s="48">
        <v>39919</v>
      </c>
      <c r="G624" s="34">
        <v>39873.45</v>
      </c>
      <c r="H624" s="33">
        <f aca="true" t="shared" si="29" ref="H624:H630">G624*100/F624</f>
        <v>99.8858939352188</v>
      </c>
      <c r="I624" s="34">
        <v>0</v>
      </c>
      <c r="J624" s="35"/>
    </row>
    <row r="625" spans="1:10" s="36" customFormat="1" ht="25.5">
      <c r="A625" s="37"/>
      <c r="B625" s="84"/>
      <c r="C625" s="67"/>
      <c r="D625" s="75">
        <v>4370</v>
      </c>
      <c r="E625" s="31" t="s">
        <v>217</v>
      </c>
      <c r="F625" s="48">
        <v>1010</v>
      </c>
      <c r="G625" s="34">
        <v>414.45</v>
      </c>
      <c r="H625" s="33">
        <f t="shared" si="29"/>
        <v>41.03465346534654</v>
      </c>
      <c r="I625" s="34">
        <v>0</v>
      </c>
      <c r="J625" s="35"/>
    </row>
    <row r="626" spans="1:10" s="36" customFormat="1" ht="12.75">
      <c r="A626" s="37"/>
      <c r="B626" s="84"/>
      <c r="C626" s="67"/>
      <c r="D626" s="75">
        <v>4410</v>
      </c>
      <c r="E626" s="31" t="s">
        <v>219</v>
      </c>
      <c r="F626" s="48">
        <v>1200</v>
      </c>
      <c r="G626" s="34">
        <v>473.6</v>
      </c>
      <c r="H626" s="33">
        <f t="shared" si="29"/>
        <v>39.46666666666667</v>
      </c>
      <c r="I626" s="34">
        <v>0</v>
      </c>
      <c r="J626" s="35"/>
    </row>
    <row r="627" spans="1:10" s="36" customFormat="1" ht="12.75">
      <c r="A627" s="37"/>
      <c r="B627" s="84"/>
      <c r="C627" s="67"/>
      <c r="D627" s="75">
        <v>4440</v>
      </c>
      <c r="E627" s="31" t="s">
        <v>222</v>
      </c>
      <c r="F627" s="48">
        <v>5471</v>
      </c>
      <c r="G627" s="34">
        <v>5470</v>
      </c>
      <c r="H627" s="33">
        <f t="shared" si="29"/>
        <v>99.98172180588558</v>
      </c>
      <c r="I627" s="34">
        <v>0</v>
      </c>
      <c r="J627" s="35"/>
    </row>
    <row r="628" spans="1:10" s="36" customFormat="1" ht="12.75">
      <c r="A628" s="37"/>
      <c r="B628" s="84"/>
      <c r="C628" s="72"/>
      <c r="D628" s="73">
        <v>4610</v>
      </c>
      <c r="E628" s="74" t="s">
        <v>224</v>
      </c>
      <c r="F628" s="244">
        <v>100</v>
      </c>
      <c r="G628" s="34">
        <v>89.9</v>
      </c>
      <c r="H628" s="33">
        <f>G628*100/F628</f>
        <v>89.9</v>
      </c>
      <c r="I628" s="34">
        <v>0</v>
      </c>
      <c r="J628" s="35"/>
    </row>
    <row r="629" spans="1:10" s="36" customFormat="1" ht="25.5">
      <c r="A629" s="37"/>
      <c r="B629" s="429"/>
      <c r="C629" s="67"/>
      <c r="D629" s="75">
        <v>4700</v>
      </c>
      <c r="E629" s="31" t="s">
        <v>223</v>
      </c>
      <c r="F629" s="48">
        <v>3230</v>
      </c>
      <c r="G629" s="34">
        <v>1297.5</v>
      </c>
      <c r="H629" s="33">
        <f t="shared" si="29"/>
        <v>40.1702786377709</v>
      </c>
      <c r="I629" s="34">
        <v>0</v>
      </c>
      <c r="J629" s="35"/>
    </row>
    <row r="630" spans="1:9" s="5" customFormat="1" ht="12.75" customHeight="1">
      <c r="A630" s="13"/>
      <c r="B630" s="228">
        <v>85213</v>
      </c>
      <c r="C630" s="6"/>
      <c r="D630" s="7"/>
      <c r="E630" s="122" t="s">
        <v>154</v>
      </c>
      <c r="F630" s="186">
        <f>SUM(F632)</f>
        <v>34785</v>
      </c>
      <c r="G630" s="186">
        <f>SUM(G632)</f>
        <v>33259.91</v>
      </c>
      <c r="H630" s="124">
        <f t="shared" si="29"/>
        <v>95.61566767284751</v>
      </c>
      <c r="I630" s="187">
        <f>SUM(I632)</f>
        <v>396.6</v>
      </c>
    </row>
    <row r="631" spans="1:9" s="5" customFormat="1" ht="38.25">
      <c r="A631" s="13"/>
      <c r="B631" s="9"/>
      <c r="C631" s="8"/>
      <c r="D631" s="9"/>
      <c r="E631" s="97" t="s">
        <v>7</v>
      </c>
      <c r="F631" s="8"/>
      <c r="G631" s="126"/>
      <c r="H631" s="23" t="s">
        <v>89</v>
      </c>
      <c r="I631" s="127"/>
    </row>
    <row r="632" spans="1:9" s="359" customFormat="1" ht="27" customHeight="1">
      <c r="A632" s="28"/>
      <c r="B632" s="83"/>
      <c r="C632" s="30"/>
      <c r="D632" s="29"/>
      <c r="E632" s="631" t="s">
        <v>332</v>
      </c>
      <c r="F632" s="389">
        <f>SUM(F634)</f>
        <v>34785</v>
      </c>
      <c r="G632" s="389">
        <f>SUM(G634)</f>
        <v>33259.91</v>
      </c>
      <c r="H632" s="357">
        <f>G632*100/F632</f>
        <v>95.61566767284751</v>
      </c>
      <c r="I632" s="358">
        <f>SUM(I634)</f>
        <v>396.6</v>
      </c>
    </row>
    <row r="633" spans="1:9" s="138" customFormat="1" ht="12.75">
      <c r="A633" s="139"/>
      <c r="B633" s="576"/>
      <c r="C633" s="140"/>
      <c r="D633" s="140"/>
      <c r="E633" s="40" t="s">
        <v>93</v>
      </c>
      <c r="F633" s="153"/>
      <c r="G633" s="166"/>
      <c r="H633" s="137" t="s">
        <v>89</v>
      </c>
      <c r="I633" s="136"/>
    </row>
    <row r="634" spans="1:11" s="36" customFormat="1" ht="12.75">
      <c r="A634" s="78"/>
      <c r="B634" s="429"/>
      <c r="C634" s="67"/>
      <c r="D634" s="75">
        <v>4130</v>
      </c>
      <c r="E634" s="31" t="s">
        <v>123</v>
      </c>
      <c r="F634" s="111">
        <v>34785</v>
      </c>
      <c r="G634" s="116">
        <v>33259.91</v>
      </c>
      <c r="H634" s="33">
        <f>G634*100/F634</f>
        <v>95.61566767284751</v>
      </c>
      <c r="I634" s="34">
        <v>396.6</v>
      </c>
      <c r="J634" s="35"/>
      <c r="K634" s="377" t="s">
        <v>89</v>
      </c>
    </row>
    <row r="635" spans="1:9" s="59" customFormat="1" ht="12.75">
      <c r="A635" s="15" t="s">
        <v>86</v>
      </c>
      <c r="B635" s="16">
        <v>25</v>
      </c>
      <c r="C635" s="58"/>
      <c r="D635" s="58"/>
      <c r="E635" s="81"/>
      <c r="F635" s="58"/>
      <c r="G635" s="80"/>
      <c r="H635" s="82" t="s">
        <v>89</v>
      </c>
      <c r="I635" s="80"/>
    </row>
    <row r="636" spans="1:9" s="59" customFormat="1" ht="13.5" thickBot="1">
      <c r="A636" s="15"/>
      <c r="B636" s="16"/>
      <c r="C636" s="58"/>
      <c r="D636" s="58"/>
      <c r="E636" s="81"/>
      <c r="F636" s="58"/>
      <c r="G636" s="80"/>
      <c r="H636" s="82"/>
      <c r="I636" s="80"/>
    </row>
    <row r="637" spans="1:10" s="18" customFormat="1" ht="13.5" thickBot="1">
      <c r="A637" s="19" t="s">
        <v>45</v>
      </c>
      <c r="B637" s="20" t="s">
        <v>80</v>
      </c>
      <c r="C637" s="649" t="s">
        <v>58</v>
      </c>
      <c r="D637" s="650"/>
      <c r="E637" s="21" t="s">
        <v>44</v>
      </c>
      <c r="F637" s="20" t="s">
        <v>90</v>
      </c>
      <c r="G637" s="22" t="s">
        <v>91</v>
      </c>
      <c r="H637" s="22" t="s">
        <v>92</v>
      </c>
      <c r="I637" s="210" t="s">
        <v>97</v>
      </c>
      <c r="J637" s="17"/>
    </row>
    <row r="638" spans="1:9" s="5" customFormat="1" ht="12.75">
      <c r="A638" s="13"/>
      <c r="B638" s="228">
        <v>85214</v>
      </c>
      <c r="C638" s="6"/>
      <c r="D638" s="7"/>
      <c r="E638" s="122" t="s">
        <v>155</v>
      </c>
      <c r="F638" s="132">
        <f>SUM(F640)</f>
        <v>446299</v>
      </c>
      <c r="G638" s="132">
        <f>SUM(G640)</f>
        <v>446261.61000000004</v>
      </c>
      <c r="H638" s="124">
        <f>G638*100/F638</f>
        <v>99.99162220842979</v>
      </c>
      <c r="I638" s="187">
        <v>0</v>
      </c>
    </row>
    <row r="639" spans="1:9" s="5" customFormat="1" ht="12.75">
      <c r="A639" s="13"/>
      <c r="B639" s="9"/>
      <c r="C639" s="8"/>
      <c r="D639" s="9"/>
      <c r="E639" s="97" t="s">
        <v>331</v>
      </c>
      <c r="F639" s="8"/>
      <c r="G639" s="126"/>
      <c r="H639" s="23" t="s">
        <v>89</v>
      </c>
      <c r="I639" s="127"/>
    </row>
    <row r="640" spans="1:9" s="138" customFormat="1" ht="13.5" customHeight="1">
      <c r="A640" s="28"/>
      <c r="B640" s="83"/>
      <c r="C640" s="30"/>
      <c r="D640" s="29"/>
      <c r="E640" s="31" t="s">
        <v>16</v>
      </c>
      <c r="F640" s="152">
        <f>SUM(F642:F643)</f>
        <v>446299</v>
      </c>
      <c r="G640" s="152">
        <f>SUM(G642:G643)</f>
        <v>446261.61000000004</v>
      </c>
      <c r="H640" s="137">
        <f>G640*100/F640</f>
        <v>99.99162220842979</v>
      </c>
      <c r="I640" s="150">
        <v>0</v>
      </c>
    </row>
    <row r="641" spans="1:9" s="138" customFormat="1" ht="12.75">
      <c r="A641" s="147"/>
      <c r="B641" s="360"/>
      <c r="C641" s="140"/>
      <c r="D641" s="140"/>
      <c r="E641" s="40" t="s">
        <v>93</v>
      </c>
      <c r="F641" s="153"/>
      <c r="G641" s="166"/>
      <c r="H641" s="137" t="s">
        <v>89</v>
      </c>
      <c r="I641" s="136"/>
    </row>
    <row r="642" spans="1:11" s="36" customFormat="1" ht="12.75">
      <c r="A642" s="65"/>
      <c r="B642" s="37"/>
      <c r="C642" s="67"/>
      <c r="D642" s="75">
        <v>3110</v>
      </c>
      <c r="E642" s="31" t="s">
        <v>124</v>
      </c>
      <c r="F642" s="111">
        <v>414022</v>
      </c>
      <c r="G642" s="116">
        <v>413985.15</v>
      </c>
      <c r="H642" s="33">
        <f>G642*100/F642</f>
        <v>99.9910995067895</v>
      </c>
      <c r="I642" s="34">
        <v>0</v>
      </c>
      <c r="J642" s="35"/>
      <c r="K642" s="377" t="s">
        <v>89</v>
      </c>
    </row>
    <row r="643" spans="1:11" s="36" customFormat="1" ht="12.75">
      <c r="A643" s="65"/>
      <c r="B643" s="78"/>
      <c r="C643" s="67"/>
      <c r="D643" s="75">
        <v>3119</v>
      </c>
      <c r="E643" s="31" t="s">
        <v>124</v>
      </c>
      <c r="F643" s="111">
        <v>32277</v>
      </c>
      <c r="G643" s="116">
        <v>32276.46</v>
      </c>
      <c r="H643" s="33">
        <f>G643*100/F643</f>
        <v>99.99832698206153</v>
      </c>
      <c r="I643" s="34">
        <v>0</v>
      </c>
      <c r="J643" s="35"/>
      <c r="K643" s="377" t="s">
        <v>89</v>
      </c>
    </row>
    <row r="644" spans="1:9" s="5" customFormat="1" ht="12.75">
      <c r="A644" s="13"/>
      <c r="B644" s="96">
        <v>85215</v>
      </c>
      <c r="C644" s="2"/>
      <c r="D644" s="3"/>
      <c r="E644" s="25" t="s">
        <v>67</v>
      </c>
      <c r="F644" s="93">
        <f>SUM(F645)</f>
        <v>596000</v>
      </c>
      <c r="G644" s="93">
        <f>SUM(G645)</f>
        <v>588010.67</v>
      </c>
      <c r="H644" s="26">
        <f>G644*100/F644</f>
        <v>98.65950838926176</v>
      </c>
      <c r="I644" s="27">
        <v>0</v>
      </c>
    </row>
    <row r="645" spans="1:9" s="36" customFormat="1" ht="12.75">
      <c r="A645" s="28"/>
      <c r="B645" s="83"/>
      <c r="C645" s="30"/>
      <c r="D645" s="29"/>
      <c r="E645" s="31" t="s">
        <v>87</v>
      </c>
      <c r="F645" s="94">
        <f>SUM(F647)</f>
        <v>596000</v>
      </c>
      <c r="G645" s="94">
        <f>SUM(G647)</f>
        <v>588010.67</v>
      </c>
      <c r="H645" s="33">
        <f>G645*100/F645</f>
        <v>98.65950838926176</v>
      </c>
      <c r="I645" s="34">
        <v>0</v>
      </c>
    </row>
    <row r="646" spans="1:9" s="138" customFormat="1" ht="12.75">
      <c r="A646" s="147"/>
      <c r="B646" s="360"/>
      <c r="C646" s="140"/>
      <c r="D646" s="140"/>
      <c r="E646" s="40" t="s">
        <v>93</v>
      </c>
      <c r="F646" s="153"/>
      <c r="G646" s="166"/>
      <c r="H646" s="137" t="s">
        <v>89</v>
      </c>
      <c r="I646" s="136"/>
    </row>
    <row r="647" spans="1:11" s="36" customFormat="1" ht="12.75">
      <c r="A647" s="37"/>
      <c r="B647" s="78"/>
      <c r="C647" s="67"/>
      <c r="D647" s="75">
        <v>3110</v>
      </c>
      <c r="E647" s="31" t="s">
        <v>124</v>
      </c>
      <c r="F647" s="111">
        <v>596000</v>
      </c>
      <c r="G647" s="116">
        <v>588010.67</v>
      </c>
      <c r="H647" s="33">
        <f>G647*100/F647</f>
        <v>98.65950838926176</v>
      </c>
      <c r="I647" s="34">
        <v>0</v>
      </c>
      <c r="J647" s="35"/>
      <c r="K647" s="377" t="s">
        <v>89</v>
      </c>
    </row>
    <row r="648" spans="1:9" s="5" customFormat="1" ht="12.75">
      <c r="A648" s="13"/>
      <c r="B648" s="96">
        <v>85216</v>
      </c>
      <c r="C648" s="2"/>
      <c r="D648" s="3"/>
      <c r="E648" s="25" t="s">
        <v>125</v>
      </c>
      <c r="F648" s="93">
        <f>SUM(F649)</f>
        <v>275304</v>
      </c>
      <c r="G648" s="93">
        <f>SUM(G649)</f>
        <v>225856.08</v>
      </c>
      <c r="H648" s="26">
        <f>G648*100/F648</f>
        <v>82.03879347920844</v>
      </c>
      <c r="I648" s="27">
        <v>0</v>
      </c>
    </row>
    <row r="649" spans="1:9" s="36" customFormat="1" ht="12.75">
      <c r="A649" s="28"/>
      <c r="B649" s="83"/>
      <c r="C649" s="30"/>
      <c r="D649" s="29"/>
      <c r="E649" s="31" t="s">
        <v>87</v>
      </c>
      <c r="F649" s="94">
        <f>SUM(F651)</f>
        <v>275304</v>
      </c>
      <c r="G649" s="94">
        <f>SUM(G651)</f>
        <v>225856.08</v>
      </c>
      <c r="H649" s="33">
        <f>G649*100/F649</f>
        <v>82.03879347920844</v>
      </c>
      <c r="I649" s="34">
        <v>0</v>
      </c>
    </row>
    <row r="650" spans="1:9" s="138" customFormat="1" ht="12.75">
      <c r="A650" s="147"/>
      <c r="B650" s="360"/>
      <c r="C650" s="140"/>
      <c r="D650" s="140"/>
      <c r="E650" s="40" t="s">
        <v>93</v>
      </c>
      <c r="F650" s="153"/>
      <c r="G650" s="166" t="s">
        <v>89</v>
      </c>
      <c r="H650" s="137" t="s">
        <v>89</v>
      </c>
      <c r="I650" s="136"/>
    </row>
    <row r="651" spans="1:11" s="36" customFormat="1" ht="12.75">
      <c r="A651" s="37"/>
      <c r="B651" s="429"/>
      <c r="C651" s="67"/>
      <c r="D651" s="75">
        <v>3110</v>
      </c>
      <c r="E651" s="31" t="s">
        <v>124</v>
      </c>
      <c r="F651" s="111">
        <v>275304</v>
      </c>
      <c r="G651" s="116">
        <v>225856.08</v>
      </c>
      <c r="H651" s="33">
        <f>G651*100/F651</f>
        <v>82.03879347920844</v>
      </c>
      <c r="I651" s="34">
        <v>0</v>
      </c>
      <c r="J651" s="35"/>
      <c r="K651" s="377" t="s">
        <v>89</v>
      </c>
    </row>
    <row r="652" spans="1:9" s="5" customFormat="1" ht="12.75">
      <c r="A652" s="13"/>
      <c r="B652" s="96">
        <v>85219</v>
      </c>
      <c r="C652" s="2"/>
      <c r="D652" s="3"/>
      <c r="E652" s="25" t="s">
        <v>42</v>
      </c>
      <c r="F652" s="87">
        <f>SUM(F653)</f>
        <v>1293449</v>
      </c>
      <c r="G652" s="87">
        <f>SUM(G653)</f>
        <v>1219831.8500000003</v>
      </c>
      <c r="H652" s="26">
        <f>G652*100/F652</f>
        <v>94.30846133090677</v>
      </c>
      <c r="I652" s="27">
        <f>SUM(I653)</f>
        <v>120068.28</v>
      </c>
    </row>
    <row r="653" spans="1:9" s="138" customFormat="1" ht="27.75" customHeight="1">
      <c r="A653" s="28"/>
      <c r="B653" s="83"/>
      <c r="C653" s="30"/>
      <c r="D653" s="29"/>
      <c r="E653" s="31" t="s">
        <v>136</v>
      </c>
      <c r="F653" s="152">
        <f>SUM(F655:F676)</f>
        <v>1293449</v>
      </c>
      <c r="G653" s="152">
        <f>SUM(G655:G676)</f>
        <v>1219831.8500000003</v>
      </c>
      <c r="H653" s="137">
        <f>G653*100/F653</f>
        <v>94.30846133090677</v>
      </c>
      <c r="I653" s="136">
        <f>SUM(I655:I676)</f>
        <v>120068.28</v>
      </c>
    </row>
    <row r="654" spans="1:9" s="59" customFormat="1" ht="12.75">
      <c r="A654" s="147"/>
      <c r="B654" s="360"/>
      <c r="C654" s="140"/>
      <c r="D654" s="140"/>
      <c r="E654" s="40" t="s">
        <v>93</v>
      </c>
      <c r="F654" s="153"/>
      <c r="G654" s="116"/>
      <c r="H654" s="23" t="s">
        <v>89</v>
      </c>
      <c r="I654" s="116"/>
    </row>
    <row r="655" spans="1:11" s="36" customFormat="1" ht="12.75">
      <c r="A655" s="65"/>
      <c r="B655" s="37"/>
      <c r="C655" s="67"/>
      <c r="D655" s="75">
        <v>3020</v>
      </c>
      <c r="E655" s="31" t="s">
        <v>119</v>
      </c>
      <c r="F655" s="111">
        <v>8300</v>
      </c>
      <c r="G655" s="116">
        <v>7073.4</v>
      </c>
      <c r="H655" s="33">
        <f aca="true" t="shared" si="30" ref="H655:H673">G655*100/F655</f>
        <v>85.22168674698796</v>
      </c>
      <c r="I655" s="34">
        <v>0</v>
      </c>
      <c r="J655" s="35"/>
      <c r="K655" s="377" t="s">
        <v>89</v>
      </c>
    </row>
    <row r="656" spans="1:9" s="138" customFormat="1" ht="12.75">
      <c r="A656" s="62"/>
      <c r="B656" s="28"/>
      <c r="C656" s="29"/>
      <c r="D656" s="75">
        <v>4010</v>
      </c>
      <c r="E656" s="31" t="s">
        <v>34</v>
      </c>
      <c r="F656" s="149">
        <v>891062</v>
      </c>
      <c r="G656" s="116">
        <v>829045.26</v>
      </c>
      <c r="H656" s="137">
        <f t="shared" si="30"/>
        <v>93.04013188756787</v>
      </c>
      <c r="I656" s="136">
        <v>27751.76</v>
      </c>
    </row>
    <row r="657" spans="1:9" s="138" customFormat="1" ht="12.75">
      <c r="A657" s="147"/>
      <c r="B657" s="139"/>
      <c r="C657" s="148"/>
      <c r="D657" s="75">
        <v>4040</v>
      </c>
      <c r="E657" s="31" t="s">
        <v>73</v>
      </c>
      <c r="F657" s="155">
        <v>63358</v>
      </c>
      <c r="G657" s="116">
        <v>63357.04</v>
      </c>
      <c r="H657" s="137">
        <f t="shared" si="30"/>
        <v>99.99848480065658</v>
      </c>
      <c r="I657" s="136">
        <v>68177.11</v>
      </c>
    </row>
    <row r="658" spans="1:9" s="138" customFormat="1" ht="12.75">
      <c r="A658" s="147"/>
      <c r="B658" s="139"/>
      <c r="C658" s="148"/>
      <c r="D658" s="75">
        <v>4110</v>
      </c>
      <c r="E658" s="31" t="s">
        <v>84</v>
      </c>
      <c r="F658" s="149">
        <v>154634</v>
      </c>
      <c r="G658" s="116">
        <v>154634</v>
      </c>
      <c r="H658" s="137">
        <f t="shared" si="30"/>
        <v>100</v>
      </c>
      <c r="I658" s="136">
        <v>21672.3</v>
      </c>
    </row>
    <row r="659" spans="1:9" s="138" customFormat="1" ht="12.75">
      <c r="A659" s="139"/>
      <c r="B659" s="188"/>
      <c r="C659" s="148"/>
      <c r="D659" s="75">
        <v>4120</v>
      </c>
      <c r="E659" s="31" t="s">
        <v>49</v>
      </c>
      <c r="F659" s="155">
        <v>17750</v>
      </c>
      <c r="G659" s="116">
        <v>15752.9</v>
      </c>
      <c r="H659" s="157">
        <f t="shared" si="30"/>
        <v>88.7487323943662</v>
      </c>
      <c r="I659" s="136">
        <v>2467.11</v>
      </c>
    </row>
    <row r="660" spans="1:9" s="138" customFormat="1" ht="25.5">
      <c r="A660" s="139"/>
      <c r="B660" s="188"/>
      <c r="C660" s="189"/>
      <c r="D660" s="73">
        <v>4170</v>
      </c>
      <c r="E660" s="31" t="s">
        <v>100</v>
      </c>
      <c r="F660" s="183">
        <v>9085</v>
      </c>
      <c r="G660" s="116">
        <v>8640</v>
      </c>
      <c r="H660" s="157">
        <f t="shared" si="30"/>
        <v>95.10181618051733</v>
      </c>
      <c r="I660" s="136">
        <v>0</v>
      </c>
    </row>
    <row r="661" spans="1:10" s="36" customFormat="1" ht="12.75">
      <c r="A661" s="65"/>
      <c r="B661" s="37"/>
      <c r="C661" s="67"/>
      <c r="D661" s="75">
        <v>4210</v>
      </c>
      <c r="E661" s="31" t="s">
        <v>210</v>
      </c>
      <c r="F661" s="48">
        <v>23240</v>
      </c>
      <c r="G661" s="34">
        <v>23240</v>
      </c>
      <c r="H661" s="33">
        <f t="shared" si="30"/>
        <v>100</v>
      </c>
      <c r="I661" s="34">
        <v>0</v>
      </c>
      <c r="J661" s="35"/>
    </row>
    <row r="662" spans="1:10" s="36" customFormat="1" ht="12.75">
      <c r="A662" s="65"/>
      <c r="B662" s="37"/>
      <c r="C662" s="67"/>
      <c r="D662" s="75">
        <v>4260</v>
      </c>
      <c r="E662" s="31" t="s">
        <v>215</v>
      </c>
      <c r="F662" s="48">
        <v>27900</v>
      </c>
      <c r="G662" s="34">
        <v>23666.92</v>
      </c>
      <c r="H662" s="33">
        <f t="shared" si="30"/>
        <v>84.82767025089606</v>
      </c>
      <c r="I662" s="34">
        <v>0</v>
      </c>
      <c r="J662" s="35"/>
    </row>
    <row r="663" spans="1:10" s="36" customFormat="1" ht="12.75">
      <c r="A663" s="65"/>
      <c r="B663" s="37"/>
      <c r="C663" s="67"/>
      <c r="D663" s="75">
        <v>4270</v>
      </c>
      <c r="E663" s="31" t="s">
        <v>211</v>
      </c>
      <c r="F663" s="48">
        <v>8550</v>
      </c>
      <c r="G663" s="34">
        <v>8315.67</v>
      </c>
      <c r="H663" s="33">
        <f t="shared" si="30"/>
        <v>97.25929824561403</v>
      </c>
      <c r="I663" s="34">
        <v>0</v>
      </c>
      <c r="J663" s="35"/>
    </row>
    <row r="664" spans="1:10" s="36" customFormat="1" ht="12.75">
      <c r="A664" s="65"/>
      <c r="B664" s="37"/>
      <c r="C664" s="67"/>
      <c r="D664" s="75">
        <v>4280</v>
      </c>
      <c r="E664" s="31" t="s">
        <v>212</v>
      </c>
      <c r="F664" s="48">
        <v>800</v>
      </c>
      <c r="G664" s="34">
        <v>0</v>
      </c>
      <c r="H664" s="33">
        <f t="shared" si="30"/>
        <v>0</v>
      </c>
      <c r="I664" s="34">
        <v>0</v>
      </c>
      <c r="J664" s="35"/>
    </row>
    <row r="665" spans="1:10" s="36" customFormat="1" ht="12.75">
      <c r="A665" s="65"/>
      <c r="B665" s="37"/>
      <c r="C665" s="67"/>
      <c r="D665" s="75">
        <v>4300</v>
      </c>
      <c r="E665" s="31" t="s">
        <v>213</v>
      </c>
      <c r="F665" s="48">
        <v>29435</v>
      </c>
      <c r="G665" s="34">
        <v>29358.06</v>
      </c>
      <c r="H665" s="33">
        <f t="shared" si="30"/>
        <v>99.73861049770682</v>
      </c>
      <c r="I665" s="34">
        <v>0</v>
      </c>
      <c r="J665" s="35"/>
    </row>
    <row r="666" spans="1:10" s="36" customFormat="1" ht="12.75">
      <c r="A666" s="65"/>
      <c r="B666" s="37"/>
      <c r="C666" s="67"/>
      <c r="D666" s="75">
        <v>4350</v>
      </c>
      <c r="E666" s="31" t="s">
        <v>214</v>
      </c>
      <c r="F666" s="48">
        <v>1851</v>
      </c>
      <c r="G666" s="34">
        <v>1548.6</v>
      </c>
      <c r="H666" s="33">
        <f t="shared" si="30"/>
        <v>83.66288492706646</v>
      </c>
      <c r="I666" s="34">
        <v>0</v>
      </c>
      <c r="J666" s="35"/>
    </row>
    <row r="667" spans="1:10" s="36" customFormat="1" ht="24.75" customHeight="1">
      <c r="A667" s="65"/>
      <c r="B667" s="37"/>
      <c r="C667" s="67"/>
      <c r="D667" s="75">
        <v>4370</v>
      </c>
      <c r="E667" s="31" t="s">
        <v>217</v>
      </c>
      <c r="F667" s="48">
        <v>4790</v>
      </c>
      <c r="G667" s="34">
        <v>4674.09</v>
      </c>
      <c r="H667" s="33">
        <f t="shared" si="30"/>
        <v>97.58016701461378</v>
      </c>
      <c r="I667" s="34">
        <v>0</v>
      </c>
      <c r="J667" s="35"/>
    </row>
    <row r="668" spans="1:10" s="36" customFormat="1" ht="12.75">
      <c r="A668" s="77"/>
      <c r="B668" s="78"/>
      <c r="C668" s="67"/>
      <c r="D668" s="75">
        <v>4410</v>
      </c>
      <c r="E668" s="31" t="s">
        <v>219</v>
      </c>
      <c r="F668" s="48">
        <v>1500</v>
      </c>
      <c r="G668" s="34">
        <v>1187.05</v>
      </c>
      <c r="H668" s="33">
        <f t="shared" si="30"/>
        <v>79.13666666666667</v>
      </c>
      <c r="I668" s="34">
        <v>0</v>
      </c>
      <c r="J668" s="35"/>
    </row>
    <row r="669" spans="1:9" s="59" customFormat="1" ht="12.75">
      <c r="A669" s="15" t="s">
        <v>86</v>
      </c>
      <c r="B669" s="16">
        <v>26</v>
      </c>
      <c r="C669" s="58"/>
      <c r="D669" s="58"/>
      <c r="E669" s="81"/>
      <c r="F669" s="58"/>
      <c r="G669" s="80"/>
      <c r="H669" s="82" t="s">
        <v>89</v>
      </c>
      <c r="I669" s="80"/>
    </row>
    <row r="670" spans="1:9" s="59" customFormat="1" ht="13.5" thickBot="1">
      <c r="A670" s="15"/>
      <c r="B670" s="16"/>
      <c r="C670" s="58"/>
      <c r="D670" s="58"/>
      <c r="E670" s="81"/>
      <c r="F670" s="58"/>
      <c r="G670" s="80"/>
      <c r="H670" s="82"/>
      <c r="I670" s="80"/>
    </row>
    <row r="671" spans="1:10" s="18" customFormat="1" ht="13.5" thickBot="1">
      <c r="A671" s="19" t="s">
        <v>45</v>
      </c>
      <c r="B671" s="20" t="s">
        <v>80</v>
      </c>
      <c r="C671" s="649" t="s">
        <v>58</v>
      </c>
      <c r="D671" s="650"/>
      <c r="E671" s="21" t="s">
        <v>44</v>
      </c>
      <c r="F671" s="20" t="s">
        <v>90</v>
      </c>
      <c r="G671" s="22" t="s">
        <v>91</v>
      </c>
      <c r="H671" s="22" t="s">
        <v>92</v>
      </c>
      <c r="I671" s="210" t="s">
        <v>97</v>
      </c>
      <c r="J671" s="17"/>
    </row>
    <row r="672" spans="1:10" s="36" customFormat="1" ht="12.75">
      <c r="A672" s="65"/>
      <c r="B672" s="37"/>
      <c r="C672" s="67"/>
      <c r="D672" s="75">
        <v>4430</v>
      </c>
      <c r="E672" s="31" t="s">
        <v>221</v>
      </c>
      <c r="F672" s="48">
        <v>4600</v>
      </c>
      <c r="G672" s="34">
        <v>3998.86</v>
      </c>
      <c r="H672" s="33">
        <f t="shared" si="30"/>
        <v>86.93173913043478</v>
      </c>
      <c r="I672" s="34">
        <v>0</v>
      </c>
      <c r="J672" s="35"/>
    </row>
    <row r="673" spans="1:10" s="36" customFormat="1" ht="12.75">
      <c r="A673" s="65"/>
      <c r="B673" s="37"/>
      <c r="C673" s="67"/>
      <c r="D673" s="75">
        <v>4440</v>
      </c>
      <c r="E673" s="31" t="s">
        <v>222</v>
      </c>
      <c r="F673" s="48">
        <v>35461</v>
      </c>
      <c r="G673" s="34">
        <v>35461</v>
      </c>
      <c r="H673" s="33">
        <f t="shared" si="30"/>
        <v>100</v>
      </c>
      <c r="I673" s="34">
        <v>0</v>
      </c>
      <c r="J673" s="35"/>
    </row>
    <row r="674" spans="1:10" s="36" customFormat="1" ht="12.75">
      <c r="A674" s="65"/>
      <c r="B674" s="37"/>
      <c r="C674" s="67"/>
      <c r="D674" s="75">
        <v>4480</v>
      </c>
      <c r="E674" s="31" t="s">
        <v>231</v>
      </c>
      <c r="F674" s="48">
        <v>4839</v>
      </c>
      <c r="G674" s="34">
        <v>4839</v>
      </c>
      <c r="H674" s="33">
        <f>G674*100/F674</f>
        <v>100</v>
      </c>
      <c r="I674" s="34">
        <v>0</v>
      </c>
      <c r="J674" s="35"/>
    </row>
    <row r="675" spans="1:10" s="36" customFormat="1" ht="12.75">
      <c r="A675" s="37"/>
      <c r="B675" s="84"/>
      <c r="C675" s="72"/>
      <c r="D675" s="73">
        <v>4610</v>
      </c>
      <c r="E675" s="74" t="s">
        <v>224</v>
      </c>
      <c r="F675" s="244">
        <v>250</v>
      </c>
      <c r="G675" s="34">
        <v>0</v>
      </c>
      <c r="H675" s="33">
        <f>G675*100/F675</f>
        <v>0</v>
      </c>
      <c r="I675" s="34">
        <v>0</v>
      </c>
      <c r="J675" s="35"/>
    </row>
    <row r="676" spans="1:10" s="36" customFormat="1" ht="25.5">
      <c r="A676" s="65"/>
      <c r="B676" s="37"/>
      <c r="C676" s="55"/>
      <c r="D676" s="524">
        <v>4700</v>
      </c>
      <c r="E676" s="56" t="s">
        <v>223</v>
      </c>
      <c r="F676" s="48">
        <v>6044</v>
      </c>
      <c r="G676" s="70">
        <v>5040</v>
      </c>
      <c r="H676" s="33">
        <f>G676*100/F676</f>
        <v>83.38848444738584</v>
      </c>
      <c r="I676" s="70">
        <v>0</v>
      </c>
      <c r="J676" s="35"/>
    </row>
    <row r="677" spans="1:9" s="5" customFormat="1" ht="25.5">
      <c r="A677" s="13"/>
      <c r="B677" s="430">
        <v>85228</v>
      </c>
      <c r="C677" s="3"/>
      <c r="D677" s="3"/>
      <c r="E677" s="25" t="s">
        <v>156</v>
      </c>
      <c r="F677" s="93">
        <f>SUM(F678)</f>
        <v>701410</v>
      </c>
      <c r="G677" s="93">
        <f>SUM(G678)</f>
        <v>679845.72</v>
      </c>
      <c r="H677" s="26">
        <f>G677*100/F677</f>
        <v>96.92558132903723</v>
      </c>
      <c r="I677" s="61">
        <f>SUM(I678)</f>
        <v>678.88</v>
      </c>
    </row>
    <row r="678" spans="1:9" s="138" customFormat="1" ht="27.75" customHeight="1">
      <c r="A678" s="28"/>
      <c r="B678" s="58"/>
      <c r="C678" s="30"/>
      <c r="D678" s="29"/>
      <c r="E678" s="190" t="s">
        <v>330</v>
      </c>
      <c r="F678" s="152">
        <f>SUM(F680:F683)</f>
        <v>701410</v>
      </c>
      <c r="G678" s="152">
        <f>SUM(G680:G683)</f>
        <v>679845.72</v>
      </c>
      <c r="H678" s="137">
        <f>G678*100/F678</f>
        <v>96.92558132903723</v>
      </c>
      <c r="I678" s="136">
        <f>SUM(I680:I683)</f>
        <v>678.88</v>
      </c>
    </row>
    <row r="679" spans="1:9" s="59" customFormat="1" ht="12.75">
      <c r="A679" s="147"/>
      <c r="B679" s="360"/>
      <c r="C679" s="140"/>
      <c r="D679" s="140"/>
      <c r="E679" s="40" t="s">
        <v>93</v>
      </c>
      <c r="F679" s="141"/>
      <c r="G679" s="116"/>
      <c r="H679" s="23" t="s">
        <v>89</v>
      </c>
      <c r="I679" s="116"/>
    </row>
    <row r="680" spans="1:9" s="138" customFormat="1" ht="12.75">
      <c r="A680" s="62"/>
      <c r="B680" s="28"/>
      <c r="C680" s="29"/>
      <c r="D680" s="75">
        <v>4110</v>
      </c>
      <c r="E680" s="31" t="s">
        <v>84</v>
      </c>
      <c r="F680" s="155">
        <v>36678</v>
      </c>
      <c r="G680" s="116">
        <v>36678</v>
      </c>
      <c r="H680" s="137">
        <f aca="true" t="shared" si="31" ref="H680:H685">G680*100/F680</f>
        <v>100</v>
      </c>
      <c r="I680" s="136">
        <v>678.88</v>
      </c>
    </row>
    <row r="681" spans="1:9" s="138" customFormat="1" ht="12.75">
      <c r="A681" s="139"/>
      <c r="B681" s="188"/>
      <c r="C681" s="148"/>
      <c r="D681" s="75">
        <v>4120</v>
      </c>
      <c r="E681" s="31" t="s">
        <v>49</v>
      </c>
      <c r="F681" s="155">
        <v>338</v>
      </c>
      <c r="G681" s="116">
        <v>0</v>
      </c>
      <c r="H681" s="157">
        <f t="shared" si="31"/>
        <v>0</v>
      </c>
      <c r="I681" s="136">
        <v>0</v>
      </c>
    </row>
    <row r="682" spans="1:9" s="138" customFormat="1" ht="25.5">
      <c r="A682" s="147"/>
      <c r="B682" s="139"/>
      <c r="C682" s="189"/>
      <c r="D682" s="73">
        <v>4170</v>
      </c>
      <c r="E682" s="31" t="s">
        <v>100</v>
      </c>
      <c r="F682" s="183">
        <v>234784</v>
      </c>
      <c r="G682" s="116">
        <v>214361.22</v>
      </c>
      <c r="H682" s="157">
        <f t="shared" si="31"/>
        <v>91.30146006542184</v>
      </c>
      <c r="I682" s="136">
        <v>0</v>
      </c>
    </row>
    <row r="683" spans="1:10" s="36" customFormat="1" ht="12.75">
      <c r="A683" s="65"/>
      <c r="B683" s="78"/>
      <c r="C683" s="67"/>
      <c r="D683" s="75">
        <v>4300</v>
      </c>
      <c r="E683" s="31" t="s">
        <v>213</v>
      </c>
      <c r="F683" s="48">
        <v>429610</v>
      </c>
      <c r="G683" s="34">
        <v>428806.5</v>
      </c>
      <c r="H683" s="33">
        <f t="shared" si="31"/>
        <v>99.81296990293522</v>
      </c>
      <c r="I683" s="34">
        <v>0</v>
      </c>
      <c r="J683" s="35"/>
    </row>
    <row r="684" spans="1:9" s="5" customFormat="1" ht="12.75">
      <c r="A684" s="13"/>
      <c r="B684" s="96">
        <v>85278</v>
      </c>
      <c r="C684" s="2"/>
      <c r="D684" s="3"/>
      <c r="E684" s="25" t="s">
        <v>171</v>
      </c>
      <c r="F684" s="93">
        <f>SUM(F685)</f>
        <v>94500</v>
      </c>
      <c r="G684" s="93">
        <f>SUM(G685)</f>
        <v>93500</v>
      </c>
      <c r="H684" s="26">
        <f t="shared" si="31"/>
        <v>98.94179894179894</v>
      </c>
      <c r="I684" s="27">
        <v>0</v>
      </c>
    </row>
    <row r="685" spans="1:9" s="36" customFormat="1" ht="12.75">
      <c r="A685" s="28"/>
      <c r="B685" s="83"/>
      <c r="C685" s="30"/>
      <c r="D685" s="29"/>
      <c r="E685" s="31" t="s">
        <v>189</v>
      </c>
      <c r="F685" s="94">
        <f>SUM(F687)</f>
        <v>94500</v>
      </c>
      <c r="G685" s="94">
        <f>SUM(G687)</f>
        <v>93500</v>
      </c>
      <c r="H685" s="33">
        <f t="shared" si="31"/>
        <v>98.94179894179894</v>
      </c>
      <c r="I685" s="34">
        <f>SUM(I687)</f>
        <v>0</v>
      </c>
    </row>
    <row r="686" spans="1:9" s="138" customFormat="1" ht="12.75">
      <c r="A686" s="147"/>
      <c r="B686" s="360"/>
      <c r="C686" s="140"/>
      <c r="D686" s="140"/>
      <c r="E686" s="40" t="s">
        <v>93</v>
      </c>
      <c r="F686" s="153"/>
      <c r="G686" s="166"/>
      <c r="H686" s="137" t="s">
        <v>89</v>
      </c>
      <c r="I686" s="136"/>
    </row>
    <row r="687" spans="1:11" s="36" customFormat="1" ht="12.75">
      <c r="A687" s="37"/>
      <c r="B687" s="429"/>
      <c r="C687" s="67"/>
      <c r="D687" s="75">
        <v>3110</v>
      </c>
      <c r="E687" s="31" t="s">
        <v>124</v>
      </c>
      <c r="F687" s="111">
        <v>94500</v>
      </c>
      <c r="G687" s="116">
        <v>93500</v>
      </c>
      <c r="H687" s="33">
        <f>G687*100/F687</f>
        <v>98.94179894179894</v>
      </c>
      <c r="I687" s="34">
        <v>0</v>
      </c>
      <c r="J687" s="35"/>
      <c r="K687" s="377" t="s">
        <v>89</v>
      </c>
    </row>
    <row r="688" spans="1:9" s="5" customFormat="1" ht="12.75">
      <c r="A688" s="13"/>
      <c r="B688" s="96">
        <v>85295</v>
      </c>
      <c r="C688" s="2"/>
      <c r="D688" s="3"/>
      <c r="E688" s="25" t="s">
        <v>195</v>
      </c>
      <c r="F688" s="93">
        <f>SUM(F689)</f>
        <v>644171</v>
      </c>
      <c r="G688" s="93">
        <f>SUM(G689)</f>
        <v>631043.62</v>
      </c>
      <c r="H688" s="26">
        <f>G688*100/F688</f>
        <v>97.9621280684787</v>
      </c>
      <c r="I688" s="27">
        <f>SUM(I689)</f>
        <v>9908.980000000001</v>
      </c>
    </row>
    <row r="689" spans="1:9" s="138" customFormat="1" ht="102">
      <c r="A689" s="115"/>
      <c r="B689" s="214"/>
      <c r="C689" s="30"/>
      <c r="D689" s="29"/>
      <c r="E689" s="627" t="s">
        <v>338</v>
      </c>
      <c r="F689" s="152">
        <f>SUM(F691:F709)</f>
        <v>644171</v>
      </c>
      <c r="G689" s="152">
        <f>SUM(G691:G709)</f>
        <v>631043.62</v>
      </c>
      <c r="H689" s="137">
        <f>G689*100/F689</f>
        <v>97.9621280684787</v>
      </c>
      <c r="I689" s="136">
        <f>SUM(I691:I708)</f>
        <v>9908.980000000001</v>
      </c>
    </row>
    <row r="690" spans="1:9" s="138" customFormat="1" ht="12.75">
      <c r="A690" s="139"/>
      <c r="B690" s="576"/>
      <c r="C690" s="140"/>
      <c r="D690" s="140"/>
      <c r="E690" s="40" t="s">
        <v>93</v>
      </c>
      <c r="F690" s="153"/>
      <c r="G690" s="116"/>
      <c r="H690" s="137" t="s">
        <v>89</v>
      </c>
      <c r="I690" s="136"/>
    </row>
    <row r="691" spans="1:11" s="36" customFormat="1" ht="12.75">
      <c r="A691" s="65"/>
      <c r="B691" s="37"/>
      <c r="C691" s="67"/>
      <c r="D691" s="75">
        <v>3110</v>
      </c>
      <c r="E691" s="31" t="s">
        <v>124</v>
      </c>
      <c r="F691" s="111">
        <v>398900</v>
      </c>
      <c r="G691" s="116">
        <v>392900</v>
      </c>
      <c r="H691" s="33">
        <f aca="true" t="shared" si="32" ref="H691:H699">G691*100/F691</f>
        <v>98.49586362496866</v>
      </c>
      <c r="I691" s="34">
        <v>0</v>
      </c>
      <c r="J691" s="35"/>
      <c r="K691" s="377" t="s">
        <v>89</v>
      </c>
    </row>
    <row r="692" spans="1:9" s="138" customFormat="1" ht="12.75">
      <c r="A692" s="401"/>
      <c r="B692" s="139"/>
      <c r="C692" s="148"/>
      <c r="D692" s="75">
        <v>4010</v>
      </c>
      <c r="E692" s="31" t="s">
        <v>34</v>
      </c>
      <c r="F692" s="155">
        <v>82683</v>
      </c>
      <c r="G692" s="116">
        <v>82683</v>
      </c>
      <c r="H692" s="137">
        <f t="shared" si="32"/>
        <v>100</v>
      </c>
      <c r="I692" s="136">
        <v>1697.47</v>
      </c>
    </row>
    <row r="693" spans="1:9" s="138" customFormat="1" ht="12.75">
      <c r="A693" s="401"/>
      <c r="B693" s="139"/>
      <c r="C693" s="148"/>
      <c r="D693" s="75">
        <v>4040</v>
      </c>
      <c r="E693" s="31" t="s">
        <v>73</v>
      </c>
      <c r="F693" s="156">
        <v>6226</v>
      </c>
      <c r="G693" s="116">
        <v>6225.65</v>
      </c>
      <c r="H693" s="137">
        <f t="shared" si="32"/>
        <v>99.99437841310633</v>
      </c>
      <c r="I693" s="136">
        <v>6675.31</v>
      </c>
    </row>
    <row r="694" spans="1:9" s="138" customFormat="1" ht="12.75">
      <c r="A694" s="644"/>
      <c r="B694" s="162"/>
      <c r="C694" s="189"/>
      <c r="D694" s="73">
        <v>4110</v>
      </c>
      <c r="E694" s="74" t="s">
        <v>84</v>
      </c>
      <c r="F694" s="183">
        <v>14787</v>
      </c>
      <c r="G694" s="116">
        <v>14787</v>
      </c>
      <c r="H694" s="137">
        <f t="shared" si="32"/>
        <v>100</v>
      </c>
      <c r="I694" s="136">
        <v>1485.44</v>
      </c>
    </row>
    <row r="695" spans="1:9" s="59" customFormat="1" ht="12.75">
      <c r="A695" s="15" t="s">
        <v>86</v>
      </c>
      <c r="B695" s="16">
        <v>27</v>
      </c>
      <c r="C695" s="58"/>
      <c r="D695" s="58"/>
      <c r="E695" s="81"/>
      <c r="F695" s="58"/>
      <c r="G695" s="80"/>
      <c r="H695" s="82" t="s">
        <v>89</v>
      </c>
      <c r="I695" s="80"/>
    </row>
    <row r="696" spans="1:9" s="59" customFormat="1" ht="13.5" thickBot="1">
      <c r="A696" s="15"/>
      <c r="B696" s="16"/>
      <c r="C696" s="58"/>
      <c r="D696" s="58"/>
      <c r="E696" s="81"/>
      <c r="F696" s="58"/>
      <c r="G696" s="80"/>
      <c r="H696" s="82"/>
      <c r="I696" s="80"/>
    </row>
    <row r="697" spans="1:10" s="18" customFormat="1" ht="13.5" thickBot="1">
      <c r="A697" s="19" t="s">
        <v>45</v>
      </c>
      <c r="B697" s="20" t="s">
        <v>80</v>
      </c>
      <c r="C697" s="649" t="s">
        <v>58</v>
      </c>
      <c r="D697" s="650"/>
      <c r="E697" s="21" t="s">
        <v>44</v>
      </c>
      <c r="F697" s="20" t="s">
        <v>90</v>
      </c>
      <c r="G697" s="22" t="s">
        <v>91</v>
      </c>
      <c r="H697" s="22" t="s">
        <v>92</v>
      </c>
      <c r="I697" s="210" t="s">
        <v>97</v>
      </c>
      <c r="J697" s="17"/>
    </row>
    <row r="698" spans="1:9" s="138" customFormat="1" ht="12.75">
      <c r="A698" s="147"/>
      <c r="B698" s="139"/>
      <c r="C698" s="531"/>
      <c r="D698" s="489">
        <v>4120</v>
      </c>
      <c r="E698" s="532" t="s">
        <v>49</v>
      </c>
      <c r="F698" s="490">
        <v>783</v>
      </c>
      <c r="G698" s="116">
        <v>698.87</v>
      </c>
      <c r="H698" s="157">
        <f t="shared" si="32"/>
        <v>89.25542784163474</v>
      </c>
      <c r="I698" s="136">
        <v>50.76</v>
      </c>
    </row>
    <row r="699" spans="1:10" s="36" customFormat="1" ht="12.75">
      <c r="A699" s="37"/>
      <c r="B699" s="84"/>
      <c r="C699" s="55"/>
      <c r="D699" s="524">
        <v>4210</v>
      </c>
      <c r="E699" s="56" t="s">
        <v>210</v>
      </c>
      <c r="F699" s="48">
        <v>11714</v>
      </c>
      <c r="G699" s="70">
        <v>11594.25</v>
      </c>
      <c r="H699" s="33">
        <f t="shared" si="32"/>
        <v>98.97771896875534</v>
      </c>
      <c r="I699" s="70">
        <v>0</v>
      </c>
      <c r="J699" s="35"/>
    </row>
    <row r="700" spans="1:10" s="36" customFormat="1" ht="12.75">
      <c r="A700" s="37"/>
      <c r="B700" s="84"/>
      <c r="C700" s="67"/>
      <c r="D700" s="75">
        <v>4220</v>
      </c>
      <c r="E700" s="31" t="s">
        <v>232</v>
      </c>
      <c r="F700" s="48">
        <v>94000</v>
      </c>
      <c r="G700" s="34">
        <v>91366.64</v>
      </c>
      <c r="H700" s="33">
        <f aca="true" t="shared" si="33" ref="H700:H708">G700*100/F700</f>
        <v>97.19855319148937</v>
      </c>
      <c r="I700" s="34">
        <v>0</v>
      </c>
      <c r="J700" s="35"/>
    </row>
    <row r="701" spans="1:10" s="36" customFormat="1" ht="12.75">
      <c r="A701" s="65"/>
      <c r="B701" s="37"/>
      <c r="C701" s="67"/>
      <c r="D701" s="75">
        <v>4260</v>
      </c>
      <c r="E701" s="31" t="s">
        <v>215</v>
      </c>
      <c r="F701" s="48">
        <v>10116</v>
      </c>
      <c r="G701" s="34">
        <v>9348.3</v>
      </c>
      <c r="H701" s="33">
        <f t="shared" si="33"/>
        <v>92.41103202846973</v>
      </c>
      <c r="I701" s="34">
        <v>0</v>
      </c>
      <c r="J701" s="35"/>
    </row>
    <row r="702" spans="1:10" s="36" customFormat="1" ht="12.75">
      <c r="A702" s="65"/>
      <c r="B702" s="37"/>
      <c r="C702" s="67"/>
      <c r="D702" s="75">
        <v>4270</v>
      </c>
      <c r="E702" s="31" t="s">
        <v>211</v>
      </c>
      <c r="F702" s="48">
        <v>281</v>
      </c>
      <c r="G702" s="34">
        <v>0</v>
      </c>
      <c r="H702" s="33">
        <f t="shared" si="33"/>
        <v>0</v>
      </c>
      <c r="I702" s="34">
        <v>0</v>
      </c>
      <c r="J702" s="35"/>
    </row>
    <row r="703" spans="1:10" s="36" customFormat="1" ht="12.75">
      <c r="A703" s="65"/>
      <c r="B703" s="37"/>
      <c r="C703" s="67"/>
      <c r="D703" s="75">
        <v>4300</v>
      </c>
      <c r="E703" s="31" t="s">
        <v>213</v>
      </c>
      <c r="F703" s="48">
        <v>5206</v>
      </c>
      <c r="G703" s="34">
        <v>3402.04</v>
      </c>
      <c r="H703" s="33">
        <f t="shared" si="33"/>
        <v>65.34844410295813</v>
      </c>
      <c r="I703" s="34">
        <v>0</v>
      </c>
      <c r="J703" s="35"/>
    </row>
    <row r="704" spans="1:10" s="36" customFormat="1" ht="12.75">
      <c r="A704" s="65"/>
      <c r="B704" s="37"/>
      <c r="C704" s="67"/>
      <c r="D704" s="75">
        <v>4350</v>
      </c>
      <c r="E704" s="31" t="s">
        <v>214</v>
      </c>
      <c r="F704" s="48">
        <v>808</v>
      </c>
      <c r="G704" s="34">
        <v>443.7</v>
      </c>
      <c r="H704" s="33">
        <f t="shared" si="33"/>
        <v>54.913366336633665</v>
      </c>
      <c r="I704" s="34">
        <v>0</v>
      </c>
      <c r="J704" s="35"/>
    </row>
    <row r="705" spans="1:10" s="36" customFormat="1" ht="26.25" customHeight="1">
      <c r="A705" s="65"/>
      <c r="B705" s="37"/>
      <c r="C705" s="67"/>
      <c r="D705" s="75">
        <v>4370</v>
      </c>
      <c r="E705" s="31" t="s">
        <v>217</v>
      </c>
      <c r="F705" s="48">
        <v>1598</v>
      </c>
      <c r="G705" s="34">
        <v>1336.97</v>
      </c>
      <c r="H705" s="33">
        <f t="shared" si="33"/>
        <v>83.66520650813517</v>
      </c>
      <c r="I705" s="34">
        <v>0</v>
      </c>
      <c r="J705" s="35"/>
    </row>
    <row r="706" spans="1:10" s="36" customFormat="1" ht="25.5">
      <c r="A706" s="65"/>
      <c r="B706" s="37"/>
      <c r="C706" s="67"/>
      <c r="D706" s="75">
        <v>4400</v>
      </c>
      <c r="E706" s="31" t="s">
        <v>218</v>
      </c>
      <c r="F706" s="48">
        <v>11780</v>
      </c>
      <c r="G706" s="34">
        <v>11719.5</v>
      </c>
      <c r="H706" s="33">
        <f t="shared" si="33"/>
        <v>99.48641765704583</v>
      </c>
      <c r="I706" s="34">
        <v>0</v>
      </c>
      <c r="J706" s="35"/>
    </row>
    <row r="707" spans="1:10" s="36" customFormat="1" ht="12.75">
      <c r="A707" s="65"/>
      <c r="B707" s="37"/>
      <c r="C707" s="67"/>
      <c r="D707" s="75">
        <v>4410</v>
      </c>
      <c r="E707" s="31" t="s">
        <v>219</v>
      </c>
      <c r="F707" s="48">
        <v>527</v>
      </c>
      <c r="G707" s="34">
        <v>187.7</v>
      </c>
      <c r="H707" s="33">
        <f t="shared" si="33"/>
        <v>35.616698292220114</v>
      </c>
      <c r="I707" s="34">
        <v>0</v>
      </c>
      <c r="J707" s="35"/>
    </row>
    <row r="708" spans="1:10" s="36" customFormat="1" ht="12.75">
      <c r="A708" s="37"/>
      <c r="B708" s="84"/>
      <c r="C708" s="72"/>
      <c r="D708" s="73">
        <v>4440</v>
      </c>
      <c r="E708" s="74" t="s">
        <v>222</v>
      </c>
      <c r="F708" s="244">
        <v>3920</v>
      </c>
      <c r="G708" s="34">
        <v>3920</v>
      </c>
      <c r="H708" s="33">
        <f t="shared" si="33"/>
        <v>100</v>
      </c>
      <c r="I708" s="34">
        <v>0</v>
      </c>
      <c r="J708" s="35"/>
    </row>
    <row r="709" spans="1:10" s="36" customFormat="1" ht="26.25" thickBot="1">
      <c r="A709" s="130"/>
      <c r="B709" s="248"/>
      <c r="C709" s="348"/>
      <c r="D709" s="562">
        <v>4700</v>
      </c>
      <c r="E709" s="563" t="s">
        <v>223</v>
      </c>
      <c r="F709" s="347">
        <v>842</v>
      </c>
      <c r="G709" s="564">
        <v>430</v>
      </c>
      <c r="H709" s="131">
        <f>G709*100/F709</f>
        <v>51.06888361045131</v>
      </c>
      <c r="I709" s="564">
        <v>0</v>
      </c>
      <c r="J709" s="35"/>
    </row>
    <row r="710" spans="1:10" s="59" customFormat="1" ht="12.75">
      <c r="A710" s="645">
        <v>853</v>
      </c>
      <c r="B710" s="279"/>
      <c r="C710" s="279"/>
      <c r="D710" s="538"/>
      <c r="E710" s="280" t="s">
        <v>190</v>
      </c>
      <c r="F710" s="539">
        <f>SUM(F711,F735)</f>
        <v>629793</v>
      </c>
      <c r="G710" s="646">
        <f>SUM(G711,G735)</f>
        <v>582497.93</v>
      </c>
      <c r="H710" s="540">
        <f>G710*100/F710</f>
        <v>92.49037858470959</v>
      </c>
      <c r="I710" s="261">
        <f>SUM(I711,I735)</f>
        <v>29849.63</v>
      </c>
      <c r="J710" s="58"/>
    </row>
    <row r="711" spans="1:9" s="5" customFormat="1" ht="12.75">
      <c r="A711" s="13"/>
      <c r="B711" s="96">
        <v>85305</v>
      </c>
      <c r="C711" s="2"/>
      <c r="D711" s="3"/>
      <c r="E711" s="25" t="s">
        <v>276</v>
      </c>
      <c r="F711" s="87">
        <f>SUM(F731,F712)</f>
        <v>335184</v>
      </c>
      <c r="G711" s="87">
        <f>SUM(G731,G712)</f>
        <v>332583.11000000004</v>
      </c>
      <c r="H711" s="26">
        <f>G711*100/F711</f>
        <v>99.22404112368133</v>
      </c>
      <c r="I711" s="61">
        <f>SUM(I712)</f>
        <v>29720.47</v>
      </c>
    </row>
    <row r="712" spans="1:13" s="138" customFormat="1" ht="38.25">
      <c r="A712" s="115"/>
      <c r="B712" s="129"/>
      <c r="C712" s="30"/>
      <c r="D712" s="29"/>
      <c r="E712" s="31" t="s">
        <v>277</v>
      </c>
      <c r="F712" s="135">
        <f>SUM(F714:F730)</f>
        <v>331884</v>
      </c>
      <c r="G712" s="135">
        <f>SUM(G714:G730)</f>
        <v>329283.11000000004</v>
      </c>
      <c r="H712" s="137">
        <f>G712*100/F712</f>
        <v>99.21632558363767</v>
      </c>
      <c r="I712" s="136">
        <f>SUM(I714:I730)</f>
        <v>29720.47</v>
      </c>
      <c r="K712" s="529">
        <f>SUM(F714:F730)</f>
        <v>331884</v>
      </c>
      <c r="L712" s="361">
        <f>SUM(G714:G730)</f>
        <v>329283.11000000004</v>
      </c>
      <c r="M712" s="361">
        <f>SUM(I714:I730)</f>
        <v>29720.47</v>
      </c>
    </row>
    <row r="713" spans="1:9" s="36" customFormat="1" ht="12.75">
      <c r="A713" s="401"/>
      <c r="B713" s="360"/>
      <c r="C713" s="189"/>
      <c r="D713" s="189"/>
      <c r="E713" s="74" t="s">
        <v>93</v>
      </c>
      <c r="F713" s="221"/>
      <c r="G713" s="34"/>
      <c r="H713" s="71" t="s">
        <v>89</v>
      </c>
      <c r="I713" s="34"/>
    </row>
    <row r="714" spans="1:9" s="138" customFormat="1" ht="12.75">
      <c r="A714" s="65"/>
      <c r="B714" s="37"/>
      <c r="C714" s="67"/>
      <c r="D714" s="75">
        <v>4010</v>
      </c>
      <c r="E714" s="31" t="s">
        <v>34</v>
      </c>
      <c r="F714" s="146">
        <v>216648</v>
      </c>
      <c r="G714" s="200">
        <v>216640.29</v>
      </c>
      <c r="H714" s="137">
        <f aca="true" t="shared" si="34" ref="H714:H729">G714*100/F714</f>
        <v>99.99644123185998</v>
      </c>
      <c r="I714" s="150">
        <v>6800.75</v>
      </c>
    </row>
    <row r="715" spans="1:9" s="138" customFormat="1" ht="12.75">
      <c r="A715" s="401"/>
      <c r="B715" s="139"/>
      <c r="C715" s="148"/>
      <c r="D715" s="75">
        <v>4040</v>
      </c>
      <c r="E715" s="31" t="s">
        <v>73</v>
      </c>
      <c r="F715" s="156">
        <v>0</v>
      </c>
      <c r="G715" s="116">
        <v>0</v>
      </c>
      <c r="H715" s="422" t="s">
        <v>89</v>
      </c>
      <c r="I715" s="136">
        <v>18032.96</v>
      </c>
    </row>
    <row r="716" spans="1:11" s="138" customFormat="1" ht="12.75">
      <c r="A716" s="401"/>
      <c r="B716" s="139"/>
      <c r="C716" s="148"/>
      <c r="D716" s="75">
        <v>4110</v>
      </c>
      <c r="E716" s="31" t="s">
        <v>84</v>
      </c>
      <c r="F716" s="149">
        <v>37783</v>
      </c>
      <c r="G716" s="116">
        <v>37782.07</v>
      </c>
      <c r="H716" s="137">
        <f t="shared" si="34"/>
        <v>99.99753857554985</v>
      </c>
      <c r="I716" s="136">
        <v>4082.43</v>
      </c>
      <c r="K716" s="361" t="s">
        <v>89</v>
      </c>
    </row>
    <row r="717" spans="1:9" s="138" customFormat="1" ht="12.75">
      <c r="A717" s="401"/>
      <c r="B717" s="139"/>
      <c r="C717" s="148"/>
      <c r="D717" s="75">
        <v>4120</v>
      </c>
      <c r="E717" s="31" t="s">
        <v>49</v>
      </c>
      <c r="F717" s="155">
        <v>3370</v>
      </c>
      <c r="G717" s="116">
        <v>3360.87</v>
      </c>
      <c r="H717" s="137">
        <f t="shared" si="34"/>
        <v>99.72908011869436</v>
      </c>
      <c r="I717" s="136">
        <v>804.33</v>
      </c>
    </row>
    <row r="718" spans="1:10" s="36" customFormat="1" ht="12.75">
      <c r="A718" s="37"/>
      <c r="B718" s="84"/>
      <c r="C718" s="67"/>
      <c r="D718" s="75">
        <v>4210</v>
      </c>
      <c r="E718" s="31" t="s">
        <v>210</v>
      </c>
      <c r="F718" s="48">
        <v>19200</v>
      </c>
      <c r="G718" s="34">
        <v>18784.05</v>
      </c>
      <c r="H718" s="33">
        <f t="shared" si="34"/>
        <v>97.83359375</v>
      </c>
      <c r="I718" s="34">
        <v>0</v>
      </c>
      <c r="J718" s="35"/>
    </row>
    <row r="719" spans="1:10" s="36" customFormat="1" ht="12.75">
      <c r="A719" s="37"/>
      <c r="B719" s="84"/>
      <c r="C719" s="67"/>
      <c r="D719" s="75">
        <v>4220</v>
      </c>
      <c r="E719" s="31" t="s">
        <v>232</v>
      </c>
      <c r="F719" s="48">
        <v>13810</v>
      </c>
      <c r="G719" s="34">
        <v>13807.2</v>
      </c>
      <c r="H719" s="33">
        <f t="shared" si="34"/>
        <v>99.97972483707458</v>
      </c>
      <c r="I719" s="34">
        <v>0</v>
      </c>
      <c r="J719" s="35"/>
    </row>
    <row r="720" spans="1:10" s="36" customFormat="1" ht="12.75">
      <c r="A720" s="65"/>
      <c r="B720" s="37"/>
      <c r="C720" s="67"/>
      <c r="D720" s="75">
        <v>4260</v>
      </c>
      <c r="E720" s="31" t="s">
        <v>215</v>
      </c>
      <c r="F720" s="48">
        <v>4237</v>
      </c>
      <c r="G720" s="34">
        <v>4236.61</v>
      </c>
      <c r="H720" s="33">
        <f t="shared" si="34"/>
        <v>99.99079537408542</v>
      </c>
      <c r="I720" s="34">
        <v>0</v>
      </c>
      <c r="J720" s="35"/>
    </row>
    <row r="721" spans="1:10" s="36" customFormat="1" ht="12.75">
      <c r="A721" s="65"/>
      <c r="B721" s="37"/>
      <c r="C721" s="67"/>
      <c r="D721" s="75">
        <v>4280</v>
      </c>
      <c r="E721" s="31" t="s">
        <v>212</v>
      </c>
      <c r="F721" s="48">
        <v>864</v>
      </c>
      <c r="G721" s="34">
        <v>864</v>
      </c>
      <c r="H721" s="33">
        <f t="shared" si="34"/>
        <v>100</v>
      </c>
      <c r="I721" s="34">
        <v>0</v>
      </c>
      <c r="J721" s="35"/>
    </row>
    <row r="722" spans="1:10" s="36" customFormat="1" ht="12.75">
      <c r="A722" s="65"/>
      <c r="B722" s="37"/>
      <c r="C722" s="67"/>
      <c r="D722" s="75">
        <v>4300</v>
      </c>
      <c r="E722" s="31" t="s">
        <v>213</v>
      </c>
      <c r="F722" s="48">
        <v>25232</v>
      </c>
      <c r="G722" s="34">
        <v>23521.58</v>
      </c>
      <c r="H722" s="33">
        <f t="shared" si="34"/>
        <v>93.22122701331642</v>
      </c>
      <c r="I722" s="34">
        <v>0</v>
      </c>
      <c r="J722" s="35"/>
    </row>
    <row r="723" spans="1:10" s="36" customFormat="1" ht="25.5">
      <c r="A723" s="65"/>
      <c r="B723" s="37"/>
      <c r="C723" s="67"/>
      <c r="D723" s="75">
        <v>4360</v>
      </c>
      <c r="E723" s="31" t="s">
        <v>216</v>
      </c>
      <c r="F723" s="48">
        <v>1000</v>
      </c>
      <c r="G723" s="34">
        <v>946.44</v>
      </c>
      <c r="H723" s="33">
        <f t="shared" si="34"/>
        <v>94.644</v>
      </c>
      <c r="I723" s="34">
        <v>0</v>
      </c>
      <c r="J723" s="35"/>
    </row>
    <row r="724" spans="1:10" s="36" customFormat="1" ht="12.75">
      <c r="A724" s="65"/>
      <c r="B724" s="37"/>
      <c r="C724" s="67"/>
      <c r="D724" s="75">
        <v>4410</v>
      </c>
      <c r="E724" s="31" t="s">
        <v>219</v>
      </c>
      <c r="F724" s="48">
        <v>200</v>
      </c>
      <c r="G724" s="34">
        <v>0</v>
      </c>
      <c r="H724" s="33">
        <f t="shared" si="34"/>
        <v>0</v>
      </c>
      <c r="I724" s="34">
        <v>0</v>
      </c>
      <c r="J724" s="35"/>
    </row>
    <row r="725" spans="1:10" s="36" customFormat="1" ht="12.75">
      <c r="A725" s="77"/>
      <c r="B725" s="78"/>
      <c r="C725" s="67"/>
      <c r="D725" s="75">
        <v>4430</v>
      </c>
      <c r="E725" s="31" t="s">
        <v>221</v>
      </c>
      <c r="F725" s="48">
        <v>200</v>
      </c>
      <c r="G725" s="34">
        <v>0</v>
      </c>
      <c r="H725" s="33">
        <f t="shared" si="34"/>
        <v>0</v>
      </c>
      <c r="I725" s="34">
        <v>0</v>
      </c>
      <c r="J725" s="35"/>
    </row>
    <row r="726" spans="1:9" s="59" customFormat="1" ht="12.75">
      <c r="A726" s="15" t="s">
        <v>86</v>
      </c>
      <c r="B726" s="16">
        <v>28</v>
      </c>
      <c r="C726" s="58"/>
      <c r="D726" s="58"/>
      <c r="E726" s="81"/>
      <c r="F726" s="58"/>
      <c r="G726" s="80"/>
      <c r="H726" s="82" t="s">
        <v>89</v>
      </c>
      <c r="I726" s="80"/>
    </row>
    <row r="727" spans="1:9" s="59" customFormat="1" ht="13.5" thickBot="1">
      <c r="A727" s="15"/>
      <c r="B727" s="16"/>
      <c r="C727" s="58"/>
      <c r="D727" s="58"/>
      <c r="E727" s="81"/>
      <c r="F727" s="58"/>
      <c r="G727" s="80"/>
      <c r="H727" s="82"/>
      <c r="I727" s="80"/>
    </row>
    <row r="728" spans="1:10" s="18" customFormat="1" ht="13.5" thickBot="1">
      <c r="A728" s="19" t="s">
        <v>45</v>
      </c>
      <c r="B728" s="20" t="s">
        <v>80</v>
      </c>
      <c r="C728" s="649" t="s">
        <v>58</v>
      </c>
      <c r="D728" s="650"/>
      <c r="E728" s="21" t="s">
        <v>44</v>
      </c>
      <c r="F728" s="20" t="s">
        <v>90</v>
      </c>
      <c r="G728" s="22" t="s">
        <v>91</v>
      </c>
      <c r="H728" s="22" t="s">
        <v>92</v>
      </c>
      <c r="I728" s="210" t="s">
        <v>97</v>
      </c>
      <c r="J728" s="17"/>
    </row>
    <row r="729" spans="1:10" s="36" customFormat="1" ht="12.75">
      <c r="A729" s="65"/>
      <c r="B729" s="37"/>
      <c r="C729" s="67"/>
      <c r="D729" s="75">
        <v>4440</v>
      </c>
      <c r="E729" s="31" t="s">
        <v>222</v>
      </c>
      <c r="F729" s="48">
        <v>8960</v>
      </c>
      <c r="G729" s="34">
        <v>8960</v>
      </c>
      <c r="H729" s="33">
        <f t="shared" si="34"/>
        <v>100</v>
      </c>
      <c r="I729" s="34">
        <v>0</v>
      </c>
      <c r="J729" s="35"/>
    </row>
    <row r="730" spans="1:10" s="36" customFormat="1" ht="25.5">
      <c r="A730" s="65"/>
      <c r="B730" s="78"/>
      <c r="C730" s="67"/>
      <c r="D730" s="75">
        <v>4700</v>
      </c>
      <c r="E730" s="31" t="s">
        <v>223</v>
      </c>
      <c r="F730" s="48">
        <v>380</v>
      </c>
      <c r="G730" s="34">
        <v>380</v>
      </c>
      <c r="H730" s="33">
        <f>G730*100/F730</f>
        <v>100</v>
      </c>
      <c r="I730" s="34">
        <v>0</v>
      </c>
      <c r="J730" s="35"/>
    </row>
    <row r="731" spans="1:9" s="36" customFormat="1" ht="12.75">
      <c r="A731" s="139"/>
      <c r="B731" s="188"/>
      <c r="C731" s="148"/>
      <c r="D731" s="148"/>
      <c r="E731" s="31" t="s">
        <v>28</v>
      </c>
      <c r="F731" s="48">
        <f>SUM(F733:F733)</f>
        <v>3300</v>
      </c>
      <c r="G731" s="48">
        <f>SUM(G733:G733)</f>
        <v>3300</v>
      </c>
      <c r="H731" s="33">
        <f>G731*100/F731</f>
        <v>100</v>
      </c>
      <c r="I731" s="34">
        <f>SUM(I733)</f>
        <v>0</v>
      </c>
    </row>
    <row r="732" spans="1:9" s="36" customFormat="1" ht="12.75">
      <c r="A732" s="65"/>
      <c r="B732" s="66"/>
      <c r="C732" s="72"/>
      <c r="D732" s="72"/>
      <c r="E732" s="74" t="s">
        <v>93</v>
      </c>
      <c r="F732" s="221"/>
      <c r="G732" s="116"/>
      <c r="H732" s="33" t="s">
        <v>89</v>
      </c>
      <c r="I732" s="34"/>
    </row>
    <row r="733" spans="1:9" s="36" customFormat="1" ht="12.75">
      <c r="A733" s="230"/>
      <c r="B733" s="591"/>
      <c r="C733" s="436"/>
      <c r="D733" s="435">
        <v>6060</v>
      </c>
      <c r="E733" s="69" t="s">
        <v>79</v>
      </c>
      <c r="F733" s="194">
        <v>3300</v>
      </c>
      <c r="G733" s="206">
        <v>3300</v>
      </c>
      <c r="H733" s="50">
        <f>G733*100/F733</f>
        <v>100</v>
      </c>
      <c r="I733" s="70">
        <v>0</v>
      </c>
    </row>
    <row r="734" spans="1:9" s="36" customFormat="1" ht="25.5">
      <c r="A734" s="354"/>
      <c r="B734" s="344"/>
      <c r="C734" s="577"/>
      <c r="D734" s="323"/>
      <c r="E734" s="433" t="s">
        <v>278</v>
      </c>
      <c r="F734" s="432"/>
      <c r="G734" s="46">
        <v>3300</v>
      </c>
      <c r="H734" s="463"/>
      <c r="I734" s="238">
        <v>0</v>
      </c>
    </row>
    <row r="735" spans="1:10" s="5" customFormat="1" ht="12.75">
      <c r="A735" s="13"/>
      <c r="B735" s="96">
        <v>85395</v>
      </c>
      <c r="C735" s="444"/>
      <c r="D735" s="477"/>
      <c r="E735" s="478" t="s">
        <v>66</v>
      </c>
      <c r="F735" s="496">
        <f>SUM(F736,F762,F767)</f>
        <v>294609</v>
      </c>
      <c r="G735" s="496">
        <f>SUM(G736,G762,G767)</f>
        <v>249914.82</v>
      </c>
      <c r="H735" s="480">
        <f>G735*100/F735</f>
        <v>84.82932293310795</v>
      </c>
      <c r="I735" s="61">
        <f>SUM(I736)</f>
        <v>129.16</v>
      </c>
      <c r="J735" s="4"/>
    </row>
    <row r="736" spans="1:12" s="59" customFormat="1" ht="63.75">
      <c r="A736" s="28"/>
      <c r="B736" s="411"/>
      <c r="C736" s="30"/>
      <c r="D736" s="29"/>
      <c r="E736" s="627" t="s">
        <v>328</v>
      </c>
      <c r="F736" s="152">
        <f>SUM(L739,L745)</f>
        <v>55001</v>
      </c>
      <c r="G736" s="152">
        <f>SUM(M739,M745)</f>
        <v>40619.91</v>
      </c>
      <c r="H736" s="422">
        <f>G736*100/F736</f>
        <v>73.85303903565391</v>
      </c>
      <c r="I736" s="116">
        <f>SUM(I740:I760)</f>
        <v>129.16</v>
      </c>
      <c r="K736" s="515">
        <f>SUM(F740:F760)</f>
        <v>54870</v>
      </c>
      <c r="L736" s="423">
        <f>SUM(G740:G760)</f>
        <v>40534.50000000001</v>
      </c>
    </row>
    <row r="737" spans="1:16" s="59" customFormat="1" ht="12.75">
      <c r="A737" s="28"/>
      <c r="B737" s="227"/>
      <c r="C737" s="83"/>
      <c r="D737" s="83"/>
      <c r="E737" s="40" t="s">
        <v>93</v>
      </c>
      <c r="F737" s="481"/>
      <c r="G737" s="116"/>
      <c r="H737" s="422" t="s">
        <v>89</v>
      </c>
      <c r="I737" s="116"/>
      <c r="P737" s="515">
        <f>SUM(F739:F742)</f>
        <v>41047</v>
      </c>
    </row>
    <row r="738" spans="1:16" s="45" customFormat="1" ht="12.75">
      <c r="A738" s="211"/>
      <c r="B738" s="43"/>
      <c r="C738" s="482"/>
      <c r="D738" s="482"/>
      <c r="E738" s="483" t="s">
        <v>184</v>
      </c>
      <c r="F738" s="484"/>
      <c r="G738" s="46"/>
      <c r="H738" s="485"/>
      <c r="I738" s="46"/>
      <c r="P738" s="600">
        <f>SUM(F745:F760)</f>
        <v>13876</v>
      </c>
    </row>
    <row r="739" spans="1:13" s="59" customFormat="1" ht="12.75">
      <c r="A739" s="62"/>
      <c r="B739" s="28"/>
      <c r="C739" s="29"/>
      <c r="D739" s="75">
        <v>4119</v>
      </c>
      <c r="E739" s="31" t="s">
        <v>84</v>
      </c>
      <c r="F739" s="156">
        <v>71</v>
      </c>
      <c r="G739" s="116">
        <v>30.38</v>
      </c>
      <c r="H739" s="422">
        <f>G739*100/F739</f>
        <v>42.7887323943662</v>
      </c>
      <c r="I739" s="116">
        <v>0</v>
      </c>
      <c r="L739" s="515">
        <f>SUM(F739:F743)</f>
        <v>41065</v>
      </c>
      <c r="M739" s="515">
        <f>SUM(G739:G743)</f>
        <v>26950.350000000002</v>
      </c>
    </row>
    <row r="740" spans="1:9" s="59" customFormat="1" ht="25.5">
      <c r="A740" s="62"/>
      <c r="B740" s="28"/>
      <c r="C740" s="488"/>
      <c r="D740" s="489">
        <v>4179</v>
      </c>
      <c r="E740" s="31" t="s">
        <v>100</v>
      </c>
      <c r="F740" s="490">
        <v>31870</v>
      </c>
      <c r="G740" s="116">
        <v>21768.6</v>
      </c>
      <c r="H740" s="424">
        <f>G740*100/F740</f>
        <v>68.30436146846564</v>
      </c>
      <c r="I740" s="116">
        <v>0</v>
      </c>
    </row>
    <row r="741" spans="1:10" s="36" customFormat="1" ht="12.75">
      <c r="A741" s="65"/>
      <c r="B741" s="37"/>
      <c r="C741" s="67"/>
      <c r="D741" s="75">
        <v>4219</v>
      </c>
      <c r="E741" s="31" t="s">
        <v>210</v>
      </c>
      <c r="F741" s="630">
        <v>5941</v>
      </c>
      <c r="G741" s="116">
        <v>2131.9</v>
      </c>
      <c r="H741" s="424">
        <f>G741*100/F741</f>
        <v>35.88453122369972</v>
      </c>
      <c r="I741" s="34">
        <v>0</v>
      </c>
      <c r="J741" s="35"/>
    </row>
    <row r="742" spans="1:10" s="36" customFormat="1" ht="12.75">
      <c r="A742" s="37"/>
      <c r="B742" s="84"/>
      <c r="C742" s="67"/>
      <c r="D742" s="75">
        <v>4309</v>
      </c>
      <c r="E742" s="31" t="s">
        <v>213</v>
      </c>
      <c r="F742" s="630">
        <v>3165</v>
      </c>
      <c r="G742" s="116">
        <v>3006.68</v>
      </c>
      <c r="H742" s="33">
        <f>G742*100/F742</f>
        <v>94.99778830963665</v>
      </c>
      <c r="I742" s="34">
        <v>0</v>
      </c>
      <c r="J742" s="35"/>
    </row>
    <row r="743" spans="1:10" s="36" customFormat="1" ht="12.75">
      <c r="A743" s="65"/>
      <c r="B743" s="37"/>
      <c r="C743" s="67"/>
      <c r="D743" s="75">
        <v>4439</v>
      </c>
      <c r="E743" s="31" t="s">
        <v>221</v>
      </c>
      <c r="F743" s="630">
        <v>18</v>
      </c>
      <c r="G743" s="116">
        <v>12.79</v>
      </c>
      <c r="H743" s="33">
        <f>G743*100/F743</f>
        <v>71.05555555555556</v>
      </c>
      <c r="I743" s="34">
        <v>0</v>
      </c>
      <c r="J743" s="35"/>
    </row>
    <row r="744" spans="1:13" s="45" customFormat="1" ht="12.75">
      <c r="A744" s="211"/>
      <c r="B744" s="43"/>
      <c r="C744" s="44"/>
      <c r="D744" s="44"/>
      <c r="E744" s="491" t="s">
        <v>185</v>
      </c>
      <c r="F744" s="611"/>
      <c r="G744" s="612"/>
      <c r="H744" s="485"/>
      <c r="I744" s="175"/>
      <c r="M744" s="553">
        <f>SUM(F740:F741)</f>
        <v>37811</v>
      </c>
    </row>
    <row r="745" spans="1:13" s="59" customFormat="1" ht="12.75">
      <c r="A745" s="62"/>
      <c r="B745" s="28"/>
      <c r="C745" s="29"/>
      <c r="D745" s="75">
        <v>3029</v>
      </c>
      <c r="E745" s="31" t="s">
        <v>186</v>
      </c>
      <c r="F745" s="146">
        <v>35</v>
      </c>
      <c r="G745" s="116">
        <v>35.2</v>
      </c>
      <c r="H745" s="422">
        <f aca="true" t="shared" si="35" ref="H745:H761">G745*100/F745</f>
        <v>100.57142857142858</v>
      </c>
      <c r="I745" s="116">
        <v>0</v>
      </c>
      <c r="J745" s="58"/>
      <c r="K745" s="423">
        <f>SUM(G745:G753,G754:G760)</f>
        <v>13614.529999999997</v>
      </c>
      <c r="L745" s="423">
        <f>SUM(F745:F761)</f>
        <v>13936</v>
      </c>
      <c r="M745" s="423">
        <f>SUM(G745:G761)</f>
        <v>13669.559999999998</v>
      </c>
    </row>
    <row r="746" spans="1:11" s="59" customFormat="1" ht="12.75">
      <c r="A746" s="62"/>
      <c r="B746" s="28"/>
      <c r="C746" s="29"/>
      <c r="D746" s="75">
        <v>4019</v>
      </c>
      <c r="E746" s="31" t="s">
        <v>34</v>
      </c>
      <c r="F746" s="155">
        <v>2189</v>
      </c>
      <c r="G746" s="116">
        <v>2173.75</v>
      </c>
      <c r="H746" s="422">
        <f t="shared" si="35"/>
        <v>99.30333485609867</v>
      </c>
      <c r="I746" s="116">
        <v>0</v>
      </c>
      <c r="K746" s="423" t="s">
        <v>89</v>
      </c>
    </row>
    <row r="747" spans="1:11" s="59" customFormat="1" ht="12.75">
      <c r="A747" s="62"/>
      <c r="B747" s="28"/>
      <c r="C747" s="29"/>
      <c r="D747" s="75">
        <v>4049</v>
      </c>
      <c r="E747" s="31" t="s">
        <v>187</v>
      </c>
      <c r="F747" s="155">
        <v>105</v>
      </c>
      <c r="G747" s="116">
        <v>105.02</v>
      </c>
      <c r="H747" s="422">
        <f t="shared" si="35"/>
        <v>100.01904761904763</v>
      </c>
      <c r="I747" s="116">
        <v>107.71</v>
      </c>
      <c r="K747" s="423" t="s">
        <v>89</v>
      </c>
    </row>
    <row r="748" spans="1:12" s="59" customFormat="1" ht="12.75">
      <c r="A748" s="62"/>
      <c r="B748" s="28"/>
      <c r="C748" s="29"/>
      <c r="D748" s="75">
        <v>4119</v>
      </c>
      <c r="E748" s="31" t="s">
        <v>84</v>
      </c>
      <c r="F748" s="156">
        <v>658</v>
      </c>
      <c r="G748" s="116">
        <v>654.45</v>
      </c>
      <c r="H748" s="422">
        <f t="shared" si="35"/>
        <v>99.46048632218846</v>
      </c>
      <c r="I748" s="116">
        <v>18.81</v>
      </c>
      <c r="L748" s="423">
        <f>SUM(K745:L745)</f>
        <v>27550.53</v>
      </c>
    </row>
    <row r="749" spans="1:11" s="59" customFormat="1" ht="12.75">
      <c r="A749" s="62"/>
      <c r="B749" s="28"/>
      <c r="C749" s="83"/>
      <c r="D749" s="42">
        <v>4129</v>
      </c>
      <c r="E749" s="40" t="s">
        <v>49</v>
      </c>
      <c r="F749" s="486">
        <v>77</v>
      </c>
      <c r="G749" s="166">
        <v>69.34</v>
      </c>
      <c r="H749" s="487">
        <f t="shared" si="35"/>
        <v>90.05194805194805</v>
      </c>
      <c r="I749" s="166">
        <v>2.64</v>
      </c>
      <c r="K749" s="423" t="s">
        <v>89</v>
      </c>
    </row>
    <row r="750" spans="1:11" s="59" customFormat="1" ht="12.75">
      <c r="A750" s="62"/>
      <c r="B750" s="28"/>
      <c r="C750" s="83"/>
      <c r="D750" s="42">
        <v>4139</v>
      </c>
      <c r="E750" s="40" t="s">
        <v>191</v>
      </c>
      <c r="F750" s="486">
        <v>210</v>
      </c>
      <c r="G750" s="166">
        <v>205.56</v>
      </c>
      <c r="H750" s="487">
        <f t="shared" si="35"/>
        <v>97.88571428571429</v>
      </c>
      <c r="I750" s="166">
        <v>0</v>
      </c>
      <c r="K750" s="423" t="s">
        <v>89</v>
      </c>
    </row>
    <row r="751" spans="1:9" s="59" customFormat="1" ht="25.5">
      <c r="A751" s="28"/>
      <c r="B751" s="510"/>
      <c r="C751" s="488"/>
      <c r="D751" s="489">
        <v>4179</v>
      </c>
      <c r="E751" s="74" t="s">
        <v>100</v>
      </c>
      <c r="F751" s="490">
        <v>1971</v>
      </c>
      <c r="G751" s="116">
        <v>1971.25</v>
      </c>
      <c r="H751" s="424">
        <f t="shared" si="35"/>
        <v>100.0126839167935</v>
      </c>
      <c r="I751" s="116">
        <v>0</v>
      </c>
    </row>
    <row r="752" spans="1:10" s="36" customFormat="1" ht="12.75">
      <c r="A752" s="37"/>
      <c r="B752" s="84"/>
      <c r="C752" s="67"/>
      <c r="D752" s="75">
        <v>4219</v>
      </c>
      <c r="E752" s="31" t="s">
        <v>210</v>
      </c>
      <c r="F752" s="630">
        <v>1190</v>
      </c>
      <c r="G752" s="116">
        <v>985.58</v>
      </c>
      <c r="H752" s="33">
        <f t="shared" si="35"/>
        <v>82.82184873949579</v>
      </c>
      <c r="I752" s="34">
        <v>0</v>
      </c>
      <c r="J752" s="35"/>
    </row>
    <row r="753" spans="1:10" s="36" customFormat="1" ht="12.75">
      <c r="A753" s="37"/>
      <c r="B753" s="84"/>
      <c r="C753" s="67"/>
      <c r="D753" s="75">
        <v>4309</v>
      </c>
      <c r="E753" s="31" t="s">
        <v>213</v>
      </c>
      <c r="F753" s="630">
        <v>7345</v>
      </c>
      <c r="G753" s="116">
        <v>7337.36</v>
      </c>
      <c r="H753" s="33">
        <f t="shared" si="35"/>
        <v>99.89598366235535</v>
      </c>
      <c r="I753" s="34">
        <v>0</v>
      </c>
      <c r="J753" s="35"/>
    </row>
    <row r="754" spans="1:10" s="36" customFormat="1" ht="12.75">
      <c r="A754" s="77"/>
      <c r="B754" s="78"/>
      <c r="C754" s="67"/>
      <c r="D754" s="75">
        <v>4359</v>
      </c>
      <c r="E754" s="31" t="s">
        <v>214</v>
      </c>
      <c r="F754" s="630">
        <v>42</v>
      </c>
      <c r="G754" s="116">
        <v>38.71</v>
      </c>
      <c r="H754" s="33">
        <f t="shared" si="35"/>
        <v>92.16666666666667</v>
      </c>
      <c r="I754" s="34">
        <v>0</v>
      </c>
      <c r="J754" s="35"/>
    </row>
    <row r="755" spans="1:9" s="59" customFormat="1" ht="12.75">
      <c r="A755" s="15" t="s">
        <v>86</v>
      </c>
      <c r="B755" s="16">
        <v>29</v>
      </c>
      <c r="C755" s="58"/>
      <c r="D755" s="58"/>
      <c r="E755" s="81"/>
      <c r="F755" s="58"/>
      <c r="G755" s="80" t="s">
        <v>89</v>
      </c>
      <c r="H755" s="82" t="s">
        <v>89</v>
      </c>
      <c r="I755" s="80"/>
    </row>
    <row r="756" spans="1:9" s="59" customFormat="1" ht="13.5" thickBot="1">
      <c r="A756" s="15"/>
      <c r="B756" s="16"/>
      <c r="C756" s="58"/>
      <c r="D756" s="58"/>
      <c r="E756" s="81"/>
      <c r="F756" s="58"/>
      <c r="G756" s="80" t="s">
        <v>89</v>
      </c>
      <c r="H756" s="82"/>
      <c r="I756" s="80"/>
    </row>
    <row r="757" spans="1:10" s="18" customFormat="1" ht="13.5" thickBot="1">
      <c r="A757" s="19" t="s">
        <v>45</v>
      </c>
      <c r="B757" s="20" t="s">
        <v>80</v>
      </c>
      <c r="C757" s="649" t="s">
        <v>58</v>
      </c>
      <c r="D757" s="650"/>
      <c r="E757" s="21" t="s">
        <v>44</v>
      </c>
      <c r="F757" s="20" t="s">
        <v>90</v>
      </c>
      <c r="G757" s="464" t="s">
        <v>91</v>
      </c>
      <c r="H757" s="22" t="s">
        <v>92</v>
      </c>
      <c r="I757" s="210" t="s">
        <v>97</v>
      </c>
      <c r="J757" s="17"/>
    </row>
    <row r="758" spans="1:10" s="36" customFormat="1" ht="25.5">
      <c r="A758" s="65"/>
      <c r="B758" s="37"/>
      <c r="C758" s="67"/>
      <c r="D758" s="75">
        <v>4369</v>
      </c>
      <c r="E758" s="31" t="s">
        <v>216</v>
      </c>
      <c r="F758" s="630">
        <v>30</v>
      </c>
      <c r="G758" s="116">
        <v>25.08</v>
      </c>
      <c r="H758" s="33">
        <f t="shared" si="35"/>
        <v>83.6</v>
      </c>
      <c r="I758" s="34">
        <v>0</v>
      </c>
      <c r="J758" s="35"/>
    </row>
    <row r="759" spans="1:10" s="36" customFormat="1" ht="12.75">
      <c r="A759" s="65"/>
      <c r="B759" s="37"/>
      <c r="C759" s="67"/>
      <c r="D759" s="75">
        <v>4419</v>
      </c>
      <c r="E759" s="31" t="s">
        <v>219</v>
      </c>
      <c r="F759" s="630">
        <v>9</v>
      </c>
      <c r="G759" s="116">
        <v>0</v>
      </c>
      <c r="H759" s="33">
        <f t="shared" si="35"/>
        <v>0</v>
      </c>
      <c r="I759" s="34">
        <v>0</v>
      </c>
      <c r="J759" s="35"/>
    </row>
    <row r="760" spans="1:10" s="36" customFormat="1" ht="12.75">
      <c r="A760" s="65"/>
      <c r="B760" s="37"/>
      <c r="C760" s="67"/>
      <c r="D760" s="75">
        <v>4439</v>
      </c>
      <c r="E760" s="31" t="s">
        <v>221</v>
      </c>
      <c r="F760" s="630">
        <v>15</v>
      </c>
      <c r="G760" s="116">
        <v>13.23</v>
      </c>
      <c r="H760" s="33">
        <f t="shared" si="35"/>
        <v>88.2</v>
      </c>
      <c r="I760" s="34">
        <v>0</v>
      </c>
      <c r="J760" s="35"/>
    </row>
    <row r="761" spans="1:10" s="36" customFormat="1" ht="12.75">
      <c r="A761" s="65"/>
      <c r="B761" s="37"/>
      <c r="C761" s="67"/>
      <c r="D761" s="75">
        <v>4449</v>
      </c>
      <c r="E761" s="31" t="s">
        <v>222</v>
      </c>
      <c r="F761" s="48">
        <v>60</v>
      </c>
      <c r="G761" s="34">
        <v>55.03</v>
      </c>
      <c r="H761" s="33">
        <f t="shared" si="35"/>
        <v>91.71666666666667</v>
      </c>
      <c r="I761" s="34">
        <v>0</v>
      </c>
      <c r="J761" s="35"/>
    </row>
    <row r="762" spans="1:9" s="36" customFormat="1" ht="25.5">
      <c r="A762" s="28"/>
      <c r="B762" s="388"/>
      <c r="C762" s="441"/>
      <c r="D762" s="441"/>
      <c r="E762" s="56" t="s">
        <v>279</v>
      </c>
      <c r="F762" s="94">
        <f>SUM(F765:F766,F764)</f>
        <v>159880</v>
      </c>
      <c r="G762" s="94">
        <f>SUM(G765:G766,G764)</f>
        <v>132426.26</v>
      </c>
      <c r="H762" s="33">
        <f>G762*100/F762</f>
        <v>82.82853390042531</v>
      </c>
      <c r="I762" s="70">
        <f>SUM(I764:I765)</f>
        <v>0</v>
      </c>
    </row>
    <row r="763" spans="1:10" s="36" customFormat="1" ht="12.75">
      <c r="A763" s="65"/>
      <c r="B763" s="37"/>
      <c r="C763" s="35"/>
      <c r="D763" s="35"/>
      <c r="E763" s="69" t="s">
        <v>93</v>
      </c>
      <c r="F763" s="426"/>
      <c r="G763" s="70"/>
      <c r="H763" s="71" t="s">
        <v>89</v>
      </c>
      <c r="I763" s="70"/>
      <c r="J763" s="35"/>
    </row>
    <row r="764" spans="1:9" s="59" customFormat="1" ht="76.5">
      <c r="A764" s="58"/>
      <c r="B764" s="28"/>
      <c r="C764" s="100"/>
      <c r="D764" s="593">
        <v>2910</v>
      </c>
      <c r="E764" s="594" t="s">
        <v>339</v>
      </c>
      <c r="F764" s="556">
        <v>69309</v>
      </c>
      <c r="G764" s="116">
        <v>69307.45</v>
      </c>
      <c r="H764" s="422">
        <f>G764*100/F764</f>
        <v>99.99776363819994</v>
      </c>
      <c r="I764" s="116">
        <v>0</v>
      </c>
    </row>
    <row r="765" spans="1:10" s="36" customFormat="1" ht="12.75">
      <c r="A765" s="37"/>
      <c r="B765" s="84"/>
      <c r="C765" s="67"/>
      <c r="D765" s="75">
        <v>4210</v>
      </c>
      <c r="E765" s="31" t="s">
        <v>210</v>
      </c>
      <c r="F765" s="48">
        <v>87571</v>
      </c>
      <c r="G765" s="34">
        <v>60348.81</v>
      </c>
      <c r="H765" s="33">
        <f>G765*100/F765</f>
        <v>68.9141496614176</v>
      </c>
      <c r="I765" s="34">
        <v>0</v>
      </c>
      <c r="J765" s="35"/>
    </row>
    <row r="766" spans="1:10" s="36" customFormat="1" ht="51">
      <c r="A766" s="37"/>
      <c r="B766" s="429"/>
      <c r="C766" s="72"/>
      <c r="D766" s="73">
        <v>4560</v>
      </c>
      <c r="E766" s="74" t="s">
        <v>270</v>
      </c>
      <c r="F766" s="244">
        <v>3000</v>
      </c>
      <c r="G766" s="34">
        <v>2770</v>
      </c>
      <c r="H766" s="33">
        <f>G766*100/F766</f>
        <v>92.33333333333333</v>
      </c>
      <c r="I766" s="34">
        <v>0</v>
      </c>
      <c r="J766" s="35"/>
    </row>
    <row r="767" spans="1:9" s="36" customFormat="1" ht="12.75">
      <c r="A767" s="139"/>
      <c r="B767" s="181"/>
      <c r="C767" s="154"/>
      <c r="D767" s="148"/>
      <c r="E767" s="31" t="s">
        <v>28</v>
      </c>
      <c r="F767" s="192">
        <f>SUM(F769,F771)</f>
        <v>79728</v>
      </c>
      <c r="G767" s="192">
        <f>SUM(G769,G771)</f>
        <v>76868.65000000001</v>
      </c>
      <c r="H767" s="33">
        <f>G767*100/F767</f>
        <v>96.41361880393339</v>
      </c>
      <c r="I767" s="34">
        <v>0</v>
      </c>
    </row>
    <row r="768" spans="1:9" s="36" customFormat="1" ht="12.75">
      <c r="A768" s="65"/>
      <c r="B768" s="66"/>
      <c r="C768" s="39"/>
      <c r="D768" s="39"/>
      <c r="E768" s="40" t="s">
        <v>93</v>
      </c>
      <c r="F768" s="106"/>
      <c r="G768" s="34"/>
      <c r="H768" s="33" t="s">
        <v>89</v>
      </c>
      <c r="I768" s="34"/>
    </row>
    <row r="769" spans="1:9" s="36" customFormat="1" ht="12.75">
      <c r="A769" s="65"/>
      <c r="B769" s="37"/>
      <c r="C769" s="179"/>
      <c r="D769" s="226">
        <v>6050</v>
      </c>
      <c r="E769" s="307" t="s">
        <v>75</v>
      </c>
      <c r="F769" s="95">
        <v>74819</v>
      </c>
      <c r="G769" s="34">
        <v>71959.63</v>
      </c>
      <c r="H769" s="33">
        <f>G769*100/F769</f>
        <v>96.17828359106645</v>
      </c>
      <c r="I769" s="34">
        <v>0</v>
      </c>
    </row>
    <row r="770" spans="1:9" s="45" customFormat="1" ht="12.75">
      <c r="A770" s="43"/>
      <c r="B770" s="223"/>
      <c r="C770" s="85"/>
      <c r="D770" s="91"/>
      <c r="E770" s="578" t="s">
        <v>280</v>
      </c>
      <c r="F770" s="579" t="s">
        <v>89</v>
      </c>
      <c r="G770" s="580">
        <v>71959.63</v>
      </c>
      <c r="H770" s="581" t="s">
        <v>89</v>
      </c>
      <c r="I770" s="580">
        <v>0</v>
      </c>
    </row>
    <row r="771" spans="1:9" s="36" customFormat="1" ht="51">
      <c r="A771" s="65"/>
      <c r="B771" s="37"/>
      <c r="C771" s="35"/>
      <c r="D771" s="304">
        <v>6660</v>
      </c>
      <c r="E771" s="203" t="s">
        <v>282</v>
      </c>
      <c r="F771" s="582">
        <v>4909</v>
      </c>
      <c r="G771" s="49">
        <v>4909.02</v>
      </c>
      <c r="H771" s="235">
        <f>G771*100/F771</f>
        <v>100.00040741495214</v>
      </c>
      <c r="I771" s="49">
        <v>0</v>
      </c>
    </row>
    <row r="772" spans="1:9" s="45" customFormat="1" ht="25.5">
      <c r="A772" s="308"/>
      <c r="B772" s="224"/>
      <c r="C772" s="85"/>
      <c r="D772" s="85"/>
      <c r="E772" s="633" t="s">
        <v>281</v>
      </c>
      <c r="F772" s="647" t="s">
        <v>89</v>
      </c>
      <c r="G772" s="175" t="s">
        <v>89</v>
      </c>
      <c r="H772" s="648" t="s">
        <v>89</v>
      </c>
      <c r="I772" s="175" t="s">
        <v>89</v>
      </c>
    </row>
    <row r="773" spans="1:9" s="59" customFormat="1" ht="12.75">
      <c r="A773" s="15" t="s">
        <v>86</v>
      </c>
      <c r="B773" s="16">
        <v>30</v>
      </c>
      <c r="C773" s="58"/>
      <c r="D773" s="58"/>
      <c r="E773" s="81"/>
      <c r="F773" s="58"/>
      <c r="G773" s="80" t="s">
        <v>89</v>
      </c>
      <c r="H773" s="82" t="s">
        <v>89</v>
      </c>
      <c r="I773" s="80"/>
    </row>
    <row r="774" spans="1:9" s="59" customFormat="1" ht="13.5" thickBot="1">
      <c r="A774" s="15"/>
      <c r="B774" s="16"/>
      <c r="C774" s="58"/>
      <c r="D774" s="58"/>
      <c r="E774" s="81"/>
      <c r="F774" s="58"/>
      <c r="G774" s="80" t="s">
        <v>89</v>
      </c>
      <c r="H774" s="82"/>
      <c r="I774" s="80"/>
    </row>
    <row r="775" spans="1:10" s="18" customFormat="1" ht="13.5" thickBot="1">
      <c r="A775" s="19" t="s">
        <v>45</v>
      </c>
      <c r="B775" s="20" t="s">
        <v>80</v>
      </c>
      <c r="C775" s="649" t="s">
        <v>58</v>
      </c>
      <c r="D775" s="650"/>
      <c r="E775" s="21" t="s">
        <v>44</v>
      </c>
      <c r="F775" s="20" t="s">
        <v>90</v>
      </c>
      <c r="G775" s="464" t="s">
        <v>91</v>
      </c>
      <c r="H775" s="22" t="s">
        <v>92</v>
      </c>
      <c r="I775" s="210" t="s">
        <v>97</v>
      </c>
      <c r="J775" s="17"/>
    </row>
    <row r="776" spans="1:9" s="11" customFormat="1" ht="12.75">
      <c r="A776" s="583">
        <v>854</v>
      </c>
      <c r="B776" s="257"/>
      <c r="C776" s="257"/>
      <c r="D776" s="258"/>
      <c r="E776" s="566" t="s">
        <v>41</v>
      </c>
      <c r="F776" s="584">
        <f>SUM(F802,F791,F777)</f>
        <v>578194</v>
      </c>
      <c r="G776" s="584">
        <f>SUM(G802,G791,G777)</f>
        <v>563446.88</v>
      </c>
      <c r="H776" s="254">
        <f>G776*100/F776</f>
        <v>97.44945122225413</v>
      </c>
      <c r="I776" s="261">
        <f>SUM(I802,I791,I777)</f>
        <v>42211.08</v>
      </c>
    </row>
    <row r="777" spans="1:9" s="5" customFormat="1" ht="12.75">
      <c r="A777" s="1"/>
      <c r="B777" s="114">
        <v>85401</v>
      </c>
      <c r="C777" s="2"/>
      <c r="D777" s="3"/>
      <c r="E777" s="25" t="s">
        <v>78</v>
      </c>
      <c r="F777" s="93">
        <f>SUM(F778)</f>
        <v>374129</v>
      </c>
      <c r="G777" s="93">
        <f>SUM(G778)</f>
        <v>373842.24</v>
      </c>
      <c r="H777" s="26">
        <f>G777*100/F777</f>
        <v>99.92335264039943</v>
      </c>
      <c r="I777" s="27">
        <f>SUM(I778)</f>
        <v>42211.08</v>
      </c>
    </row>
    <row r="778" spans="1:9" s="138" customFormat="1" ht="38.25">
      <c r="A778" s="115"/>
      <c r="B778" s="541"/>
      <c r="C778" s="30"/>
      <c r="D778" s="29"/>
      <c r="E778" s="31" t="s">
        <v>157</v>
      </c>
      <c r="F778" s="152">
        <f>SUM(F780:F790)</f>
        <v>374129</v>
      </c>
      <c r="G778" s="152">
        <f>SUM(G780:G790)</f>
        <v>373842.24</v>
      </c>
      <c r="H778" s="137">
        <f>G778*100/F778</f>
        <v>99.92335264039943</v>
      </c>
      <c r="I778" s="136">
        <f>SUM(I780:I790)</f>
        <v>42211.08</v>
      </c>
    </row>
    <row r="779" spans="1:9" s="138" customFormat="1" ht="12.75">
      <c r="A779" s="147"/>
      <c r="B779" s="360"/>
      <c r="C779" s="140"/>
      <c r="D779" s="140"/>
      <c r="E779" s="40" t="s">
        <v>93</v>
      </c>
      <c r="F779" s="153"/>
      <c r="G779" s="116"/>
      <c r="H779" s="137" t="s">
        <v>89</v>
      </c>
      <c r="I779" s="136"/>
    </row>
    <row r="780" spans="1:11" s="36" customFormat="1" ht="12.75">
      <c r="A780" s="65"/>
      <c r="B780" s="37"/>
      <c r="C780" s="67"/>
      <c r="D780" s="75">
        <v>3020</v>
      </c>
      <c r="E780" s="31" t="s">
        <v>119</v>
      </c>
      <c r="F780" s="111">
        <v>530</v>
      </c>
      <c r="G780" s="116">
        <v>529.25</v>
      </c>
      <c r="H780" s="33">
        <f>G780*100/F780</f>
        <v>99.85849056603773</v>
      </c>
      <c r="I780" s="34">
        <v>43.75</v>
      </c>
      <c r="J780" s="35"/>
      <c r="K780" s="377" t="s">
        <v>89</v>
      </c>
    </row>
    <row r="781" spans="1:9" s="138" customFormat="1" ht="12.75">
      <c r="A781" s="401"/>
      <c r="B781" s="139"/>
      <c r="C781" s="148"/>
      <c r="D781" s="75">
        <v>4010</v>
      </c>
      <c r="E781" s="31" t="s">
        <v>34</v>
      </c>
      <c r="F781" s="149">
        <v>259794</v>
      </c>
      <c r="G781" s="116">
        <v>259655.59</v>
      </c>
      <c r="H781" s="137">
        <f aca="true" t="shared" si="36" ref="H781:H792">G781*100/F781</f>
        <v>99.94672317297551</v>
      </c>
      <c r="I781" s="136">
        <v>10546.01</v>
      </c>
    </row>
    <row r="782" spans="1:11" s="138" customFormat="1" ht="12.75">
      <c r="A782" s="401"/>
      <c r="B782" s="139"/>
      <c r="C782" s="148"/>
      <c r="D782" s="75">
        <v>4040</v>
      </c>
      <c r="E782" s="31" t="s">
        <v>73</v>
      </c>
      <c r="F782" s="155">
        <v>19729</v>
      </c>
      <c r="G782" s="116">
        <v>19726.55</v>
      </c>
      <c r="H782" s="137">
        <f t="shared" si="36"/>
        <v>99.98758173247504</v>
      </c>
      <c r="I782" s="136">
        <v>21900.99</v>
      </c>
      <c r="K782" s="361" t="s">
        <v>89</v>
      </c>
    </row>
    <row r="783" spans="1:9" s="138" customFormat="1" ht="12.75">
      <c r="A783" s="401"/>
      <c r="B783" s="139"/>
      <c r="C783" s="148"/>
      <c r="D783" s="75">
        <v>4110</v>
      </c>
      <c r="E783" s="31" t="s">
        <v>84</v>
      </c>
      <c r="F783" s="155">
        <v>46390</v>
      </c>
      <c r="G783" s="116">
        <v>46382.58</v>
      </c>
      <c r="H783" s="137">
        <f t="shared" si="36"/>
        <v>99.98400517352877</v>
      </c>
      <c r="I783" s="136">
        <v>8371.9</v>
      </c>
    </row>
    <row r="784" spans="1:9" s="138" customFormat="1" ht="12.75">
      <c r="A784" s="147"/>
      <c r="B784" s="139"/>
      <c r="C784" s="148"/>
      <c r="D784" s="75">
        <v>4120</v>
      </c>
      <c r="E784" s="31" t="s">
        <v>49</v>
      </c>
      <c r="F784" s="156">
        <v>6876</v>
      </c>
      <c r="G784" s="116">
        <v>6752.08</v>
      </c>
      <c r="H784" s="137">
        <f t="shared" si="36"/>
        <v>98.1977894124491</v>
      </c>
      <c r="I784" s="136">
        <v>1192.43</v>
      </c>
    </row>
    <row r="785" spans="1:10" s="36" customFormat="1" ht="12.75">
      <c r="A785" s="65"/>
      <c r="B785" s="37"/>
      <c r="C785" s="67"/>
      <c r="D785" s="75">
        <v>4140</v>
      </c>
      <c r="E785" s="31" t="s">
        <v>227</v>
      </c>
      <c r="F785" s="48">
        <v>1876</v>
      </c>
      <c r="G785" s="34">
        <v>1876</v>
      </c>
      <c r="H785" s="33">
        <f t="shared" si="36"/>
        <v>100</v>
      </c>
      <c r="I785" s="34">
        <v>156</v>
      </c>
      <c r="J785" s="35"/>
    </row>
    <row r="786" spans="1:10" s="36" customFormat="1" ht="12.75">
      <c r="A786" s="65"/>
      <c r="B786" s="37"/>
      <c r="C786" s="67"/>
      <c r="D786" s="75">
        <v>4210</v>
      </c>
      <c r="E786" s="31" t="s">
        <v>210</v>
      </c>
      <c r="F786" s="48">
        <v>4653</v>
      </c>
      <c r="G786" s="34">
        <v>4640.75</v>
      </c>
      <c r="H786" s="33">
        <f t="shared" si="36"/>
        <v>99.73672899204814</v>
      </c>
      <c r="I786" s="34">
        <v>0</v>
      </c>
      <c r="J786" s="35"/>
    </row>
    <row r="787" spans="1:10" s="36" customFormat="1" ht="12.75">
      <c r="A787" s="65"/>
      <c r="B787" s="37"/>
      <c r="C787" s="67"/>
      <c r="D787" s="75">
        <v>4240</v>
      </c>
      <c r="E787" s="31" t="s">
        <v>230</v>
      </c>
      <c r="F787" s="48">
        <v>1997</v>
      </c>
      <c r="G787" s="34">
        <v>1996.22</v>
      </c>
      <c r="H787" s="33">
        <f t="shared" si="36"/>
        <v>99.96094141211817</v>
      </c>
      <c r="I787" s="34">
        <v>0</v>
      </c>
      <c r="J787" s="35"/>
    </row>
    <row r="788" spans="1:10" s="36" customFormat="1" ht="12.75">
      <c r="A788" s="65"/>
      <c r="B788" s="37"/>
      <c r="C788" s="67"/>
      <c r="D788" s="75">
        <v>4270</v>
      </c>
      <c r="E788" s="31" t="s">
        <v>211</v>
      </c>
      <c r="F788" s="48">
        <v>4897</v>
      </c>
      <c r="G788" s="34">
        <v>4896.22</v>
      </c>
      <c r="H788" s="33">
        <f t="shared" si="36"/>
        <v>99.98407188074331</v>
      </c>
      <c r="I788" s="34">
        <v>0</v>
      </c>
      <c r="J788" s="35"/>
    </row>
    <row r="789" spans="1:10" s="36" customFormat="1" ht="12.75">
      <c r="A789" s="65"/>
      <c r="B789" s="37"/>
      <c r="C789" s="67"/>
      <c r="D789" s="75">
        <v>4280</v>
      </c>
      <c r="E789" s="31" t="s">
        <v>212</v>
      </c>
      <c r="F789" s="48">
        <v>436</v>
      </c>
      <c r="G789" s="34">
        <v>436</v>
      </c>
      <c r="H789" s="33">
        <f t="shared" si="36"/>
        <v>100</v>
      </c>
      <c r="I789" s="34">
        <v>0</v>
      </c>
      <c r="J789" s="35"/>
    </row>
    <row r="790" spans="1:10" s="36" customFormat="1" ht="12.75">
      <c r="A790" s="65"/>
      <c r="B790" s="78"/>
      <c r="C790" s="67"/>
      <c r="D790" s="75">
        <v>4440</v>
      </c>
      <c r="E790" s="31" t="s">
        <v>222</v>
      </c>
      <c r="F790" s="48">
        <v>26951</v>
      </c>
      <c r="G790" s="34">
        <v>26951</v>
      </c>
      <c r="H790" s="33">
        <f t="shared" si="36"/>
        <v>100</v>
      </c>
      <c r="I790" s="34">
        <v>0</v>
      </c>
      <c r="J790" s="35"/>
    </row>
    <row r="791" spans="1:9" s="5" customFormat="1" ht="12.75">
      <c r="A791" s="13"/>
      <c r="B791" s="228">
        <v>85415</v>
      </c>
      <c r="C791" s="6"/>
      <c r="D791" s="7"/>
      <c r="E791" s="122" t="s">
        <v>72</v>
      </c>
      <c r="F791" s="186">
        <f>SUM(F792)</f>
        <v>202249</v>
      </c>
      <c r="G791" s="186">
        <f>SUM(G792)</f>
        <v>188223</v>
      </c>
      <c r="H791" s="176">
        <f t="shared" si="36"/>
        <v>93.0649842520853</v>
      </c>
      <c r="I791" s="318">
        <f>SUM(I792)</f>
        <v>0</v>
      </c>
    </row>
    <row r="792" spans="1:10" s="36" customFormat="1" ht="12.75">
      <c r="A792" s="115"/>
      <c r="B792" s="313"/>
      <c r="C792" s="313"/>
      <c r="D792" s="167"/>
      <c r="E792" s="203" t="s">
        <v>87</v>
      </c>
      <c r="F792" s="240">
        <f>SUM(F795:F798)</f>
        <v>202249</v>
      </c>
      <c r="G792" s="240">
        <f>SUM(G795:G798)</f>
        <v>188223</v>
      </c>
      <c r="H792" s="53">
        <f t="shared" si="36"/>
        <v>93.0649842520853</v>
      </c>
      <c r="I792" s="134">
        <v>0</v>
      </c>
      <c r="J792" s="35"/>
    </row>
    <row r="793" spans="1:10" s="45" customFormat="1" ht="25.5">
      <c r="A793" s="211"/>
      <c r="B793" s="308"/>
      <c r="C793" s="308"/>
      <c r="D793" s="343" t="s">
        <v>89</v>
      </c>
      <c r="E793" s="236" t="s">
        <v>172</v>
      </c>
      <c r="F793" s="241" t="s">
        <v>89</v>
      </c>
      <c r="G793" s="237"/>
      <c r="H793" s="23" t="s">
        <v>89</v>
      </c>
      <c r="I793" s="238"/>
      <c r="J793" s="44"/>
    </row>
    <row r="794" spans="1:9" s="59" customFormat="1" ht="12.75">
      <c r="A794" s="115"/>
      <c r="B794" s="63"/>
      <c r="C794" s="83"/>
      <c r="D794" s="83"/>
      <c r="E794" s="40" t="s">
        <v>93</v>
      </c>
      <c r="F794" s="153"/>
      <c r="G794" s="116"/>
      <c r="H794" s="422" t="s">
        <v>89</v>
      </c>
      <c r="I794" s="116"/>
    </row>
    <row r="795" spans="1:9" s="59" customFormat="1" ht="63.75">
      <c r="A795" s="58"/>
      <c r="B795" s="28"/>
      <c r="C795" s="100"/>
      <c r="D795" s="593">
        <v>2910</v>
      </c>
      <c r="E795" s="594" t="s">
        <v>340</v>
      </c>
      <c r="F795" s="556">
        <v>180</v>
      </c>
      <c r="G795" s="116">
        <v>180</v>
      </c>
      <c r="H795" s="422">
        <f aca="true" t="shared" si="37" ref="H795:H803">G795*100/F795</f>
        <v>100</v>
      </c>
      <c r="I795" s="116">
        <v>0</v>
      </c>
    </row>
    <row r="796" spans="1:11" s="59" customFormat="1" ht="12.75">
      <c r="A796" s="28"/>
      <c r="B796" s="510"/>
      <c r="C796" s="29"/>
      <c r="D796" s="75">
        <v>3240</v>
      </c>
      <c r="E796" s="31" t="s">
        <v>120</v>
      </c>
      <c r="F796" s="111">
        <v>131341</v>
      </c>
      <c r="G796" s="116">
        <v>128609.7</v>
      </c>
      <c r="H796" s="422">
        <f t="shared" si="37"/>
        <v>97.92045134421087</v>
      </c>
      <c r="I796" s="116">
        <v>0</v>
      </c>
      <c r="J796" s="58"/>
      <c r="K796" s="423" t="s">
        <v>89</v>
      </c>
    </row>
    <row r="797" spans="1:9" s="59" customFormat="1" ht="12.75">
      <c r="A797" s="28"/>
      <c r="B797" s="510"/>
      <c r="C797" s="29"/>
      <c r="D797" s="75">
        <v>3260</v>
      </c>
      <c r="E797" s="31" t="s">
        <v>173</v>
      </c>
      <c r="F797" s="149">
        <v>70693</v>
      </c>
      <c r="G797" s="116">
        <v>59433.3</v>
      </c>
      <c r="H797" s="422">
        <f t="shared" si="37"/>
        <v>84.0723975499696</v>
      </c>
      <c r="I797" s="116">
        <v>0</v>
      </c>
    </row>
    <row r="798" spans="1:10" s="36" customFormat="1" ht="12.75">
      <c r="A798" s="78"/>
      <c r="B798" s="429"/>
      <c r="C798" s="72"/>
      <c r="D798" s="73">
        <v>4580</v>
      </c>
      <c r="E798" s="594" t="s">
        <v>336</v>
      </c>
      <c r="F798" s="244">
        <v>35</v>
      </c>
      <c r="G798" s="34">
        <v>0</v>
      </c>
      <c r="H798" s="33">
        <f t="shared" si="37"/>
        <v>0</v>
      </c>
      <c r="I798" s="34">
        <v>0</v>
      </c>
      <c r="J798" s="35"/>
    </row>
    <row r="799" spans="1:9" s="59" customFormat="1" ht="12.75">
      <c r="A799" s="15" t="s">
        <v>86</v>
      </c>
      <c r="B799" s="16">
        <v>31</v>
      </c>
      <c r="C799" s="58"/>
      <c r="D799" s="58"/>
      <c r="E799" s="81"/>
      <c r="F799" s="58"/>
      <c r="G799" s="80"/>
      <c r="H799" s="82" t="s">
        <v>89</v>
      </c>
      <c r="I799" s="80"/>
    </row>
    <row r="800" spans="1:9" s="59" customFormat="1" ht="13.5" thickBot="1">
      <c r="A800" s="15"/>
      <c r="B800" s="16"/>
      <c r="C800" s="58"/>
      <c r="D800" s="58"/>
      <c r="E800" s="81"/>
      <c r="F800" s="58"/>
      <c r="G800" s="80"/>
      <c r="H800" s="82"/>
      <c r="I800" s="80"/>
    </row>
    <row r="801" spans="1:10" s="18" customFormat="1" ht="13.5" thickBot="1">
      <c r="A801" s="19" t="s">
        <v>45</v>
      </c>
      <c r="B801" s="20" t="s">
        <v>80</v>
      </c>
      <c r="C801" s="649" t="s">
        <v>58</v>
      </c>
      <c r="D801" s="650"/>
      <c r="E801" s="21" t="s">
        <v>44</v>
      </c>
      <c r="F801" s="20" t="s">
        <v>90</v>
      </c>
      <c r="G801" s="22" t="s">
        <v>91</v>
      </c>
      <c r="H801" s="22" t="s">
        <v>92</v>
      </c>
      <c r="I801" s="210" t="s">
        <v>97</v>
      </c>
      <c r="J801" s="17"/>
    </row>
    <row r="802" spans="1:9" s="5" customFormat="1" ht="12.75">
      <c r="A802" s="13"/>
      <c r="B802" s="96">
        <v>85446</v>
      </c>
      <c r="C802" s="8"/>
      <c r="D802" s="9"/>
      <c r="E802" s="97" t="s">
        <v>54</v>
      </c>
      <c r="F802" s="98">
        <f>SUM(F803)</f>
        <v>1816</v>
      </c>
      <c r="G802" s="98">
        <f>SUM(G803)</f>
        <v>1381.6399999999999</v>
      </c>
      <c r="H802" s="26">
        <f t="shared" si="37"/>
        <v>76.08149779735683</v>
      </c>
      <c r="I802" s="61">
        <v>0</v>
      </c>
    </row>
    <row r="803" spans="1:9" s="138" customFormat="1" ht="38.25">
      <c r="A803" s="115"/>
      <c r="B803" s="99"/>
      <c r="C803" s="99"/>
      <c r="D803" s="100"/>
      <c r="E803" s="74" t="s">
        <v>137</v>
      </c>
      <c r="F803" s="191">
        <f>SUM(F805:F808)</f>
        <v>1816</v>
      </c>
      <c r="G803" s="191">
        <f>SUM(G805:G808)</f>
        <v>1381.6399999999999</v>
      </c>
      <c r="H803" s="157">
        <f t="shared" si="37"/>
        <v>76.08149779735683</v>
      </c>
      <c r="I803" s="136">
        <f>SUM(I805:I808)</f>
        <v>0</v>
      </c>
    </row>
    <row r="804" spans="1:10" s="36" customFormat="1" ht="12.75">
      <c r="A804" s="37"/>
      <c r="B804" s="428"/>
      <c r="C804" s="398"/>
      <c r="D804" s="398"/>
      <c r="E804" s="549" t="s">
        <v>93</v>
      </c>
      <c r="F804" s="196"/>
      <c r="G804" s="70"/>
      <c r="H804" s="424" t="s">
        <v>89</v>
      </c>
      <c r="I804" s="70"/>
      <c r="J804" s="35"/>
    </row>
    <row r="805" spans="1:10" s="36" customFormat="1" ht="12.75">
      <c r="A805" s="65"/>
      <c r="B805" s="37"/>
      <c r="C805" s="67"/>
      <c r="D805" s="75">
        <v>4210</v>
      </c>
      <c r="E805" s="31" t="s">
        <v>210</v>
      </c>
      <c r="F805" s="48">
        <v>300</v>
      </c>
      <c r="G805" s="34">
        <v>265.03</v>
      </c>
      <c r="H805" s="157">
        <f aca="true" t="shared" si="38" ref="H805:H811">G805*100/F805</f>
        <v>88.34333333333332</v>
      </c>
      <c r="I805" s="34">
        <v>0</v>
      </c>
      <c r="J805" s="35"/>
    </row>
    <row r="806" spans="1:10" s="36" customFormat="1" ht="12.75">
      <c r="A806" s="65"/>
      <c r="B806" s="37"/>
      <c r="C806" s="67"/>
      <c r="D806" s="75">
        <v>4300</v>
      </c>
      <c r="E806" s="31" t="s">
        <v>213</v>
      </c>
      <c r="F806" s="48">
        <v>350</v>
      </c>
      <c r="G806" s="34">
        <v>348</v>
      </c>
      <c r="H806" s="157">
        <f t="shared" si="38"/>
        <v>99.42857142857143</v>
      </c>
      <c r="I806" s="34">
        <v>0</v>
      </c>
      <c r="J806" s="35"/>
    </row>
    <row r="807" spans="1:10" s="36" customFormat="1" ht="12.75">
      <c r="A807" s="65"/>
      <c r="B807" s="37"/>
      <c r="C807" s="67"/>
      <c r="D807" s="75">
        <v>4410</v>
      </c>
      <c r="E807" s="31" t="s">
        <v>219</v>
      </c>
      <c r="F807" s="48">
        <v>100</v>
      </c>
      <c r="G807" s="34">
        <v>93.61</v>
      </c>
      <c r="H807" s="157">
        <f t="shared" si="38"/>
        <v>93.61</v>
      </c>
      <c r="I807" s="34">
        <v>0</v>
      </c>
      <c r="J807" s="35"/>
    </row>
    <row r="808" spans="1:10" s="36" customFormat="1" ht="26.25" thickBot="1">
      <c r="A808" s="65"/>
      <c r="B808" s="37"/>
      <c r="C808" s="67"/>
      <c r="D808" s="75">
        <v>4700</v>
      </c>
      <c r="E808" s="31" t="s">
        <v>223</v>
      </c>
      <c r="F808" s="48">
        <v>1066</v>
      </c>
      <c r="G808" s="34">
        <v>675</v>
      </c>
      <c r="H808" s="455">
        <f t="shared" si="38"/>
        <v>63.32082551594747</v>
      </c>
      <c r="I808" s="119">
        <v>0</v>
      </c>
      <c r="J808" s="35"/>
    </row>
    <row r="809" spans="1:9" s="11" customFormat="1" ht="17.25" customHeight="1">
      <c r="A809" s="550">
        <v>900</v>
      </c>
      <c r="B809" s="335"/>
      <c r="C809" s="335"/>
      <c r="D809" s="336"/>
      <c r="E809" s="337" t="s">
        <v>71</v>
      </c>
      <c r="F809" s="338">
        <f>SUM(F846,F830,F821,F814,F810)</f>
        <v>4842701</v>
      </c>
      <c r="G809" s="338">
        <f>SUM(G846,G830,G821,G814,G810)</f>
        <v>4078805.9300000006</v>
      </c>
      <c r="H809" s="254">
        <f t="shared" si="38"/>
        <v>84.22584689824956</v>
      </c>
      <c r="I809" s="261">
        <f>SUM(I810,I814,I821,I830,I846)</f>
        <v>242224.73</v>
      </c>
    </row>
    <row r="810" spans="1:9" s="5" customFormat="1" ht="12.75">
      <c r="A810" s="14"/>
      <c r="B810" s="96">
        <v>90002</v>
      </c>
      <c r="C810" s="8"/>
      <c r="D810" s="9"/>
      <c r="E810" s="97" t="s">
        <v>62</v>
      </c>
      <c r="F810" s="198">
        <f>SUM(F811)</f>
        <v>5000</v>
      </c>
      <c r="G810" s="198">
        <f>SUM(G811)</f>
        <v>3900</v>
      </c>
      <c r="H810" s="26">
        <f t="shared" si="38"/>
        <v>78</v>
      </c>
      <c r="I810" s="61">
        <f>SUM(I811)</f>
        <v>0</v>
      </c>
    </row>
    <row r="811" spans="1:9" s="36" customFormat="1" ht="25.5">
      <c r="A811" s="28"/>
      <c r="B811" s="411"/>
      <c r="C811" s="30"/>
      <c r="D811" s="29"/>
      <c r="E811" s="31" t="s">
        <v>341</v>
      </c>
      <c r="F811" s="94">
        <f>SUM(F813)</f>
        <v>5000</v>
      </c>
      <c r="G811" s="94">
        <f>SUM(G813)</f>
        <v>3900</v>
      </c>
      <c r="H811" s="33">
        <f t="shared" si="38"/>
        <v>78</v>
      </c>
      <c r="I811" s="34">
        <f>SUM(I813)</f>
        <v>0</v>
      </c>
    </row>
    <row r="812" spans="1:10" s="36" customFormat="1" ht="12.75">
      <c r="A812" s="37"/>
      <c r="B812" s="428"/>
      <c r="C812" s="35"/>
      <c r="D812" s="35"/>
      <c r="E812" s="69" t="s">
        <v>93</v>
      </c>
      <c r="F812" s="426"/>
      <c r="G812" s="70"/>
      <c r="H812" s="422" t="s">
        <v>89</v>
      </c>
      <c r="I812" s="70"/>
      <c r="J812" s="35"/>
    </row>
    <row r="813" spans="1:10" s="36" customFormat="1" ht="12.75">
      <c r="A813" s="37"/>
      <c r="B813" s="429"/>
      <c r="C813" s="67"/>
      <c r="D813" s="75">
        <v>4300</v>
      </c>
      <c r="E813" s="31" t="s">
        <v>213</v>
      </c>
      <c r="F813" s="48">
        <v>5000</v>
      </c>
      <c r="G813" s="34">
        <v>3900</v>
      </c>
      <c r="H813" s="33">
        <f>G813*100/F813</f>
        <v>78</v>
      </c>
      <c r="I813" s="34">
        <v>0</v>
      </c>
      <c r="J813" s="35"/>
    </row>
    <row r="814" spans="1:11" s="5" customFormat="1" ht="12.75" customHeight="1">
      <c r="A814" s="13"/>
      <c r="B814" s="96">
        <v>90003</v>
      </c>
      <c r="C814" s="8"/>
      <c r="D814" s="9"/>
      <c r="E814" s="25" t="s">
        <v>52</v>
      </c>
      <c r="F814" s="93">
        <f>SUM(F815:F815)</f>
        <v>317910</v>
      </c>
      <c r="G814" s="93">
        <f>SUM(G815:G815)</f>
        <v>235374.49</v>
      </c>
      <c r="H814" s="26">
        <f>G814*100/F814</f>
        <v>74.03808939637004</v>
      </c>
      <c r="I814" s="27">
        <f>SUM(I815)</f>
        <v>14957.1</v>
      </c>
      <c r="K814" s="378" t="s">
        <v>89</v>
      </c>
    </row>
    <row r="815" spans="1:9" s="36" customFormat="1" ht="38.25">
      <c r="A815" s="28"/>
      <c r="B815" s="29"/>
      <c r="C815" s="30"/>
      <c r="D815" s="29"/>
      <c r="E815" s="31" t="s">
        <v>138</v>
      </c>
      <c r="F815" s="94">
        <f>SUM(F817:F820)</f>
        <v>317910</v>
      </c>
      <c r="G815" s="94">
        <f>SUM(G817:G820)</f>
        <v>235374.49</v>
      </c>
      <c r="H815" s="33">
        <f>G815*100/F815</f>
        <v>74.03808939637004</v>
      </c>
      <c r="I815" s="34">
        <f>SUM(I817:I820)</f>
        <v>14957.1</v>
      </c>
    </row>
    <row r="816" spans="1:10" s="36" customFormat="1" ht="12.75">
      <c r="A816" s="37"/>
      <c r="B816" s="306"/>
      <c r="C816" s="35"/>
      <c r="D816" s="35"/>
      <c r="E816" s="69" t="s">
        <v>93</v>
      </c>
      <c r="F816" s="426"/>
      <c r="G816" s="70"/>
      <c r="H816" s="422" t="s">
        <v>89</v>
      </c>
      <c r="I816" s="70"/>
      <c r="J816" s="35"/>
    </row>
    <row r="817" spans="1:10" s="36" customFormat="1" ht="12.75">
      <c r="A817" s="37"/>
      <c r="B817" s="84"/>
      <c r="C817" s="67"/>
      <c r="D817" s="75">
        <v>4210</v>
      </c>
      <c r="E817" s="31" t="s">
        <v>210</v>
      </c>
      <c r="F817" s="48">
        <v>8000</v>
      </c>
      <c r="G817" s="34">
        <v>7773.56</v>
      </c>
      <c r="H817" s="33">
        <f aca="true" t="shared" si="39" ref="H817:H822">G817*100/F817</f>
        <v>97.1695</v>
      </c>
      <c r="I817" s="34">
        <v>218.52</v>
      </c>
      <c r="J817" s="35"/>
    </row>
    <row r="818" spans="1:10" s="36" customFormat="1" ht="12.75">
      <c r="A818" s="37"/>
      <c r="B818" s="84"/>
      <c r="C818" s="67"/>
      <c r="D818" s="75">
        <v>4260</v>
      </c>
      <c r="E818" s="31" t="s">
        <v>215</v>
      </c>
      <c r="F818" s="48">
        <v>4310</v>
      </c>
      <c r="G818" s="34">
        <v>2976.33</v>
      </c>
      <c r="H818" s="33">
        <f t="shared" si="39"/>
        <v>69.05638051044083</v>
      </c>
      <c r="I818" s="34">
        <v>892.98</v>
      </c>
      <c r="J818" s="35"/>
    </row>
    <row r="819" spans="1:10" s="36" customFormat="1" ht="12.75">
      <c r="A819" s="37"/>
      <c r="B819" s="84"/>
      <c r="C819" s="67"/>
      <c r="D819" s="75">
        <v>4270</v>
      </c>
      <c r="E819" s="31" t="s">
        <v>211</v>
      </c>
      <c r="F819" s="48">
        <v>3500</v>
      </c>
      <c r="G819" s="34">
        <v>1555.95</v>
      </c>
      <c r="H819" s="33">
        <f t="shared" si="39"/>
        <v>44.455714285714286</v>
      </c>
      <c r="I819" s="34">
        <v>0</v>
      </c>
      <c r="J819" s="35"/>
    </row>
    <row r="820" spans="1:10" s="36" customFormat="1" ht="12.75">
      <c r="A820" s="37"/>
      <c r="B820" s="429"/>
      <c r="C820" s="67"/>
      <c r="D820" s="75">
        <v>4300</v>
      </c>
      <c r="E820" s="31" t="s">
        <v>213</v>
      </c>
      <c r="F820" s="48">
        <v>302100</v>
      </c>
      <c r="G820" s="34">
        <v>223068.65</v>
      </c>
      <c r="H820" s="33">
        <f t="shared" si="39"/>
        <v>73.83934127772261</v>
      </c>
      <c r="I820" s="34">
        <v>13845.6</v>
      </c>
      <c r="J820" s="35"/>
    </row>
    <row r="821" spans="1:9" s="5" customFormat="1" ht="12.75">
      <c r="A821" s="13"/>
      <c r="B821" s="96">
        <v>90004</v>
      </c>
      <c r="C821" s="2"/>
      <c r="D821" s="3"/>
      <c r="E821" s="97" t="s">
        <v>47</v>
      </c>
      <c r="F821" s="198">
        <f>SUM(F822)</f>
        <v>335169</v>
      </c>
      <c r="G821" s="198">
        <f>SUM(G822)</f>
        <v>258729.22</v>
      </c>
      <c r="H821" s="26">
        <f t="shared" si="39"/>
        <v>77.19366051156283</v>
      </c>
      <c r="I821" s="61">
        <f>SUM(I822)</f>
        <v>2044.44</v>
      </c>
    </row>
    <row r="822" spans="1:9" s="36" customFormat="1" ht="25.5">
      <c r="A822" s="28"/>
      <c r="B822" s="29"/>
      <c r="C822" s="30"/>
      <c r="D822" s="29"/>
      <c r="E822" s="31" t="s">
        <v>208</v>
      </c>
      <c r="F822" s="94">
        <f>SUM(F824:F826)</f>
        <v>335169</v>
      </c>
      <c r="G822" s="94">
        <f>SUM(G824:G826)</f>
        <v>258729.22</v>
      </c>
      <c r="H822" s="33">
        <f t="shared" si="39"/>
        <v>77.19366051156283</v>
      </c>
      <c r="I822" s="34">
        <f>SUM(I824:I826)</f>
        <v>2044.44</v>
      </c>
    </row>
    <row r="823" spans="1:10" s="36" customFormat="1" ht="12.75">
      <c r="A823" s="37"/>
      <c r="B823" s="428"/>
      <c r="C823" s="35"/>
      <c r="D823" s="35"/>
      <c r="E823" s="69" t="s">
        <v>93</v>
      </c>
      <c r="F823" s="426"/>
      <c r="G823" s="70"/>
      <c r="H823" s="422" t="s">
        <v>89</v>
      </c>
      <c r="I823" s="70"/>
      <c r="J823" s="35"/>
    </row>
    <row r="824" spans="1:10" s="36" customFormat="1" ht="12.75">
      <c r="A824" s="37"/>
      <c r="B824" s="84"/>
      <c r="C824" s="67"/>
      <c r="D824" s="75">
        <v>4210</v>
      </c>
      <c r="E824" s="31" t="s">
        <v>210</v>
      </c>
      <c r="F824" s="48">
        <v>500</v>
      </c>
      <c r="G824" s="34">
        <v>154.99</v>
      </c>
      <c r="H824" s="33">
        <f>G824*100/F824</f>
        <v>30.998</v>
      </c>
      <c r="I824" s="34">
        <v>0</v>
      </c>
      <c r="J824" s="35"/>
    </row>
    <row r="825" spans="1:10" s="36" customFormat="1" ht="12.75">
      <c r="A825" s="37"/>
      <c r="B825" s="84"/>
      <c r="C825" s="67"/>
      <c r="D825" s="75">
        <v>4270</v>
      </c>
      <c r="E825" s="31" t="s">
        <v>211</v>
      </c>
      <c r="F825" s="48">
        <v>280</v>
      </c>
      <c r="G825" s="34">
        <v>280</v>
      </c>
      <c r="H825" s="33">
        <f>G825*100/F825</f>
        <v>100</v>
      </c>
      <c r="I825" s="34">
        <v>0</v>
      </c>
      <c r="J825" s="35"/>
    </row>
    <row r="826" spans="1:10" s="36" customFormat="1" ht="12.75">
      <c r="A826" s="78"/>
      <c r="B826" s="429"/>
      <c r="C826" s="67"/>
      <c r="D826" s="75">
        <v>4300</v>
      </c>
      <c r="E826" s="31" t="s">
        <v>213</v>
      </c>
      <c r="F826" s="48">
        <v>334389</v>
      </c>
      <c r="G826" s="34">
        <v>258294.23</v>
      </c>
      <c r="H826" s="33">
        <f>G826*100/F826</f>
        <v>77.24363839719608</v>
      </c>
      <c r="I826" s="34">
        <v>2044.44</v>
      </c>
      <c r="J826" s="35"/>
    </row>
    <row r="827" spans="1:9" s="59" customFormat="1" ht="12.75">
      <c r="A827" s="15" t="s">
        <v>86</v>
      </c>
      <c r="B827" s="16">
        <v>32</v>
      </c>
      <c r="C827" s="58"/>
      <c r="D827" s="58"/>
      <c r="E827" s="81"/>
      <c r="F827" s="58"/>
      <c r="G827" s="80"/>
      <c r="H827" s="82" t="s">
        <v>89</v>
      </c>
      <c r="I827" s="80"/>
    </row>
    <row r="828" spans="1:9" s="59" customFormat="1" ht="13.5" thickBot="1">
      <c r="A828" s="15"/>
      <c r="B828" s="16"/>
      <c r="C828" s="58"/>
      <c r="D828" s="58"/>
      <c r="E828" s="81"/>
      <c r="F828" s="58"/>
      <c r="G828" s="80"/>
      <c r="H828" s="82"/>
      <c r="I828" s="80"/>
    </row>
    <row r="829" spans="1:10" s="18" customFormat="1" ht="13.5" thickBot="1">
      <c r="A829" s="19" t="s">
        <v>45</v>
      </c>
      <c r="B829" s="20" t="s">
        <v>80</v>
      </c>
      <c r="C829" s="649" t="s">
        <v>58</v>
      </c>
      <c r="D829" s="650"/>
      <c r="E829" s="21" t="s">
        <v>44</v>
      </c>
      <c r="F829" s="20" t="s">
        <v>90</v>
      </c>
      <c r="G829" s="22" t="s">
        <v>91</v>
      </c>
      <c r="H829" s="22" t="s">
        <v>92</v>
      </c>
      <c r="I829" s="210" t="s">
        <v>97</v>
      </c>
      <c r="J829" s="17"/>
    </row>
    <row r="830" spans="1:9" s="5" customFormat="1" ht="12.75">
      <c r="A830" s="13"/>
      <c r="B830" s="102">
        <v>90015</v>
      </c>
      <c r="C830" s="2"/>
      <c r="D830" s="3"/>
      <c r="E830" s="25" t="s">
        <v>46</v>
      </c>
      <c r="F830" s="87">
        <f>SUM(F831,F838)</f>
        <v>1935000</v>
      </c>
      <c r="G830" s="87">
        <f>SUM(G831,G838)</f>
        <v>1429696.5100000002</v>
      </c>
      <c r="H830" s="26">
        <f>G830*100/F830</f>
        <v>73.88612454780363</v>
      </c>
      <c r="I830" s="27">
        <f>SUM(I831,I838)</f>
        <v>199104.14</v>
      </c>
    </row>
    <row r="831" spans="1:13" s="36" customFormat="1" ht="39.75" customHeight="1">
      <c r="A831" s="28"/>
      <c r="B831" s="83"/>
      <c r="C831" s="30"/>
      <c r="D831" s="29"/>
      <c r="E831" s="31" t="s">
        <v>139</v>
      </c>
      <c r="F831" s="94">
        <f>SUM(F833:F837)</f>
        <v>1872775</v>
      </c>
      <c r="G831" s="94">
        <f>SUM(G833:G837)</f>
        <v>1396882.1900000002</v>
      </c>
      <c r="H831" s="33">
        <f>G831*100/F831</f>
        <v>74.58889562280575</v>
      </c>
      <c r="I831" s="34">
        <f>SUM(I833:I836)</f>
        <v>199104.14</v>
      </c>
      <c r="K831" s="514">
        <f>SUM(F833:F836)</f>
        <v>1872768</v>
      </c>
      <c r="L831" s="377">
        <f>SUM(G833:G836)</f>
        <v>1396875.9000000001</v>
      </c>
      <c r="M831" s="377">
        <f>SUM(I833:I836)</f>
        <v>199104.14</v>
      </c>
    </row>
    <row r="832" spans="1:10" s="36" customFormat="1" ht="12.75">
      <c r="A832" s="65"/>
      <c r="B832" s="66"/>
      <c r="C832" s="35"/>
      <c r="D832" s="35"/>
      <c r="E832" s="69" t="s">
        <v>93</v>
      </c>
      <c r="F832" s="426"/>
      <c r="G832" s="70"/>
      <c r="H832" s="422" t="s">
        <v>89</v>
      </c>
      <c r="I832" s="70"/>
      <c r="J832" s="35"/>
    </row>
    <row r="833" spans="1:10" s="36" customFormat="1" ht="12.75">
      <c r="A833" s="65"/>
      <c r="B833" s="37"/>
      <c r="C833" s="67"/>
      <c r="D833" s="75">
        <v>4210</v>
      </c>
      <c r="E833" s="31" t="s">
        <v>210</v>
      </c>
      <c r="F833" s="48">
        <v>2070</v>
      </c>
      <c r="G833" s="34">
        <v>2068.86</v>
      </c>
      <c r="H833" s="33">
        <f aca="true" t="shared" si="40" ref="H833:H838">G833*100/F833</f>
        <v>99.94492753623189</v>
      </c>
      <c r="I833" s="34">
        <v>0</v>
      </c>
      <c r="J833" s="35"/>
    </row>
    <row r="834" spans="1:10" s="36" customFormat="1" ht="12.75">
      <c r="A834" s="65"/>
      <c r="B834" s="37"/>
      <c r="C834" s="67"/>
      <c r="D834" s="75">
        <v>4260</v>
      </c>
      <c r="E834" s="31" t="s">
        <v>215</v>
      </c>
      <c r="F834" s="48">
        <v>925000</v>
      </c>
      <c r="G834" s="34">
        <v>754808.03</v>
      </c>
      <c r="H834" s="33">
        <f t="shared" si="40"/>
        <v>81.6008681081081</v>
      </c>
      <c r="I834" s="34">
        <v>149226.32</v>
      </c>
      <c r="J834" s="35"/>
    </row>
    <row r="835" spans="1:10" s="36" customFormat="1" ht="12.75">
      <c r="A835" s="65"/>
      <c r="B835" s="37"/>
      <c r="C835" s="67"/>
      <c r="D835" s="75">
        <v>4270</v>
      </c>
      <c r="E835" s="31" t="s">
        <v>211</v>
      </c>
      <c r="F835" s="48">
        <v>897775</v>
      </c>
      <c r="G835" s="34">
        <v>634031.46</v>
      </c>
      <c r="H835" s="33">
        <f t="shared" si="40"/>
        <v>70.62253459942636</v>
      </c>
      <c r="I835" s="34">
        <v>49877.82</v>
      </c>
      <c r="J835" s="35"/>
    </row>
    <row r="836" spans="1:10" s="36" customFormat="1" ht="12.75">
      <c r="A836" s="65"/>
      <c r="B836" s="37"/>
      <c r="C836" s="67"/>
      <c r="D836" s="75">
        <v>4300</v>
      </c>
      <c r="E836" s="31" t="s">
        <v>213</v>
      </c>
      <c r="F836" s="48">
        <v>47923</v>
      </c>
      <c r="G836" s="34">
        <v>5967.55</v>
      </c>
      <c r="H836" s="33">
        <f t="shared" si="40"/>
        <v>12.452371512634851</v>
      </c>
      <c r="I836" s="34">
        <v>0</v>
      </c>
      <c r="J836" s="35"/>
    </row>
    <row r="837" spans="1:10" s="36" customFormat="1" ht="12.75">
      <c r="A837" s="65"/>
      <c r="B837" s="78"/>
      <c r="C837" s="67"/>
      <c r="D837" s="75">
        <v>4580</v>
      </c>
      <c r="E837" s="31" t="s">
        <v>335</v>
      </c>
      <c r="F837" s="48">
        <v>7</v>
      </c>
      <c r="G837" s="34">
        <v>6.29</v>
      </c>
      <c r="H837" s="33">
        <f t="shared" si="40"/>
        <v>89.85714285714286</v>
      </c>
      <c r="I837" s="34">
        <v>0</v>
      </c>
      <c r="J837" s="35"/>
    </row>
    <row r="838" spans="1:12" s="36" customFormat="1" ht="12.75">
      <c r="A838" s="37"/>
      <c r="B838" s="632"/>
      <c r="C838" s="107"/>
      <c r="D838" s="67"/>
      <c r="E838" s="31" t="s">
        <v>28</v>
      </c>
      <c r="F838" s="94">
        <f>SUM(F840)</f>
        <v>62225</v>
      </c>
      <c r="G838" s="94">
        <f>SUM(G840)</f>
        <v>32814.32</v>
      </c>
      <c r="H838" s="33">
        <f t="shared" si="40"/>
        <v>52.73494576134994</v>
      </c>
      <c r="I838" s="34">
        <f>SUM(I840)</f>
        <v>0</v>
      </c>
      <c r="L838" s="377">
        <f>SUM(G841:G845)</f>
        <v>32814.32</v>
      </c>
    </row>
    <row r="839" spans="1:9" s="36" customFormat="1" ht="12.75">
      <c r="A839" s="65"/>
      <c r="B839" s="37"/>
      <c r="C839" s="72"/>
      <c r="D839" s="413"/>
      <c r="E839" s="74" t="s">
        <v>93</v>
      </c>
      <c r="F839" s="221"/>
      <c r="G839" s="34"/>
      <c r="H839" s="33" t="s">
        <v>89</v>
      </c>
      <c r="I839" s="34"/>
    </row>
    <row r="840" spans="1:9" s="36" customFormat="1" ht="15.75" customHeight="1">
      <c r="A840" s="354"/>
      <c r="B840" s="230"/>
      <c r="C840" s="345"/>
      <c r="D840" s="346">
        <v>6050</v>
      </c>
      <c r="E840" s="231" t="s">
        <v>18</v>
      </c>
      <c r="F840" s="232">
        <v>62225</v>
      </c>
      <c r="G840" s="70">
        <v>32814.32</v>
      </c>
      <c r="H840" s="33">
        <f>G840*100/F840</f>
        <v>52.73494576134994</v>
      </c>
      <c r="I840" s="70">
        <v>0</v>
      </c>
    </row>
    <row r="841" spans="1:9" s="36" customFormat="1" ht="25.5">
      <c r="A841" s="230"/>
      <c r="B841" s="230"/>
      <c r="C841" s="151"/>
      <c r="D841" s="42"/>
      <c r="E841" s="437" t="s">
        <v>286</v>
      </c>
      <c r="F841" s="405"/>
      <c r="G841" s="46">
        <v>0</v>
      </c>
      <c r="H841" s="402"/>
      <c r="I841" s="175">
        <v>0</v>
      </c>
    </row>
    <row r="842" spans="1:9" s="36" customFormat="1" ht="25.5">
      <c r="A842" s="230"/>
      <c r="B842" s="230"/>
      <c r="C842" s="151"/>
      <c r="D842" s="42"/>
      <c r="E842" s="437" t="s">
        <v>285</v>
      </c>
      <c r="F842" s="405"/>
      <c r="G842" s="46">
        <v>6000</v>
      </c>
      <c r="H842" s="402"/>
      <c r="I842" s="175">
        <v>0</v>
      </c>
    </row>
    <row r="843" spans="1:9" s="36" customFormat="1" ht="12.75">
      <c r="A843" s="230"/>
      <c r="B843" s="230"/>
      <c r="C843" s="151"/>
      <c r="D843" s="42"/>
      <c r="E843" s="437" t="s">
        <v>324</v>
      </c>
      <c r="F843" s="405"/>
      <c r="G843" s="46">
        <v>7365.42</v>
      </c>
      <c r="H843" s="402"/>
      <c r="I843" s="175"/>
    </row>
    <row r="844" spans="1:9" s="36" customFormat="1" ht="12.75">
      <c r="A844" s="230"/>
      <c r="B844" s="230"/>
      <c r="C844" s="151"/>
      <c r="D844" s="42"/>
      <c r="E844" s="437" t="s">
        <v>284</v>
      </c>
      <c r="F844" s="405"/>
      <c r="G844" s="46">
        <v>0</v>
      </c>
      <c r="H844" s="402"/>
      <c r="I844" s="175">
        <v>0</v>
      </c>
    </row>
    <row r="845" spans="1:9" s="36" customFormat="1" ht="12.75">
      <c r="A845" s="230"/>
      <c r="B845" s="344"/>
      <c r="C845" s="151"/>
      <c r="D845" s="42"/>
      <c r="E845" s="438" t="s">
        <v>283</v>
      </c>
      <c r="F845" s="405"/>
      <c r="G845" s="46">
        <v>19448.9</v>
      </c>
      <c r="H845" s="402"/>
      <c r="I845" s="175">
        <v>0</v>
      </c>
    </row>
    <row r="846" spans="1:9" s="5" customFormat="1" ht="12.75">
      <c r="A846" s="13"/>
      <c r="B846" s="96">
        <v>90095</v>
      </c>
      <c r="C846" s="2"/>
      <c r="D846" s="3"/>
      <c r="E846" s="97" t="s">
        <v>66</v>
      </c>
      <c r="F846" s="234">
        <f>SUM(F860,F847)</f>
        <v>2249622</v>
      </c>
      <c r="G846" s="234">
        <f>SUM(G860,G847)</f>
        <v>2151105.71</v>
      </c>
      <c r="H846" s="26">
        <f>G846*100/F846</f>
        <v>95.62076251032396</v>
      </c>
      <c r="I846" s="61">
        <f>SUM(I860,I847)</f>
        <v>26119.05</v>
      </c>
    </row>
    <row r="847" spans="1:12" s="36" customFormat="1" ht="51">
      <c r="A847" s="28"/>
      <c r="B847" s="29"/>
      <c r="C847" s="30"/>
      <c r="D847" s="29"/>
      <c r="E847" s="31" t="s">
        <v>140</v>
      </c>
      <c r="F847" s="94">
        <f>SUM(F849:F859)</f>
        <v>736000</v>
      </c>
      <c r="G847" s="94">
        <f>SUM(G849:G859)</f>
        <v>645176.86</v>
      </c>
      <c r="H847" s="33">
        <f>G847*100/F847</f>
        <v>87.65989945652174</v>
      </c>
      <c r="I847" s="34">
        <f>SUM(I849:I859)</f>
        <v>26119.05</v>
      </c>
      <c r="K847" s="522">
        <f>SUM(F849:F859)</f>
        <v>736000</v>
      </c>
      <c r="L847" s="377">
        <f>SUM(G849:G859)</f>
        <v>645176.86</v>
      </c>
    </row>
    <row r="848" spans="1:9" s="36" customFormat="1" ht="12.75">
      <c r="A848" s="37"/>
      <c r="B848" s="428"/>
      <c r="C848" s="72"/>
      <c r="D848" s="72"/>
      <c r="E848" s="40" t="s">
        <v>93</v>
      </c>
      <c r="F848" s="41"/>
      <c r="G848" s="49"/>
      <c r="H848" s="53" t="s">
        <v>89</v>
      </c>
      <c r="I848" s="49"/>
    </row>
    <row r="849" spans="1:9" s="36" customFormat="1" ht="12.75">
      <c r="A849" s="65"/>
      <c r="B849" s="37"/>
      <c r="C849" s="179"/>
      <c r="D849" s="226">
        <v>2830</v>
      </c>
      <c r="E849" s="339" t="s">
        <v>53</v>
      </c>
      <c r="F849" s="170">
        <v>15000</v>
      </c>
      <c r="G849" s="465">
        <v>15000</v>
      </c>
      <c r="H849" s="53">
        <f>G849*100/F849</f>
        <v>100</v>
      </c>
      <c r="I849" s="469">
        <v>0</v>
      </c>
    </row>
    <row r="850" spans="1:9" s="36" customFormat="1" ht="12.75">
      <c r="A850" s="65"/>
      <c r="B850" s="37"/>
      <c r="C850" s="35"/>
      <c r="D850" s="84"/>
      <c r="E850" s="340" t="s">
        <v>43</v>
      </c>
      <c r="F850" s="35"/>
      <c r="G850" s="466"/>
      <c r="H850" s="50" t="s">
        <v>89</v>
      </c>
      <c r="I850" s="128"/>
    </row>
    <row r="851" spans="1:9" s="36" customFormat="1" ht="38.25">
      <c r="A851" s="65"/>
      <c r="B851" s="37"/>
      <c r="C851" s="35"/>
      <c r="D851" s="84"/>
      <c r="E851" s="341" t="s">
        <v>200</v>
      </c>
      <c r="F851" s="356"/>
      <c r="G851" s="467"/>
      <c r="H851" s="33" t="s">
        <v>89</v>
      </c>
      <c r="I851" s="121"/>
    </row>
    <row r="852" spans="1:9" s="138" customFormat="1" ht="25.5">
      <c r="A852" s="139"/>
      <c r="B852" s="139"/>
      <c r="C852" s="189"/>
      <c r="D852" s="73">
        <v>4170</v>
      </c>
      <c r="E852" s="31" t="s">
        <v>100</v>
      </c>
      <c r="F852" s="183">
        <v>2700</v>
      </c>
      <c r="G852" s="116">
        <v>2700</v>
      </c>
      <c r="H852" s="157">
        <f aca="true" t="shared" si="41" ref="H852:H860">G852*100/F852</f>
        <v>100</v>
      </c>
      <c r="I852" s="136">
        <v>0</v>
      </c>
    </row>
    <row r="853" spans="1:10" s="36" customFormat="1" ht="12.75">
      <c r="A853" s="78"/>
      <c r="B853" s="78"/>
      <c r="C853" s="67"/>
      <c r="D853" s="75">
        <v>4210</v>
      </c>
      <c r="E853" s="31" t="s">
        <v>210</v>
      </c>
      <c r="F853" s="48">
        <v>1600</v>
      </c>
      <c r="G853" s="34">
        <v>1579.9</v>
      </c>
      <c r="H853" s="33">
        <f t="shared" si="41"/>
        <v>98.74375</v>
      </c>
      <c r="I853" s="34">
        <v>0</v>
      </c>
      <c r="J853" s="35"/>
    </row>
    <row r="854" spans="1:9" s="59" customFormat="1" ht="12.75">
      <c r="A854" s="15" t="s">
        <v>86</v>
      </c>
      <c r="B854" s="16">
        <v>33</v>
      </c>
      <c r="C854" s="58"/>
      <c r="D854" s="58"/>
      <c r="E854" s="81"/>
      <c r="F854" s="58"/>
      <c r="G854" s="80"/>
      <c r="H854" s="82" t="s">
        <v>89</v>
      </c>
      <c r="I854" s="80"/>
    </row>
    <row r="855" spans="1:9" s="59" customFormat="1" ht="13.5" thickBot="1">
      <c r="A855" s="15"/>
      <c r="B855" s="16"/>
      <c r="C855" s="58"/>
      <c r="D855" s="58"/>
      <c r="E855" s="81"/>
      <c r="F855" s="58"/>
      <c r="G855" s="80"/>
      <c r="H855" s="82"/>
      <c r="I855" s="80"/>
    </row>
    <row r="856" spans="1:10" s="18" customFormat="1" ht="13.5" thickBot="1">
      <c r="A856" s="19" t="s">
        <v>45</v>
      </c>
      <c r="B856" s="20" t="s">
        <v>80</v>
      </c>
      <c r="C856" s="649" t="s">
        <v>58</v>
      </c>
      <c r="D856" s="650"/>
      <c r="E856" s="21" t="s">
        <v>44</v>
      </c>
      <c r="F856" s="20" t="s">
        <v>90</v>
      </c>
      <c r="G856" s="22" t="s">
        <v>91</v>
      </c>
      <c r="H856" s="22" t="s">
        <v>92</v>
      </c>
      <c r="I856" s="210" t="s">
        <v>97</v>
      </c>
      <c r="J856" s="17"/>
    </row>
    <row r="857" spans="1:10" s="36" customFormat="1" ht="12.75">
      <c r="A857" s="37"/>
      <c r="B857" s="84"/>
      <c r="C857" s="67"/>
      <c r="D857" s="75">
        <v>4270</v>
      </c>
      <c r="E857" s="31" t="s">
        <v>211</v>
      </c>
      <c r="F857" s="48">
        <v>23840</v>
      </c>
      <c r="G857" s="34">
        <v>23806.61</v>
      </c>
      <c r="H857" s="157">
        <f t="shared" si="41"/>
        <v>99.85994127516778</v>
      </c>
      <c r="I857" s="34">
        <v>0</v>
      </c>
      <c r="J857" s="35"/>
    </row>
    <row r="858" spans="1:10" s="36" customFormat="1" ht="12.75">
      <c r="A858" s="65"/>
      <c r="B858" s="37"/>
      <c r="C858" s="67"/>
      <c r="D858" s="75">
        <v>4300</v>
      </c>
      <c r="E858" s="31" t="s">
        <v>213</v>
      </c>
      <c r="F858" s="48">
        <v>354400</v>
      </c>
      <c r="G858" s="34">
        <v>263630.42</v>
      </c>
      <c r="H858" s="157">
        <f t="shared" si="41"/>
        <v>74.38781602708804</v>
      </c>
      <c r="I858" s="34">
        <v>26119.05</v>
      </c>
      <c r="J858" s="35"/>
    </row>
    <row r="859" spans="1:10" s="36" customFormat="1" ht="12.75">
      <c r="A859" s="65"/>
      <c r="B859" s="78"/>
      <c r="C859" s="67"/>
      <c r="D859" s="75">
        <v>4430</v>
      </c>
      <c r="E859" s="31" t="s">
        <v>221</v>
      </c>
      <c r="F859" s="48">
        <v>338460</v>
      </c>
      <c r="G859" s="34">
        <v>338459.93</v>
      </c>
      <c r="H859" s="157">
        <f t="shared" si="41"/>
        <v>99.99997931808781</v>
      </c>
      <c r="I859" s="34">
        <v>0</v>
      </c>
      <c r="J859" s="35"/>
    </row>
    <row r="860" spans="1:9" s="36" customFormat="1" ht="12.75">
      <c r="A860" s="37"/>
      <c r="B860" s="39"/>
      <c r="C860" s="107"/>
      <c r="D860" s="67"/>
      <c r="E860" s="31" t="s">
        <v>28</v>
      </c>
      <c r="F860" s="94">
        <f>SUM(F862,F865,F868,F870,F872)</f>
        <v>1513622</v>
      </c>
      <c r="G860" s="94">
        <f>SUM(G862,G865,G868,G870,G872)</f>
        <v>1505928.85</v>
      </c>
      <c r="H860" s="33">
        <f t="shared" si="41"/>
        <v>99.49173902070662</v>
      </c>
      <c r="I860" s="34">
        <f>SUM(I862,I865,I868,I870,I872)</f>
        <v>0</v>
      </c>
    </row>
    <row r="861" spans="1:9" s="36" customFormat="1" ht="12.75">
      <c r="A861" s="65"/>
      <c r="B861" s="66"/>
      <c r="C861" s="72"/>
      <c r="D861" s="72"/>
      <c r="E861" s="74" t="s">
        <v>93</v>
      </c>
      <c r="F861" s="221"/>
      <c r="G861" s="34"/>
      <c r="H861" s="101" t="s">
        <v>89</v>
      </c>
      <c r="I861" s="34"/>
    </row>
    <row r="862" spans="1:11" s="36" customFormat="1" ht="25.5">
      <c r="A862" s="37"/>
      <c r="B862" s="84"/>
      <c r="C862" s="39"/>
      <c r="D862" s="42">
        <v>6010</v>
      </c>
      <c r="E862" s="383" t="s">
        <v>158</v>
      </c>
      <c r="F862" s="384">
        <v>1313622</v>
      </c>
      <c r="G862" s="385">
        <v>1313621.7</v>
      </c>
      <c r="H862" s="101">
        <f>G862*100/F862</f>
        <v>99.99997716238005</v>
      </c>
      <c r="I862" s="178">
        <v>0</v>
      </c>
      <c r="J862" s="35"/>
      <c r="K862" s="377">
        <f>SUM(K868,G862)</f>
        <v>1491414.8499999999</v>
      </c>
    </row>
    <row r="863" spans="1:11" s="45" customFormat="1" ht="63.75">
      <c r="A863" s="211"/>
      <c r="B863" s="43"/>
      <c r="C863" s="92"/>
      <c r="D863" s="92"/>
      <c r="E863" s="450" t="s">
        <v>177</v>
      </c>
      <c r="F863" s="368" t="s">
        <v>89</v>
      </c>
      <c r="G863" s="237">
        <v>648000</v>
      </c>
      <c r="H863" s="370" t="s">
        <v>89</v>
      </c>
      <c r="I863" s="238">
        <v>0</v>
      </c>
      <c r="J863" s="44"/>
      <c r="K863" s="376">
        <f>SUM(G863:G864)</f>
        <v>1313621.7</v>
      </c>
    </row>
    <row r="864" spans="1:10" s="45" customFormat="1" ht="51.75" customHeight="1">
      <c r="A864" s="43"/>
      <c r="B864" s="223"/>
      <c r="C864" s="85"/>
      <c r="D864" s="91"/>
      <c r="E864" s="450" t="s">
        <v>178</v>
      </c>
      <c r="F864" s="368" t="s">
        <v>89</v>
      </c>
      <c r="G864" s="237">
        <v>665621.7</v>
      </c>
      <c r="H864" s="370" t="s">
        <v>89</v>
      </c>
      <c r="I864" s="238">
        <v>0</v>
      </c>
      <c r="J864" s="44"/>
    </row>
    <row r="865" spans="1:9" s="36" customFormat="1" ht="12.75">
      <c r="A865" s="295"/>
      <c r="B865" s="354"/>
      <c r="C865" s="507"/>
      <c r="D865" s="226">
        <v>6050</v>
      </c>
      <c r="E865" s="505" t="s">
        <v>75</v>
      </c>
      <c r="F865" s="232">
        <v>38681</v>
      </c>
      <c r="G865" s="70">
        <v>38681</v>
      </c>
      <c r="H865" s="33">
        <f>G865*100/F865</f>
        <v>100</v>
      </c>
      <c r="I865" s="70">
        <v>0</v>
      </c>
    </row>
    <row r="866" spans="1:10" s="45" customFormat="1" ht="12.75">
      <c r="A866" s="243"/>
      <c r="B866" s="211"/>
      <c r="C866" s="211"/>
      <c r="D866" s="223"/>
      <c r="E866" s="506" t="s">
        <v>287</v>
      </c>
      <c r="F866" s="365" t="s">
        <v>89</v>
      </c>
      <c r="G866" s="46">
        <v>3444</v>
      </c>
      <c r="H866" s="367" t="s">
        <v>89</v>
      </c>
      <c r="I866" s="46">
        <v>0</v>
      </c>
      <c r="J866" s="44"/>
    </row>
    <row r="867" spans="1:10" s="45" customFormat="1" ht="12.75">
      <c r="A867" s="211"/>
      <c r="B867" s="211"/>
      <c r="C867" s="308"/>
      <c r="D867" s="91"/>
      <c r="E867" s="506" t="s">
        <v>174</v>
      </c>
      <c r="F867" s="365" t="s">
        <v>89</v>
      </c>
      <c r="G867" s="46">
        <v>35237</v>
      </c>
      <c r="H867" s="367" t="s">
        <v>89</v>
      </c>
      <c r="I867" s="46">
        <v>0</v>
      </c>
      <c r="J867" s="44"/>
    </row>
    <row r="868" spans="1:11" s="36" customFormat="1" ht="12.75">
      <c r="A868" s="354"/>
      <c r="B868" s="230"/>
      <c r="C868" s="355"/>
      <c r="D868" s="304">
        <v>6057</v>
      </c>
      <c r="E868" s="231" t="s">
        <v>75</v>
      </c>
      <c r="F868" s="232">
        <v>101840</v>
      </c>
      <c r="G868" s="70">
        <v>98306.88</v>
      </c>
      <c r="H868" s="33">
        <f>G868*100/F868</f>
        <v>96.53071484681854</v>
      </c>
      <c r="I868" s="70">
        <v>0</v>
      </c>
      <c r="K868" s="377">
        <f>SUM(G871,G869,G867)</f>
        <v>177793.15</v>
      </c>
    </row>
    <row r="869" spans="1:10" s="45" customFormat="1" ht="12.75">
      <c r="A869" s="211"/>
      <c r="B869" s="43"/>
      <c r="C869" s="85"/>
      <c r="D869" s="91"/>
      <c r="E869" s="438" t="s">
        <v>174</v>
      </c>
      <c r="F869" s="365" t="s">
        <v>89</v>
      </c>
      <c r="G869" s="46">
        <v>98306.88</v>
      </c>
      <c r="H869" s="367" t="s">
        <v>89</v>
      </c>
      <c r="I869" s="46">
        <v>0</v>
      </c>
      <c r="J869" s="44"/>
    </row>
    <row r="870" spans="1:9" s="36" customFormat="1" ht="12.75">
      <c r="A870" s="230"/>
      <c r="B870" s="591"/>
      <c r="C870" s="151"/>
      <c r="D870" s="42">
        <v>6059</v>
      </c>
      <c r="E870" s="231" t="s">
        <v>75</v>
      </c>
      <c r="F870" s="232">
        <v>46479</v>
      </c>
      <c r="G870" s="70">
        <v>44249.27</v>
      </c>
      <c r="H870" s="33">
        <f>G870*100/F870</f>
        <v>95.20271520471611</v>
      </c>
      <c r="I870" s="70">
        <v>0</v>
      </c>
    </row>
    <row r="871" spans="1:10" s="45" customFormat="1" ht="12.75">
      <c r="A871" s="43"/>
      <c r="B871" s="223"/>
      <c r="C871" s="85"/>
      <c r="D871" s="91"/>
      <c r="E871" s="438" t="s">
        <v>174</v>
      </c>
      <c r="F871" s="365" t="s">
        <v>89</v>
      </c>
      <c r="G871" s="46">
        <v>44249.27</v>
      </c>
      <c r="H871" s="367" t="s">
        <v>89</v>
      </c>
      <c r="I871" s="46">
        <v>0</v>
      </c>
      <c r="J871" s="44"/>
    </row>
    <row r="872" spans="1:9" s="36" customFormat="1" ht="12.75">
      <c r="A872" s="65"/>
      <c r="B872" s="37"/>
      <c r="C872" s="35"/>
      <c r="D872" s="304">
        <v>6060</v>
      </c>
      <c r="E872" s="383" t="s">
        <v>79</v>
      </c>
      <c r="F872" s="585">
        <v>13000</v>
      </c>
      <c r="G872" s="34">
        <v>11070</v>
      </c>
      <c r="H872" s="382">
        <f>G872*100/F872</f>
        <v>85.15384615384616</v>
      </c>
      <c r="I872" s="34">
        <v>0</v>
      </c>
    </row>
    <row r="873" spans="1:9" s="45" customFormat="1" ht="38.25">
      <c r="A873" s="308"/>
      <c r="B873" s="224"/>
      <c r="C873" s="85"/>
      <c r="D873" s="85"/>
      <c r="E873" s="633" t="s">
        <v>288</v>
      </c>
      <c r="F873" s="634" t="s">
        <v>89</v>
      </c>
      <c r="G873" s="175">
        <v>11070</v>
      </c>
      <c r="H873" s="635" t="s">
        <v>89</v>
      </c>
      <c r="I873" s="175">
        <v>0</v>
      </c>
    </row>
    <row r="874" spans="1:9" s="59" customFormat="1" ht="12.75">
      <c r="A874" s="15" t="s">
        <v>86</v>
      </c>
      <c r="B874" s="16">
        <v>34</v>
      </c>
      <c r="C874" s="58"/>
      <c r="D874" s="58"/>
      <c r="E874" s="81"/>
      <c r="F874" s="58"/>
      <c r="G874" s="80"/>
      <c r="H874" s="82" t="s">
        <v>89</v>
      </c>
      <c r="I874" s="80"/>
    </row>
    <row r="875" spans="1:9" s="59" customFormat="1" ht="13.5" thickBot="1">
      <c r="A875" s="15"/>
      <c r="B875" s="16"/>
      <c r="C875" s="58"/>
      <c r="D875" s="58"/>
      <c r="E875" s="81"/>
      <c r="F875" s="58"/>
      <c r="G875" s="80"/>
      <c r="H875" s="82"/>
      <c r="I875" s="80"/>
    </row>
    <row r="876" spans="1:10" s="18" customFormat="1" ht="13.5" thickBot="1">
      <c r="A876" s="19" t="s">
        <v>45</v>
      </c>
      <c r="B876" s="20" t="s">
        <v>80</v>
      </c>
      <c r="C876" s="649" t="s">
        <v>58</v>
      </c>
      <c r="D876" s="650"/>
      <c r="E876" s="21" t="s">
        <v>44</v>
      </c>
      <c r="F876" s="20" t="s">
        <v>90</v>
      </c>
      <c r="G876" s="464" t="s">
        <v>91</v>
      </c>
      <c r="H876" s="22" t="s">
        <v>92</v>
      </c>
      <c r="I876" s="210" t="s">
        <v>97</v>
      </c>
      <c r="J876" s="17"/>
    </row>
    <row r="877" spans="1:10" s="11" customFormat="1" ht="12.75">
      <c r="A877" s="288">
        <v>921</v>
      </c>
      <c r="B877" s="257"/>
      <c r="C877" s="257"/>
      <c r="D877" s="258"/>
      <c r="E877" s="259" t="s">
        <v>29</v>
      </c>
      <c r="F877" s="260">
        <f>SUM(F878,F892,F901,F909,F918,F927)</f>
        <v>3299967</v>
      </c>
      <c r="G877" s="260">
        <f>SUM(G878,G892,G901,G909,G918,G927)</f>
        <v>3127018.16</v>
      </c>
      <c r="H877" s="390">
        <f>G877*100/F877</f>
        <v>94.75907365134258</v>
      </c>
      <c r="I877" s="439">
        <f>SUM(I878,I892,I901,I909,I918,I927)</f>
        <v>0</v>
      </c>
      <c r="J877" s="10"/>
    </row>
    <row r="878" spans="1:9" s="5" customFormat="1" ht="12.75">
      <c r="A878" s="14"/>
      <c r="B878" s="222">
        <v>92105</v>
      </c>
      <c r="C878" s="2"/>
      <c r="D878" s="3"/>
      <c r="E878" s="25" t="s">
        <v>31</v>
      </c>
      <c r="F878" s="47">
        <f>SUM(F879)</f>
        <v>42000</v>
      </c>
      <c r="G878" s="47">
        <f>SUM(G879)</f>
        <v>29633.91</v>
      </c>
      <c r="H878" s="26">
        <f>G878*100/F878</f>
        <v>70.55692857142857</v>
      </c>
      <c r="I878" s="27">
        <v>0</v>
      </c>
    </row>
    <row r="879" spans="1:9" s="36" customFormat="1" ht="12.75">
      <c r="A879" s="62"/>
      <c r="B879" s="28"/>
      <c r="C879" s="83"/>
      <c r="D879" s="83"/>
      <c r="E879" s="40" t="s">
        <v>87</v>
      </c>
      <c r="F879" s="194">
        <f>SUM(F881)</f>
        <v>42000</v>
      </c>
      <c r="G879" s="194">
        <f>SUM(G881)</f>
        <v>29633.91</v>
      </c>
      <c r="H879" s="33">
        <f>G879*100/F879</f>
        <v>70.55692857142857</v>
      </c>
      <c r="I879" s="34">
        <v>0</v>
      </c>
    </row>
    <row r="880" spans="1:9" s="36" customFormat="1" ht="12.75">
      <c r="A880" s="65"/>
      <c r="B880" s="66"/>
      <c r="C880" s="39"/>
      <c r="D880" s="39"/>
      <c r="E880" s="195" t="s">
        <v>93</v>
      </c>
      <c r="F880" s="196"/>
      <c r="G880" s="34"/>
      <c r="H880" s="50" t="s">
        <v>89</v>
      </c>
      <c r="I880" s="49"/>
    </row>
    <row r="881" spans="1:9" s="36" customFormat="1" ht="12.75">
      <c r="A881" s="65"/>
      <c r="B881" s="37"/>
      <c r="C881" s="179"/>
      <c r="D881" s="168">
        <v>2820</v>
      </c>
      <c r="E881" s="169" t="s">
        <v>53</v>
      </c>
      <c r="F881" s="197">
        <v>42000</v>
      </c>
      <c r="G881" s="52">
        <v>29633.91</v>
      </c>
      <c r="H881" s="53">
        <f>G881*100/F881</f>
        <v>70.55692857142857</v>
      </c>
      <c r="I881" s="134">
        <v>0</v>
      </c>
    </row>
    <row r="882" spans="1:9" s="59" customFormat="1" ht="12.75">
      <c r="A882" s="65"/>
      <c r="B882" s="37"/>
      <c r="C882" s="35"/>
      <c r="D882" s="35"/>
      <c r="E882" s="171" t="s">
        <v>43</v>
      </c>
      <c r="F882" s="35"/>
      <c r="G882" s="172"/>
      <c r="H882" s="120" t="s">
        <v>89</v>
      </c>
      <c r="I882" s="128"/>
    </row>
    <row r="883" spans="1:9" s="59" customFormat="1" ht="12.75">
      <c r="A883" s="62"/>
      <c r="B883" s="28"/>
      <c r="C883" s="509"/>
      <c r="D883" s="509"/>
      <c r="E883" s="511" t="s">
        <v>130</v>
      </c>
      <c r="F883" s="104"/>
      <c r="G883" s="57"/>
      <c r="H883" s="23"/>
      <c r="I883" s="121"/>
    </row>
    <row r="884" spans="1:12" s="45" customFormat="1" ht="12.75">
      <c r="A884" s="43"/>
      <c r="B884" s="223"/>
      <c r="C884" s="44"/>
      <c r="D884" s="44"/>
      <c r="E884" s="451" t="s">
        <v>131</v>
      </c>
      <c r="F884" s="366"/>
      <c r="G884" s="46">
        <v>2000</v>
      </c>
      <c r="H884" s="374"/>
      <c r="I884" s="46">
        <v>0</v>
      </c>
      <c r="K884" s="376" t="s">
        <v>89</v>
      </c>
      <c r="L884" s="376">
        <f>SUM(G884:G891)</f>
        <v>29633.91</v>
      </c>
    </row>
    <row r="885" spans="1:11" s="45" customFormat="1" ht="12.75">
      <c r="A885" s="211"/>
      <c r="B885" s="43"/>
      <c r="C885" s="44"/>
      <c r="D885" s="44"/>
      <c r="E885" s="451" t="s">
        <v>19</v>
      </c>
      <c r="F885" s="366"/>
      <c r="G885" s="46">
        <v>10000</v>
      </c>
      <c r="H885" s="374"/>
      <c r="I885" s="46">
        <v>0</v>
      </c>
      <c r="K885" s="376" t="s">
        <v>89</v>
      </c>
    </row>
    <row r="886" spans="1:9" s="45" customFormat="1" ht="12.75">
      <c r="A886" s="211"/>
      <c r="B886" s="43"/>
      <c r="C886" s="44"/>
      <c r="D886" s="44"/>
      <c r="E886" s="451" t="s">
        <v>132</v>
      </c>
      <c r="F886" s="366"/>
      <c r="G886" s="46">
        <v>500</v>
      </c>
      <c r="H886" s="374"/>
      <c r="I886" s="46">
        <v>0</v>
      </c>
    </row>
    <row r="887" spans="1:9" s="45" customFormat="1" ht="12.75">
      <c r="A887" s="43"/>
      <c r="B887" s="223"/>
      <c r="C887" s="44"/>
      <c r="D887" s="44"/>
      <c r="E887" s="451" t="s">
        <v>179</v>
      </c>
      <c r="F887" s="366"/>
      <c r="G887" s="46">
        <v>7000</v>
      </c>
      <c r="H887" s="374"/>
      <c r="I887" s="46">
        <v>0</v>
      </c>
    </row>
    <row r="888" spans="1:9" s="45" customFormat="1" ht="12.75">
      <c r="A888" s="43"/>
      <c r="B888" s="223"/>
      <c r="C888" s="44"/>
      <c r="D888" s="223"/>
      <c r="E888" s="451" t="s">
        <v>133</v>
      </c>
      <c r="F888" s="366"/>
      <c r="G888" s="46">
        <v>4050</v>
      </c>
      <c r="H888" s="374"/>
      <c r="I888" s="46">
        <v>0</v>
      </c>
    </row>
    <row r="889" spans="1:9" s="45" customFormat="1" ht="12.75">
      <c r="A889" s="211"/>
      <c r="B889" s="43"/>
      <c r="C889" s="44"/>
      <c r="D889" s="223"/>
      <c r="E889" s="456" t="s">
        <v>198</v>
      </c>
      <c r="F889" s="366"/>
      <c r="G889" s="46">
        <v>2983.91</v>
      </c>
      <c r="H889" s="374"/>
      <c r="I889" s="46">
        <v>0</v>
      </c>
    </row>
    <row r="890" spans="1:9" s="45" customFormat="1" ht="12.75">
      <c r="A890" s="211"/>
      <c r="B890" s="43"/>
      <c r="C890" s="44"/>
      <c r="D890" s="223"/>
      <c r="E890" s="456" t="s">
        <v>329</v>
      </c>
      <c r="F890" s="366"/>
      <c r="G890" s="46">
        <v>1500</v>
      </c>
      <c r="H890" s="374"/>
      <c r="I890" s="46"/>
    </row>
    <row r="891" spans="1:9" s="45" customFormat="1" ht="12.75">
      <c r="A891" s="211"/>
      <c r="B891" s="224"/>
      <c r="C891" s="85"/>
      <c r="D891" s="91"/>
      <c r="E891" s="456" t="s">
        <v>204</v>
      </c>
      <c r="F891" s="366"/>
      <c r="G891" s="46">
        <v>1600</v>
      </c>
      <c r="H891" s="374"/>
      <c r="I891" s="46">
        <v>0</v>
      </c>
    </row>
    <row r="892" spans="1:9" s="5" customFormat="1" ht="12.75">
      <c r="A892" s="13"/>
      <c r="B892" s="96">
        <v>92109</v>
      </c>
      <c r="C892" s="8"/>
      <c r="D892" s="9"/>
      <c r="E892" s="97" t="s">
        <v>134</v>
      </c>
      <c r="F892" s="198">
        <f>SUM(F897,F893)</f>
        <v>613800</v>
      </c>
      <c r="G892" s="198">
        <f>SUM(G897,G893)</f>
        <v>608500</v>
      </c>
      <c r="H892" s="26">
        <f>G892*100/F892</f>
        <v>99.13652655588139</v>
      </c>
      <c r="I892" s="61">
        <v>0</v>
      </c>
    </row>
    <row r="893" spans="1:9" s="36" customFormat="1" ht="12.75">
      <c r="A893" s="62"/>
      <c r="B893" s="129"/>
      <c r="C893" s="30"/>
      <c r="D893" s="29"/>
      <c r="E893" s="31" t="s">
        <v>87</v>
      </c>
      <c r="F893" s="94">
        <f>SUM(F895)</f>
        <v>607000</v>
      </c>
      <c r="G893" s="94">
        <f>SUM(G895)</f>
        <v>607000</v>
      </c>
      <c r="H893" s="33">
        <f>G893*100/F893</f>
        <v>100</v>
      </c>
      <c r="I893" s="34">
        <v>0</v>
      </c>
    </row>
    <row r="894" spans="1:9" s="36" customFormat="1" ht="12.75">
      <c r="A894" s="65"/>
      <c r="B894" s="66"/>
      <c r="C894" s="39"/>
      <c r="D894" s="39"/>
      <c r="E894" s="40" t="s">
        <v>93</v>
      </c>
      <c r="F894" s="41"/>
      <c r="G894" s="34"/>
      <c r="H894" s="50" t="s">
        <v>89</v>
      </c>
      <c r="I894" s="49"/>
    </row>
    <row r="895" spans="1:9" s="36" customFormat="1" ht="12.75" customHeight="1">
      <c r="A895" s="65"/>
      <c r="B895" s="37"/>
      <c r="C895" s="39"/>
      <c r="D895" s="42">
        <v>2480</v>
      </c>
      <c r="E895" s="40" t="s">
        <v>61</v>
      </c>
      <c r="F895" s="90">
        <v>607000</v>
      </c>
      <c r="G895" s="52">
        <v>607000</v>
      </c>
      <c r="H895" s="199">
        <f>G895*100/F895</f>
        <v>100</v>
      </c>
      <c r="I895" s="49">
        <v>0</v>
      </c>
    </row>
    <row r="896" spans="1:9" s="59" customFormat="1" ht="25.5">
      <c r="A896" s="37"/>
      <c r="B896" s="429"/>
      <c r="C896" s="55"/>
      <c r="D896" s="55"/>
      <c r="E896" s="56" t="s">
        <v>135</v>
      </c>
      <c r="F896" s="54"/>
      <c r="G896" s="57"/>
      <c r="H896" s="133" t="s">
        <v>89</v>
      </c>
      <c r="I896" s="200"/>
    </row>
    <row r="897" spans="1:9" s="36" customFormat="1" ht="12.75">
      <c r="A897" s="28"/>
      <c r="B897" s="83"/>
      <c r="C897" s="30"/>
      <c r="D897" s="29"/>
      <c r="E897" s="31" t="s">
        <v>28</v>
      </c>
      <c r="F897" s="94">
        <f>SUM(F899)</f>
        <v>6800</v>
      </c>
      <c r="G897" s="94">
        <f>SUM(G899)</f>
        <v>1500</v>
      </c>
      <c r="H897" s="33">
        <f>G897*100/F897</f>
        <v>22.058823529411764</v>
      </c>
      <c r="I897" s="70">
        <v>0</v>
      </c>
    </row>
    <row r="898" spans="1:9" s="36" customFormat="1" ht="12.75">
      <c r="A898" s="65"/>
      <c r="B898" s="66"/>
      <c r="C898" s="39"/>
      <c r="D898" s="39"/>
      <c r="E898" s="40" t="s">
        <v>93</v>
      </c>
      <c r="F898" s="41"/>
      <c r="G898" s="49"/>
      <c r="H898" s="50" t="s">
        <v>89</v>
      </c>
      <c r="I898" s="49"/>
    </row>
    <row r="899" spans="1:11" s="36" customFormat="1" ht="38.25">
      <c r="A899" s="65"/>
      <c r="B899" s="37"/>
      <c r="C899" s="398"/>
      <c r="D899" s="323">
        <v>6220</v>
      </c>
      <c r="E899" s="628" t="s">
        <v>326</v>
      </c>
      <c r="F899" s="202">
        <v>6800</v>
      </c>
      <c r="G899" s="385">
        <v>1500</v>
      </c>
      <c r="H899" s="101">
        <f>G899*100/F899</f>
        <v>22.058823529411764</v>
      </c>
      <c r="I899" s="178">
        <v>0</v>
      </c>
      <c r="J899" s="35"/>
      <c r="K899" s="377">
        <f>SUM(G900:G901)</f>
        <v>501500</v>
      </c>
    </row>
    <row r="900" spans="1:10" s="45" customFormat="1" ht="25.5">
      <c r="A900" s="43"/>
      <c r="B900" s="224"/>
      <c r="C900" s="85"/>
      <c r="D900" s="91"/>
      <c r="E900" s="508" t="s">
        <v>325</v>
      </c>
      <c r="F900" s="410" t="s">
        <v>89</v>
      </c>
      <c r="G900" s="237">
        <v>1500</v>
      </c>
      <c r="H900" s="370" t="s">
        <v>89</v>
      </c>
      <c r="I900" s="238">
        <v>0</v>
      </c>
      <c r="J900" s="44"/>
    </row>
    <row r="901" spans="1:9" s="5" customFormat="1" ht="12.75">
      <c r="A901" s="13"/>
      <c r="B901" s="96">
        <v>92116</v>
      </c>
      <c r="C901" s="8"/>
      <c r="D901" s="9"/>
      <c r="E901" s="97" t="s">
        <v>81</v>
      </c>
      <c r="F901" s="198">
        <f>SUM(F902)</f>
        <v>500000</v>
      </c>
      <c r="G901" s="198">
        <f>SUM(G902)</f>
        <v>500000</v>
      </c>
      <c r="H901" s="26">
        <f>G901*100/F901</f>
        <v>100</v>
      </c>
      <c r="I901" s="61">
        <f>SUM(I902)</f>
        <v>0</v>
      </c>
    </row>
    <row r="902" spans="1:9" s="36" customFormat="1" ht="12.75">
      <c r="A902" s="62"/>
      <c r="B902" s="30"/>
      <c r="C902" s="30"/>
      <c r="D902" s="29"/>
      <c r="E902" s="31" t="s">
        <v>87</v>
      </c>
      <c r="F902" s="94">
        <f>SUM(F904)</f>
        <v>500000</v>
      </c>
      <c r="G902" s="94">
        <f>SUM(G904)</f>
        <v>500000</v>
      </c>
      <c r="H902" s="33">
        <f>G902*100/F902</f>
        <v>100</v>
      </c>
      <c r="I902" s="34">
        <v>0</v>
      </c>
    </row>
    <row r="903" spans="1:9" s="36" customFormat="1" ht="12.75">
      <c r="A903" s="65"/>
      <c r="B903" s="595"/>
      <c r="C903" s="105"/>
      <c r="D903" s="72"/>
      <c r="E903" s="74" t="s">
        <v>93</v>
      </c>
      <c r="F903" s="221"/>
      <c r="G903" s="34"/>
      <c r="H903" s="33" t="s">
        <v>89</v>
      </c>
      <c r="I903" s="34"/>
    </row>
    <row r="904" spans="1:9" s="36" customFormat="1" ht="14.25" customHeight="1">
      <c r="A904" s="37"/>
      <c r="B904" s="35"/>
      <c r="C904" s="38"/>
      <c r="D904" s="42">
        <v>2480</v>
      </c>
      <c r="E904" s="40" t="s">
        <v>61</v>
      </c>
      <c r="F904" s="90">
        <v>500000</v>
      </c>
      <c r="G904" s="52">
        <v>500000</v>
      </c>
      <c r="H904" s="199">
        <f>G904*100/F904</f>
        <v>100</v>
      </c>
      <c r="I904" s="49">
        <v>0</v>
      </c>
    </row>
    <row r="905" spans="1:9" s="59" customFormat="1" ht="27.75" customHeight="1">
      <c r="A905" s="78"/>
      <c r="B905" s="113"/>
      <c r="C905" s="54"/>
      <c r="D905" s="55"/>
      <c r="E905" s="56" t="s">
        <v>141</v>
      </c>
      <c r="F905" s="54"/>
      <c r="G905" s="57"/>
      <c r="H905" s="133" t="s">
        <v>89</v>
      </c>
      <c r="I905" s="200"/>
    </row>
    <row r="906" spans="1:9" s="59" customFormat="1" ht="12.75">
      <c r="A906" s="15" t="s">
        <v>86</v>
      </c>
      <c r="B906" s="16">
        <v>35</v>
      </c>
      <c r="C906" s="58"/>
      <c r="D906" s="58"/>
      <c r="E906" s="81"/>
      <c r="F906" s="58"/>
      <c r="G906" s="80"/>
      <c r="H906" s="82" t="s">
        <v>89</v>
      </c>
      <c r="I906" s="80"/>
    </row>
    <row r="907" spans="1:9" s="59" customFormat="1" ht="13.5" thickBot="1">
      <c r="A907" s="15"/>
      <c r="B907" s="16"/>
      <c r="C907" s="58"/>
      <c r="D907" s="58"/>
      <c r="E907" s="81"/>
      <c r="F907" s="58"/>
      <c r="G907" s="80"/>
      <c r="H907" s="82"/>
      <c r="I907" s="80"/>
    </row>
    <row r="908" spans="1:10" s="18" customFormat="1" ht="13.5" thickBot="1">
      <c r="A908" s="19" t="s">
        <v>45</v>
      </c>
      <c r="B908" s="20" t="s">
        <v>80</v>
      </c>
      <c r="C908" s="649" t="s">
        <v>58</v>
      </c>
      <c r="D908" s="650"/>
      <c r="E908" s="21" t="s">
        <v>44</v>
      </c>
      <c r="F908" s="20" t="s">
        <v>90</v>
      </c>
      <c r="G908" s="22" t="s">
        <v>91</v>
      </c>
      <c r="H908" s="22" t="s">
        <v>92</v>
      </c>
      <c r="I908" s="210" t="s">
        <v>97</v>
      </c>
      <c r="J908" s="17"/>
    </row>
    <row r="909" spans="1:9" s="5" customFormat="1" ht="12.75">
      <c r="A909" s="13"/>
      <c r="B909" s="102">
        <v>92118</v>
      </c>
      <c r="C909" s="2"/>
      <c r="D909" s="3"/>
      <c r="E909" s="97" t="s">
        <v>60</v>
      </c>
      <c r="F909" s="198">
        <f>SUM(F914,F910)</f>
        <v>312129</v>
      </c>
      <c r="G909" s="198">
        <f>SUM(G914,G910)</f>
        <v>281298.5</v>
      </c>
      <c r="H909" s="26">
        <f>G909*100/F909</f>
        <v>90.12251344796543</v>
      </c>
      <c r="I909" s="61">
        <v>0</v>
      </c>
    </row>
    <row r="910" spans="1:9" s="36" customFormat="1" ht="12.75">
      <c r="A910" s="28"/>
      <c r="B910" s="29"/>
      <c r="C910" s="30"/>
      <c r="D910" s="29"/>
      <c r="E910" s="31" t="s">
        <v>87</v>
      </c>
      <c r="F910" s="94">
        <f>SUM(F912)</f>
        <v>254300</v>
      </c>
      <c r="G910" s="94">
        <f>SUM(G912)</f>
        <v>254300</v>
      </c>
      <c r="H910" s="33">
        <f>G910*100/F910</f>
        <v>100</v>
      </c>
      <c r="I910" s="34">
        <v>0</v>
      </c>
    </row>
    <row r="911" spans="1:9" s="59" customFormat="1" ht="12.75">
      <c r="A911" s="37"/>
      <c r="B911" s="35"/>
      <c r="C911" s="38"/>
      <c r="D911" s="39"/>
      <c r="E911" s="40" t="s">
        <v>93</v>
      </c>
      <c r="F911" s="41"/>
      <c r="G911" s="34"/>
      <c r="H911" s="120" t="s">
        <v>89</v>
      </c>
      <c r="I911" s="166"/>
    </row>
    <row r="912" spans="1:9" s="36" customFormat="1" ht="14.25" customHeight="1">
      <c r="A912" s="62"/>
      <c r="B912" s="115"/>
      <c r="C912" s="129"/>
      <c r="D912" s="42">
        <v>2480</v>
      </c>
      <c r="E912" s="40" t="s">
        <v>61</v>
      </c>
      <c r="F912" s="90">
        <v>254300</v>
      </c>
      <c r="G912" s="52">
        <v>254300</v>
      </c>
      <c r="H912" s="53">
        <f>G912*100/F912</f>
        <v>100</v>
      </c>
      <c r="I912" s="134">
        <v>0</v>
      </c>
    </row>
    <row r="913" spans="1:9" s="59" customFormat="1" ht="25.5">
      <c r="A913" s="65"/>
      <c r="B913" s="110"/>
      <c r="C913" s="54"/>
      <c r="D913" s="55"/>
      <c r="E913" s="56" t="s">
        <v>142</v>
      </c>
      <c r="F913" s="54"/>
      <c r="G913" s="70"/>
      <c r="H913" s="23" t="s">
        <v>89</v>
      </c>
      <c r="I913" s="121"/>
    </row>
    <row r="914" spans="1:9" s="36" customFormat="1" ht="12.75">
      <c r="A914" s="28"/>
      <c r="B914" s="83"/>
      <c r="C914" s="30"/>
      <c r="D914" s="29"/>
      <c r="E914" s="31" t="s">
        <v>28</v>
      </c>
      <c r="F914" s="94">
        <f>SUM(F916)</f>
        <v>57829</v>
      </c>
      <c r="G914" s="94">
        <f>SUM(G916)</f>
        <v>26998.5</v>
      </c>
      <c r="H914" s="33">
        <f>G914*100/F914</f>
        <v>46.686783447751125</v>
      </c>
      <c r="I914" s="70">
        <v>0</v>
      </c>
    </row>
    <row r="915" spans="1:9" s="36" customFormat="1" ht="12.75">
      <c r="A915" s="65"/>
      <c r="B915" s="66"/>
      <c r="C915" s="39"/>
      <c r="D915" s="39"/>
      <c r="E915" s="40" t="s">
        <v>93</v>
      </c>
      <c r="F915" s="41"/>
      <c r="G915" s="49"/>
      <c r="H915" s="50" t="s">
        <v>89</v>
      </c>
      <c r="I915" s="49"/>
    </row>
    <row r="916" spans="1:11" s="36" customFormat="1" ht="12.75">
      <c r="A916" s="65"/>
      <c r="B916" s="37"/>
      <c r="C916" s="398"/>
      <c r="D916" s="323">
        <v>6050</v>
      </c>
      <c r="E916" s="443" t="s">
        <v>75</v>
      </c>
      <c r="F916" s="202">
        <v>57829</v>
      </c>
      <c r="G916" s="385">
        <v>26998.5</v>
      </c>
      <c r="H916" s="101">
        <f>G916*100/F916</f>
        <v>46.686783447751125</v>
      </c>
      <c r="I916" s="178">
        <v>0</v>
      </c>
      <c r="J916" s="35"/>
      <c r="K916" s="377">
        <f>SUM(G917:G918)</f>
        <v>477707.08</v>
      </c>
    </row>
    <row r="917" spans="1:10" s="45" customFormat="1" ht="12.75">
      <c r="A917" s="43"/>
      <c r="B917" s="223"/>
      <c r="C917" s="44"/>
      <c r="D917" s="223"/>
      <c r="E917" s="508" t="s">
        <v>289</v>
      </c>
      <c r="F917" s="410" t="s">
        <v>89</v>
      </c>
      <c r="G917" s="237">
        <v>26998.5</v>
      </c>
      <c r="H917" s="370" t="s">
        <v>89</v>
      </c>
      <c r="I917" s="238">
        <v>0</v>
      </c>
      <c r="J917" s="44"/>
    </row>
    <row r="918" spans="1:9" s="5" customFormat="1" ht="12.75">
      <c r="A918" s="13"/>
      <c r="B918" s="102">
        <v>92120</v>
      </c>
      <c r="C918" s="2"/>
      <c r="D918" s="3"/>
      <c r="E918" s="25" t="s">
        <v>192</v>
      </c>
      <c r="F918" s="93">
        <f>SUM(F919,F922)</f>
        <v>455428</v>
      </c>
      <c r="G918" s="93">
        <f>SUM(G919,G922)</f>
        <v>450708.58</v>
      </c>
      <c r="H918" s="421">
        <f>G918*100/F918</f>
        <v>98.96373960318645</v>
      </c>
      <c r="I918" s="27">
        <f>SUM(I919,I922)</f>
        <v>0</v>
      </c>
    </row>
    <row r="919" spans="1:13" s="138" customFormat="1" ht="38.25">
      <c r="A919" s="115"/>
      <c r="B919" s="129"/>
      <c r="C919" s="30"/>
      <c r="D919" s="29"/>
      <c r="E919" s="31" t="s">
        <v>277</v>
      </c>
      <c r="F919" s="135">
        <f>SUM(F921)</f>
        <v>15000</v>
      </c>
      <c r="G919" s="135">
        <f>SUM(G921)</f>
        <v>13750</v>
      </c>
      <c r="H919" s="137">
        <f>G919*100/F919</f>
        <v>91.66666666666667</v>
      </c>
      <c r="I919" s="136">
        <f>SUM(I921)</f>
        <v>0</v>
      </c>
      <c r="K919" s="529">
        <f>SUM(F921:F934)</f>
        <v>2617034</v>
      </c>
      <c r="L919" s="361">
        <f>SUM(G921:G934)</f>
        <v>2748689.7100000004</v>
      </c>
      <c r="M919" s="361">
        <f>SUM(I921:I934)</f>
        <v>0</v>
      </c>
    </row>
    <row r="920" spans="1:9" s="36" customFormat="1" ht="12.75">
      <c r="A920" s="401"/>
      <c r="B920" s="360"/>
      <c r="C920" s="189"/>
      <c r="D920" s="189"/>
      <c r="E920" s="74" t="s">
        <v>93</v>
      </c>
      <c r="F920" s="221"/>
      <c r="G920" s="34"/>
      <c r="H920" s="71" t="s">
        <v>89</v>
      </c>
      <c r="I920" s="34"/>
    </row>
    <row r="921" spans="1:9" s="138" customFormat="1" ht="25.5">
      <c r="A921" s="139"/>
      <c r="B921" s="139"/>
      <c r="C921" s="189"/>
      <c r="D921" s="73">
        <v>4170</v>
      </c>
      <c r="E921" s="31" t="s">
        <v>100</v>
      </c>
      <c r="F921" s="183">
        <v>15000</v>
      </c>
      <c r="G921" s="116">
        <v>13750</v>
      </c>
      <c r="H921" s="157">
        <f>G921*100/F921</f>
        <v>91.66666666666667</v>
      </c>
      <c r="I921" s="136">
        <v>0</v>
      </c>
    </row>
    <row r="922" spans="1:9" s="36" customFormat="1" ht="12.75">
      <c r="A922" s="28"/>
      <c r="B922" s="83"/>
      <c r="C922" s="30"/>
      <c r="D922" s="29"/>
      <c r="E922" s="31" t="s">
        <v>28</v>
      </c>
      <c r="F922" s="94">
        <f>SUM(F924)</f>
        <v>440428</v>
      </c>
      <c r="G922" s="94">
        <f>SUM(G924)</f>
        <v>436958.58</v>
      </c>
      <c r="H922" s="33">
        <f>G922*100/F922</f>
        <v>99.21226170906482</v>
      </c>
      <c r="I922" s="70">
        <v>0</v>
      </c>
    </row>
    <row r="923" spans="1:9" s="36" customFormat="1" ht="12.75">
      <c r="A923" s="65"/>
      <c r="B923" s="66"/>
      <c r="C923" s="39"/>
      <c r="D923" s="39"/>
      <c r="E923" s="40" t="s">
        <v>93</v>
      </c>
      <c r="F923" s="41"/>
      <c r="G923" s="49"/>
      <c r="H923" s="50" t="s">
        <v>89</v>
      </c>
      <c r="I923" s="49"/>
    </row>
    <row r="924" spans="1:11" s="36" customFormat="1" ht="12.75">
      <c r="A924" s="65"/>
      <c r="B924" s="37"/>
      <c r="C924" s="398"/>
      <c r="D924" s="323">
        <v>6050</v>
      </c>
      <c r="E924" s="443" t="s">
        <v>75</v>
      </c>
      <c r="F924" s="202">
        <v>440428</v>
      </c>
      <c r="G924" s="385">
        <v>436958.58</v>
      </c>
      <c r="H924" s="101">
        <f>G924*100/F924</f>
        <v>99.21226170906482</v>
      </c>
      <c r="I924" s="178">
        <v>0</v>
      </c>
      <c r="J924" s="35"/>
      <c r="K924" s="377">
        <f>SUM(G925:G926)</f>
        <v>436958.57999999996</v>
      </c>
    </row>
    <row r="925" spans="1:10" s="45" customFormat="1" ht="12.75">
      <c r="A925" s="43"/>
      <c r="B925" s="223"/>
      <c r="C925" s="44"/>
      <c r="D925" s="223"/>
      <c r="E925" s="508" t="s">
        <v>290</v>
      </c>
      <c r="F925" s="410" t="s">
        <v>89</v>
      </c>
      <c r="G925" s="237">
        <v>401416.6</v>
      </c>
      <c r="H925" s="370" t="s">
        <v>89</v>
      </c>
      <c r="I925" s="238">
        <v>0</v>
      </c>
      <c r="J925" s="44"/>
    </row>
    <row r="926" spans="1:10" s="45" customFormat="1" ht="25.5">
      <c r="A926" s="211"/>
      <c r="B926" s="224"/>
      <c r="C926" s="85"/>
      <c r="D926" s="91"/>
      <c r="E926" s="508" t="s">
        <v>207</v>
      </c>
      <c r="F926" s="410" t="s">
        <v>89</v>
      </c>
      <c r="G926" s="237">
        <v>35541.98</v>
      </c>
      <c r="H926" s="370" t="s">
        <v>89</v>
      </c>
      <c r="I926" s="238">
        <v>0</v>
      </c>
      <c r="J926" s="44"/>
    </row>
    <row r="927" spans="1:9" s="5" customFormat="1" ht="12.75">
      <c r="A927" s="13"/>
      <c r="B927" s="96">
        <v>92195</v>
      </c>
      <c r="C927" s="8"/>
      <c r="D927" s="9"/>
      <c r="E927" s="25" t="s">
        <v>66</v>
      </c>
      <c r="F927" s="93">
        <f>SUM(F948,F938,F928)</f>
        <v>1376610</v>
      </c>
      <c r="G927" s="93">
        <f>SUM(G948,G938,G928)</f>
        <v>1256877.17</v>
      </c>
      <c r="H927" s="26">
        <f>G927*100/F927</f>
        <v>91.30234198502117</v>
      </c>
      <c r="I927" s="27">
        <f>SUM(I948,I938,I928)</f>
        <v>0</v>
      </c>
    </row>
    <row r="928" spans="1:12" s="36" customFormat="1" ht="38.25">
      <c r="A928" s="62"/>
      <c r="B928" s="129"/>
      <c r="C928" s="30"/>
      <c r="D928" s="29"/>
      <c r="E928" s="31" t="s">
        <v>143</v>
      </c>
      <c r="F928" s="94">
        <f>SUM(F930:F934)</f>
        <v>172284</v>
      </c>
      <c r="G928" s="94">
        <f>SUM(G930:G934)</f>
        <v>83593.40000000001</v>
      </c>
      <c r="H928" s="33">
        <f>G928*100/F928</f>
        <v>48.52069838174178</v>
      </c>
      <c r="I928" s="34">
        <f>SUM(I930:I934)</f>
        <v>0</v>
      </c>
      <c r="K928" s="522">
        <f>SUM(F930:F934)</f>
        <v>172284</v>
      </c>
      <c r="L928" s="377">
        <f>SUM(G930:G934)</f>
        <v>83593.40000000001</v>
      </c>
    </row>
    <row r="929" spans="1:9" s="59" customFormat="1" ht="12.75">
      <c r="A929" s="65"/>
      <c r="B929" s="66"/>
      <c r="C929" s="72"/>
      <c r="D929" s="72"/>
      <c r="E929" s="74" t="s">
        <v>93</v>
      </c>
      <c r="F929" s="106"/>
      <c r="G929" s="34"/>
      <c r="H929" s="23" t="s">
        <v>89</v>
      </c>
      <c r="I929" s="116"/>
    </row>
    <row r="930" spans="1:9" s="36" customFormat="1" ht="12.75">
      <c r="A930" s="28"/>
      <c r="B930" s="510"/>
      <c r="C930" s="29"/>
      <c r="D930" s="75">
        <v>4110</v>
      </c>
      <c r="E930" s="31" t="s">
        <v>84</v>
      </c>
      <c r="F930" s="155">
        <v>500</v>
      </c>
      <c r="G930" s="136">
        <v>0</v>
      </c>
      <c r="H930" s="33">
        <f aca="true" t="shared" si="42" ref="H930:H938">G930*100/F930</f>
        <v>0</v>
      </c>
      <c r="I930" s="34">
        <v>0</v>
      </c>
    </row>
    <row r="931" spans="1:9" s="36" customFormat="1" ht="25.5">
      <c r="A931" s="37"/>
      <c r="B931" s="37"/>
      <c r="C931" s="72"/>
      <c r="D931" s="73">
        <v>4170</v>
      </c>
      <c r="E931" s="74" t="s">
        <v>100</v>
      </c>
      <c r="F931" s="193">
        <v>7000</v>
      </c>
      <c r="G931" s="34">
        <v>420</v>
      </c>
      <c r="H931" s="101">
        <f t="shared" si="42"/>
        <v>6</v>
      </c>
      <c r="I931" s="34">
        <v>0</v>
      </c>
    </row>
    <row r="932" spans="1:10" s="36" customFormat="1" ht="12.75">
      <c r="A932" s="65"/>
      <c r="B932" s="37"/>
      <c r="C932" s="67"/>
      <c r="D932" s="75">
        <v>4210</v>
      </c>
      <c r="E932" s="31" t="s">
        <v>210</v>
      </c>
      <c r="F932" s="48">
        <v>10052</v>
      </c>
      <c r="G932" s="34">
        <v>2991.41</v>
      </c>
      <c r="H932" s="33">
        <f t="shared" si="42"/>
        <v>29.759351372861122</v>
      </c>
      <c r="I932" s="34">
        <v>0</v>
      </c>
      <c r="J932" s="35"/>
    </row>
    <row r="933" spans="1:10" s="36" customFormat="1" ht="12.75">
      <c r="A933" s="65"/>
      <c r="B933" s="37"/>
      <c r="C933" s="67"/>
      <c r="D933" s="75">
        <v>4260</v>
      </c>
      <c r="E933" s="31" t="s">
        <v>215</v>
      </c>
      <c r="F933" s="48">
        <v>4000</v>
      </c>
      <c r="G933" s="34">
        <v>0</v>
      </c>
      <c r="H933" s="33">
        <f t="shared" si="42"/>
        <v>0</v>
      </c>
      <c r="I933" s="34">
        <v>0</v>
      </c>
      <c r="J933" s="35"/>
    </row>
    <row r="934" spans="1:10" s="36" customFormat="1" ht="12.75">
      <c r="A934" s="77"/>
      <c r="B934" s="78"/>
      <c r="C934" s="67"/>
      <c r="D934" s="75">
        <v>4300</v>
      </c>
      <c r="E934" s="31" t="s">
        <v>213</v>
      </c>
      <c r="F934" s="48">
        <v>150732</v>
      </c>
      <c r="G934" s="34">
        <v>80181.99</v>
      </c>
      <c r="H934" s="33">
        <f t="shared" si="42"/>
        <v>53.195068067829</v>
      </c>
      <c r="I934" s="34">
        <v>0</v>
      </c>
      <c r="J934" s="35"/>
    </row>
    <row r="935" spans="1:9" s="59" customFormat="1" ht="12.75">
      <c r="A935" s="15" t="s">
        <v>86</v>
      </c>
      <c r="B935" s="16">
        <v>36</v>
      </c>
      <c r="C935" s="58"/>
      <c r="D935" s="58"/>
      <c r="E935" s="81"/>
      <c r="F935" s="58"/>
      <c r="G935" s="80"/>
      <c r="H935" s="82" t="s">
        <v>89</v>
      </c>
      <c r="I935" s="80"/>
    </row>
    <row r="936" spans="1:9" s="59" customFormat="1" ht="13.5" thickBot="1">
      <c r="A936" s="15"/>
      <c r="B936" s="16"/>
      <c r="C936" s="58"/>
      <c r="D936" s="58"/>
      <c r="E936" s="81"/>
      <c r="F936" s="58"/>
      <c r="G936" s="80"/>
      <c r="H936" s="82"/>
      <c r="I936" s="80"/>
    </row>
    <row r="937" spans="1:10" s="18" customFormat="1" ht="13.5" thickBot="1">
      <c r="A937" s="19" t="s">
        <v>45</v>
      </c>
      <c r="B937" s="20" t="s">
        <v>80</v>
      </c>
      <c r="C937" s="649" t="s">
        <v>58</v>
      </c>
      <c r="D937" s="650"/>
      <c r="E937" s="21" t="s">
        <v>44</v>
      </c>
      <c r="F937" s="20" t="s">
        <v>90</v>
      </c>
      <c r="G937" s="22" t="s">
        <v>91</v>
      </c>
      <c r="H937" s="22" t="s">
        <v>92</v>
      </c>
      <c r="I937" s="210" t="s">
        <v>97</v>
      </c>
      <c r="J937" s="17"/>
    </row>
    <row r="938" spans="1:12" s="36" customFormat="1" ht="38.25">
      <c r="A938" s="28"/>
      <c r="B938" s="403"/>
      <c r="C938" s="30"/>
      <c r="D938" s="29"/>
      <c r="E938" s="31" t="s">
        <v>182</v>
      </c>
      <c r="F938" s="94">
        <f>SUM(F940:F947)</f>
        <v>83326</v>
      </c>
      <c r="G938" s="94">
        <f>SUM(G940:G947)</f>
        <v>58173.40999999999</v>
      </c>
      <c r="H938" s="33">
        <f t="shared" si="42"/>
        <v>69.81423565273742</v>
      </c>
      <c r="I938" s="34">
        <f>SUM(I940:I943)</f>
        <v>0</v>
      </c>
      <c r="K938" s="514">
        <f>SUM(F940:F943)</f>
        <v>68400</v>
      </c>
      <c r="L938" s="377">
        <f>SUM(G940:G943)</f>
        <v>51994.009999999995</v>
      </c>
    </row>
    <row r="939" spans="1:9" s="59" customFormat="1" ht="12.75">
      <c r="A939" s="65"/>
      <c r="B939" s="66"/>
      <c r="C939" s="39"/>
      <c r="D939" s="39"/>
      <c r="E939" s="40" t="s">
        <v>93</v>
      </c>
      <c r="F939" s="426"/>
      <c r="G939" s="34"/>
      <c r="H939" s="23" t="s">
        <v>89</v>
      </c>
      <c r="I939" s="116"/>
    </row>
    <row r="940" spans="1:10" s="36" customFormat="1" ht="12.75">
      <c r="A940" s="65"/>
      <c r="B940" s="37"/>
      <c r="C940" s="67"/>
      <c r="D940" s="75">
        <v>4217</v>
      </c>
      <c r="E940" s="31" t="s">
        <v>210</v>
      </c>
      <c r="F940" s="48">
        <v>3450</v>
      </c>
      <c r="G940" s="34">
        <v>2623.35</v>
      </c>
      <c r="H940" s="33">
        <f aca="true" t="shared" si="43" ref="H940:H948">G940*100/F940</f>
        <v>76.0391304347826</v>
      </c>
      <c r="I940" s="34">
        <v>0</v>
      </c>
      <c r="J940" s="35"/>
    </row>
    <row r="941" spans="1:10" s="36" customFormat="1" ht="12.75">
      <c r="A941" s="65"/>
      <c r="B941" s="37"/>
      <c r="C941" s="67"/>
      <c r="D941" s="75">
        <v>4219</v>
      </c>
      <c r="E941" s="31" t="s">
        <v>210</v>
      </c>
      <c r="F941" s="48">
        <v>609</v>
      </c>
      <c r="G941" s="34">
        <v>462.94</v>
      </c>
      <c r="H941" s="33">
        <f t="shared" si="43"/>
        <v>76.01642036124795</v>
      </c>
      <c r="I941" s="34">
        <v>0</v>
      </c>
      <c r="J941" s="35"/>
    </row>
    <row r="942" spans="1:10" s="36" customFormat="1" ht="12.75">
      <c r="A942" s="65"/>
      <c r="B942" s="37"/>
      <c r="C942" s="67"/>
      <c r="D942" s="75">
        <v>4307</v>
      </c>
      <c r="E942" s="31" t="s">
        <v>213</v>
      </c>
      <c r="F942" s="48">
        <v>54690</v>
      </c>
      <c r="G942" s="34">
        <v>41571.56</v>
      </c>
      <c r="H942" s="33">
        <f t="shared" si="43"/>
        <v>76.01309197293838</v>
      </c>
      <c r="I942" s="34">
        <v>0</v>
      </c>
      <c r="J942" s="35"/>
    </row>
    <row r="943" spans="1:10" s="36" customFormat="1" ht="12.75">
      <c r="A943" s="65"/>
      <c r="B943" s="37"/>
      <c r="C943" s="67"/>
      <c r="D943" s="75">
        <v>4309</v>
      </c>
      <c r="E943" s="31" t="s">
        <v>213</v>
      </c>
      <c r="F943" s="48">
        <v>9651</v>
      </c>
      <c r="G943" s="34">
        <v>7336.16</v>
      </c>
      <c r="H943" s="33">
        <f t="shared" si="43"/>
        <v>76.01450626878044</v>
      </c>
      <c r="I943" s="34">
        <v>0</v>
      </c>
      <c r="J943" s="35"/>
    </row>
    <row r="944" spans="1:10" s="36" customFormat="1" ht="12.75">
      <c r="A944" s="65"/>
      <c r="B944" s="37"/>
      <c r="C944" s="67"/>
      <c r="D944" s="75">
        <v>4387</v>
      </c>
      <c r="E944" s="31" t="s">
        <v>291</v>
      </c>
      <c r="F944" s="48">
        <v>11965</v>
      </c>
      <c r="G944" s="34">
        <v>4530.84</v>
      </c>
      <c r="H944" s="33">
        <f t="shared" si="43"/>
        <v>37.86744671959883</v>
      </c>
      <c r="I944" s="34">
        <v>0</v>
      </c>
      <c r="J944" s="35"/>
    </row>
    <row r="945" spans="1:10" s="36" customFormat="1" ht="12.75">
      <c r="A945" s="65"/>
      <c r="B945" s="78"/>
      <c r="C945" s="67"/>
      <c r="D945" s="75">
        <v>4389</v>
      </c>
      <c r="E945" s="31" t="s">
        <v>291</v>
      </c>
      <c r="F945" s="48">
        <v>2112</v>
      </c>
      <c r="G945" s="34">
        <v>799.56</v>
      </c>
      <c r="H945" s="33">
        <f t="shared" si="43"/>
        <v>37.85795454545455</v>
      </c>
      <c r="I945" s="34">
        <v>0</v>
      </c>
      <c r="J945" s="35"/>
    </row>
    <row r="946" spans="1:10" s="36" customFormat="1" ht="12.75">
      <c r="A946" s="65"/>
      <c r="B946" s="78"/>
      <c r="C946" s="67"/>
      <c r="D946" s="75">
        <v>4437</v>
      </c>
      <c r="E946" s="31" t="s">
        <v>221</v>
      </c>
      <c r="F946" s="48">
        <v>722</v>
      </c>
      <c r="G946" s="34">
        <v>721.65</v>
      </c>
      <c r="H946" s="157">
        <f>G946*100/F946</f>
        <v>99.95152354570637</v>
      </c>
      <c r="I946" s="34">
        <v>0</v>
      </c>
      <c r="J946" s="35"/>
    </row>
    <row r="947" spans="1:10" s="36" customFormat="1" ht="12.75">
      <c r="A947" s="65"/>
      <c r="B947" s="78"/>
      <c r="C947" s="67"/>
      <c r="D947" s="75">
        <v>4439</v>
      </c>
      <c r="E947" s="31" t="s">
        <v>221</v>
      </c>
      <c r="F947" s="48">
        <v>127</v>
      </c>
      <c r="G947" s="34">
        <v>127.35</v>
      </c>
      <c r="H947" s="157">
        <f t="shared" si="43"/>
        <v>100.2755905511811</v>
      </c>
      <c r="I947" s="34">
        <v>0</v>
      </c>
      <c r="J947" s="35"/>
    </row>
    <row r="948" spans="1:9" s="36" customFormat="1" ht="12.75">
      <c r="A948" s="28"/>
      <c r="B948" s="109"/>
      <c r="C948" s="441"/>
      <c r="D948" s="441"/>
      <c r="E948" s="56" t="s">
        <v>28</v>
      </c>
      <c r="F948" s="94">
        <f>SUM(F950)</f>
        <v>1121000</v>
      </c>
      <c r="G948" s="94">
        <f>SUM(G950)</f>
        <v>1115110.36</v>
      </c>
      <c r="H948" s="33">
        <f t="shared" si="43"/>
        <v>99.47460838537022</v>
      </c>
      <c r="I948" s="70">
        <f>SUM(I950)</f>
        <v>0</v>
      </c>
    </row>
    <row r="949" spans="1:9" s="36" customFormat="1" ht="12.75">
      <c r="A949" s="65"/>
      <c r="B949" s="66"/>
      <c r="C949" s="39"/>
      <c r="D949" s="39"/>
      <c r="E949" s="40" t="s">
        <v>93</v>
      </c>
      <c r="F949" s="41"/>
      <c r="G949" s="49"/>
      <c r="H949" s="50" t="s">
        <v>89</v>
      </c>
      <c r="I949" s="49"/>
    </row>
    <row r="950" spans="1:10" s="36" customFormat="1" ht="12.75">
      <c r="A950" s="65"/>
      <c r="B950" s="65"/>
      <c r="C950" s="180"/>
      <c r="D950" s="226">
        <v>6050</v>
      </c>
      <c r="E950" s="443" t="s">
        <v>75</v>
      </c>
      <c r="F950" s="202">
        <v>1121000</v>
      </c>
      <c r="G950" s="385">
        <v>1115110.36</v>
      </c>
      <c r="H950" s="101">
        <f>G950*100/F950</f>
        <v>99.47460838537022</v>
      </c>
      <c r="I950" s="178">
        <v>0</v>
      </c>
      <c r="J950" s="35"/>
    </row>
    <row r="951" spans="1:10" s="45" customFormat="1" ht="13.5" thickBot="1">
      <c r="A951" s="245"/>
      <c r="B951" s="245"/>
      <c r="C951" s="245"/>
      <c r="D951" s="350"/>
      <c r="E951" s="596" t="s">
        <v>175</v>
      </c>
      <c r="F951" s="597" t="s">
        <v>89</v>
      </c>
      <c r="G951" s="460">
        <v>1115110.36</v>
      </c>
      <c r="H951" s="598" t="s">
        <v>89</v>
      </c>
      <c r="I951" s="599">
        <v>0</v>
      </c>
      <c r="J951" s="44"/>
    </row>
    <row r="952" spans="1:9" s="11" customFormat="1" ht="12.75">
      <c r="A952" s="287">
        <v>926</v>
      </c>
      <c r="B952" s="257"/>
      <c r="C952" s="257"/>
      <c r="D952" s="258"/>
      <c r="E952" s="259" t="s">
        <v>306</v>
      </c>
      <c r="F952" s="264">
        <f>SUM(F978,F961,F953)</f>
        <v>4168962</v>
      </c>
      <c r="G952" s="264">
        <f>SUM(G978,G961,G953)</f>
        <v>3936892.17</v>
      </c>
      <c r="H952" s="254">
        <f>G952*100/F952</f>
        <v>94.43339061377868</v>
      </c>
      <c r="I952" s="261">
        <f>SUM(I978,I961,I953)</f>
        <v>0</v>
      </c>
    </row>
    <row r="953" spans="1:9" s="5" customFormat="1" ht="12.75">
      <c r="A953" s="14"/>
      <c r="B953" s="102">
        <v>92604</v>
      </c>
      <c r="C953" s="2"/>
      <c r="D953" s="3"/>
      <c r="E953" s="25" t="s">
        <v>36</v>
      </c>
      <c r="F953" s="93">
        <f>SUM(F957,F954)</f>
        <v>662648</v>
      </c>
      <c r="G953" s="93">
        <f>SUM(G957,G954)</f>
        <v>662648</v>
      </c>
      <c r="H953" s="26">
        <f>G953*100/F953</f>
        <v>100</v>
      </c>
      <c r="I953" s="27">
        <v>0</v>
      </c>
    </row>
    <row r="954" spans="1:9" s="36" customFormat="1" ht="12.75">
      <c r="A954" s="28"/>
      <c r="B954" s="29"/>
      <c r="C954" s="30"/>
      <c r="D954" s="29"/>
      <c r="E954" s="31" t="s">
        <v>87</v>
      </c>
      <c r="F954" s="94">
        <f>SUM(F956)</f>
        <v>635000</v>
      </c>
      <c r="G954" s="94">
        <f>SUM(G956)</f>
        <v>635000</v>
      </c>
      <c r="H954" s="33">
        <f>G954*100/F954</f>
        <v>100</v>
      </c>
      <c r="I954" s="34">
        <v>0</v>
      </c>
    </row>
    <row r="955" spans="1:9" s="36" customFormat="1" ht="12.75">
      <c r="A955" s="37"/>
      <c r="B955" s="35"/>
      <c r="C955" s="38"/>
      <c r="D955" s="39"/>
      <c r="E955" s="40" t="s">
        <v>93</v>
      </c>
      <c r="F955" s="41"/>
      <c r="G955" s="34"/>
      <c r="H955" s="33" t="s">
        <v>89</v>
      </c>
      <c r="I955" s="34"/>
    </row>
    <row r="956" spans="1:9" s="36" customFormat="1" ht="27" customHeight="1">
      <c r="A956" s="37"/>
      <c r="B956" s="104"/>
      <c r="C956" s="105"/>
      <c r="D956" s="73">
        <v>2650</v>
      </c>
      <c r="E956" s="74" t="s">
        <v>144</v>
      </c>
      <c r="F956" s="201">
        <v>635000</v>
      </c>
      <c r="G956" s="34">
        <v>635000</v>
      </c>
      <c r="H956" s="101">
        <f>G956*100/F956</f>
        <v>100</v>
      </c>
      <c r="I956" s="34">
        <v>0</v>
      </c>
    </row>
    <row r="957" spans="1:9" s="36" customFormat="1" ht="12.75">
      <c r="A957" s="28"/>
      <c r="B957" s="58"/>
      <c r="C957" s="442"/>
      <c r="D957" s="441"/>
      <c r="E957" s="56" t="s">
        <v>28</v>
      </c>
      <c r="F957" s="94">
        <f>SUM(F959)</f>
        <v>27648</v>
      </c>
      <c r="G957" s="94">
        <f>SUM(G959)</f>
        <v>27648</v>
      </c>
      <c r="H957" s="33">
        <f>G957*100/F957</f>
        <v>100</v>
      </c>
      <c r="I957" s="70">
        <v>0</v>
      </c>
    </row>
    <row r="958" spans="1:9" s="36" customFormat="1" ht="12.75">
      <c r="A958" s="65"/>
      <c r="B958" s="66"/>
      <c r="C958" s="39"/>
      <c r="D958" s="39"/>
      <c r="E958" s="40" t="s">
        <v>93</v>
      </c>
      <c r="F958" s="41"/>
      <c r="G958" s="49"/>
      <c r="H958" s="50" t="s">
        <v>89</v>
      </c>
      <c r="I958" s="49"/>
    </row>
    <row r="959" spans="1:10" s="36" customFormat="1" ht="38.25">
      <c r="A959" s="65"/>
      <c r="B959" s="37"/>
      <c r="C959" s="398"/>
      <c r="D959" s="323">
        <v>6210</v>
      </c>
      <c r="E959" s="443" t="s">
        <v>176</v>
      </c>
      <c r="F959" s="202">
        <v>27648</v>
      </c>
      <c r="G959" s="385">
        <v>27648</v>
      </c>
      <c r="H959" s="101">
        <f>G959*100/F959</f>
        <v>100</v>
      </c>
      <c r="I959" s="178">
        <v>0</v>
      </c>
      <c r="J959" s="35"/>
    </row>
    <row r="960" spans="1:10" s="36" customFormat="1" ht="12.75">
      <c r="A960" s="65"/>
      <c r="B960" s="78"/>
      <c r="C960" s="104"/>
      <c r="D960" s="445"/>
      <c r="E960" s="447" t="s">
        <v>292</v>
      </c>
      <c r="F960" s="448"/>
      <c r="G960" s="46">
        <v>27648</v>
      </c>
      <c r="H960" s="449"/>
      <c r="I960" s="160">
        <v>0</v>
      </c>
      <c r="J960" s="35"/>
    </row>
    <row r="961" spans="1:9" s="5" customFormat="1" ht="12.75">
      <c r="A961" s="13"/>
      <c r="B961" s="228">
        <v>92605</v>
      </c>
      <c r="C961" s="8"/>
      <c r="D961" s="9"/>
      <c r="E961" s="97" t="s">
        <v>305</v>
      </c>
      <c r="F961" s="446">
        <f>SUM(F962)</f>
        <v>360000</v>
      </c>
      <c r="G961" s="446">
        <f>SUM(G962)</f>
        <v>342215.38</v>
      </c>
      <c r="H961" s="26">
        <f>G961*100/F961</f>
        <v>95.05982777777778</v>
      </c>
      <c r="I961" s="61">
        <v>0</v>
      </c>
    </row>
    <row r="962" spans="1:9" s="36" customFormat="1" ht="25.5">
      <c r="A962" s="28"/>
      <c r="B962" s="63"/>
      <c r="C962" s="83"/>
      <c r="D962" s="83"/>
      <c r="E962" s="195" t="s">
        <v>193</v>
      </c>
      <c r="F962" s="202">
        <f>SUM(F964)</f>
        <v>360000</v>
      </c>
      <c r="G962" s="202">
        <f>SUM(G964)</f>
        <v>342215.38</v>
      </c>
      <c r="H962" s="33">
        <f>G962*100/F962</f>
        <v>95.05982777777778</v>
      </c>
      <c r="I962" s="34">
        <v>0</v>
      </c>
    </row>
    <row r="963" spans="1:9" s="36" customFormat="1" ht="12.75">
      <c r="A963" s="65"/>
      <c r="B963" s="66"/>
      <c r="C963" s="39"/>
      <c r="D963" s="39"/>
      <c r="E963" s="74" t="s">
        <v>93</v>
      </c>
      <c r="F963" s="221"/>
      <c r="G963" s="34"/>
      <c r="H963" s="33" t="s">
        <v>89</v>
      </c>
      <c r="I963" s="34"/>
    </row>
    <row r="964" spans="1:9" s="36" customFormat="1" ht="12.75">
      <c r="A964" s="37"/>
      <c r="B964" s="35"/>
      <c r="C964" s="180"/>
      <c r="D964" s="226">
        <v>2820</v>
      </c>
      <c r="E964" s="551" t="s">
        <v>53</v>
      </c>
      <c r="F964" s="204">
        <v>360000</v>
      </c>
      <c r="G964" s="52">
        <v>342215.38</v>
      </c>
      <c r="H964" s="199">
        <f>G964*100/F964</f>
        <v>95.05982777777778</v>
      </c>
      <c r="I964" s="49">
        <v>0</v>
      </c>
    </row>
    <row r="965" spans="1:9" s="59" customFormat="1" ht="12.75">
      <c r="A965" s="65"/>
      <c r="B965" s="65"/>
      <c r="C965" s="65"/>
      <c r="D965" s="84"/>
      <c r="E965" s="542" t="s">
        <v>43</v>
      </c>
      <c r="F965" s="65"/>
      <c r="G965" s="172"/>
      <c r="H965" s="205" t="s">
        <v>89</v>
      </c>
      <c r="I965" s="206"/>
    </row>
    <row r="966" spans="1:9" s="59" customFormat="1" ht="12.75">
      <c r="A966" s="62"/>
      <c r="B966" s="62"/>
      <c r="C966" s="472"/>
      <c r="D966" s="457"/>
      <c r="E966" s="552" t="s">
        <v>106</v>
      </c>
      <c r="F966" s="147"/>
      <c r="G966" s="362"/>
      <c r="H966" s="205" t="s">
        <v>89</v>
      </c>
      <c r="I966" s="206"/>
    </row>
    <row r="967" spans="1:12" s="45" customFormat="1" ht="12.75">
      <c r="A967" s="308"/>
      <c r="B967" s="308"/>
      <c r="C967" s="308"/>
      <c r="D967" s="91"/>
      <c r="E967" s="456" t="s">
        <v>102</v>
      </c>
      <c r="F967" s="366"/>
      <c r="G967" s="46">
        <v>60000</v>
      </c>
      <c r="H967" s="374"/>
      <c r="I967" s="46">
        <v>0</v>
      </c>
      <c r="K967" s="376" t="s">
        <v>89</v>
      </c>
      <c r="L967" s="376">
        <f>SUM(G967:G977)</f>
        <v>342215.38</v>
      </c>
    </row>
    <row r="968" spans="1:9" s="59" customFormat="1" ht="12.75">
      <c r="A968" s="15" t="s">
        <v>86</v>
      </c>
      <c r="B968" s="16">
        <v>37</v>
      </c>
      <c r="C968" s="58"/>
      <c r="D968" s="58"/>
      <c r="E968" s="81"/>
      <c r="F968" s="58"/>
      <c r="G968" s="80"/>
      <c r="H968" s="82" t="s">
        <v>89</v>
      </c>
      <c r="I968" s="80"/>
    </row>
    <row r="969" spans="1:9" s="59" customFormat="1" ht="13.5" thickBot="1">
      <c r="A969" s="15"/>
      <c r="B969" s="16"/>
      <c r="C969" s="58"/>
      <c r="D969" s="58"/>
      <c r="E969" s="81"/>
      <c r="F969" s="58"/>
      <c r="G969" s="80"/>
      <c r="H969" s="82"/>
      <c r="I969" s="80"/>
    </row>
    <row r="970" spans="1:10" s="18" customFormat="1" ht="13.5" thickBot="1">
      <c r="A970" s="19" t="s">
        <v>45</v>
      </c>
      <c r="B970" s="20" t="s">
        <v>80</v>
      </c>
      <c r="C970" s="649" t="s">
        <v>58</v>
      </c>
      <c r="D970" s="650"/>
      <c r="E970" s="21" t="s">
        <v>44</v>
      </c>
      <c r="F970" s="20" t="s">
        <v>90</v>
      </c>
      <c r="G970" s="22" t="s">
        <v>91</v>
      </c>
      <c r="H970" s="22" t="s">
        <v>92</v>
      </c>
      <c r="I970" s="210" t="s">
        <v>97</v>
      </c>
      <c r="J970" s="17"/>
    </row>
    <row r="971" spans="1:9" s="45" customFormat="1" ht="12.75">
      <c r="A971" s="211"/>
      <c r="B971" s="211"/>
      <c r="C971" s="211"/>
      <c r="D971" s="223"/>
      <c r="E971" s="456" t="s">
        <v>103</v>
      </c>
      <c r="F971" s="366"/>
      <c r="G971" s="46">
        <v>163500</v>
      </c>
      <c r="H971" s="374"/>
      <c r="I971" s="46">
        <v>0</v>
      </c>
    </row>
    <row r="972" spans="1:9" s="45" customFormat="1" ht="12.75">
      <c r="A972" s="211"/>
      <c r="B972" s="43"/>
      <c r="C972" s="44"/>
      <c r="D972" s="223"/>
      <c r="E972" s="456" t="s">
        <v>104</v>
      </c>
      <c r="F972" s="366"/>
      <c r="G972" s="46">
        <v>59000</v>
      </c>
      <c r="H972" s="374"/>
      <c r="I972" s="46">
        <v>0</v>
      </c>
    </row>
    <row r="973" spans="1:9" s="45" customFormat="1" ht="12.75">
      <c r="A973" s="211"/>
      <c r="B973" s="211"/>
      <c r="C973" s="211"/>
      <c r="D973" s="223"/>
      <c r="E973" s="456" t="s">
        <v>105</v>
      </c>
      <c r="F973" s="366"/>
      <c r="G973" s="46">
        <v>2500</v>
      </c>
      <c r="H973" s="374"/>
      <c r="I973" s="46">
        <v>0</v>
      </c>
    </row>
    <row r="974" spans="1:9" s="45" customFormat="1" ht="12.75">
      <c r="A974" s="211"/>
      <c r="B974" s="211"/>
      <c r="C974" s="211"/>
      <c r="D974" s="223"/>
      <c r="E974" s="456" t="s">
        <v>196</v>
      </c>
      <c r="F974" s="366"/>
      <c r="G974" s="46">
        <v>7715.38</v>
      </c>
      <c r="H974" s="374"/>
      <c r="I974" s="46">
        <v>0</v>
      </c>
    </row>
    <row r="975" spans="1:9" s="45" customFormat="1" ht="12.75">
      <c r="A975" s="211"/>
      <c r="B975" s="211"/>
      <c r="C975" s="211"/>
      <c r="D975" s="223"/>
      <c r="E975" s="456" t="s">
        <v>209</v>
      </c>
      <c r="F975" s="366"/>
      <c r="G975" s="46">
        <v>15000</v>
      </c>
      <c r="H975" s="374"/>
      <c r="I975" s="46">
        <v>0</v>
      </c>
    </row>
    <row r="976" spans="1:9" s="45" customFormat="1" ht="12.75">
      <c r="A976" s="211"/>
      <c r="B976" s="211"/>
      <c r="C976" s="211"/>
      <c r="D976" s="223"/>
      <c r="E976" s="456" t="s">
        <v>107</v>
      </c>
      <c r="F976" s="373"/>
      <c r="G976" s="175">
        <v>16000</v>
      </c>
      <c r="H976" s="375"/>
      <c r="I976" s="46">
        <v>0</v>
      </c>
    </row>
    <row r="977" spans="1:9" s="45" customFormat="1" ht="12.75">
      <c r="A977" s="211"/>
      <c r="B977" s="211"/>
      <c r="C977" s="308"/>
      <c r="D977" s="91"/>
      <c r="E977" s="456" t="s">
        <v>197</v>
      </c>
      <c r="F977" s="373"/>
      <c r="G977" s="175">
        <v>18500</v>
      </c>
      <c r="H977" s="375"/>
      <c r="I977" s="46">
        <v>0</v>
      </c>
    </row>
    <row r="978" spans="1:9" s="5" customFormat="1" ht="12.75">
      <c r="A978" s="444"/>
      <c r="B978" s="430">
        <v>92695</v>
      </c>
      <c r="C978" s="9"/>
      <c r="D978" s="9"/>
      <c r="E978" s="97" t="s">
        <v>66</v>
      </c>
      <c r="F978" s="207">
        <f>SUM(F988,F979)</f>
        <v>3146314</v>
      </c>
      <c r="G978" s="207">
        <f>SUM(G988,G979)</f>
        <v>2932028.79</v>
      </c>
      <c r="H978" s="26">
        <f>G978*100/F978</f>
        <v>93.18932535023522</v>
      </c>
      <c r="I978" s="61">
        <f>SUM(I988,I979)</f>
        <v>0</v>
      </c>
    </row>
    <row r="979" spans="1:12" s="36" customFormat="1" ht="38.25">
      <c r="A979" s="62"/>
      <c r="B979" s="63"/>
      <c r="C979" s="29"/>
      <c r="D979" s="29"/>
      <c r="E979" s="31" t="s">
        <v>145</v>
      </c>
      <c r="F979" s="64">
        <f>SUM(F981:F987)</f>
        <v>273653</v>
      </c>
      <c r="G979" s="64">
        <f>SUM(G981:G987)</f>
        <v>207146.1</v>
      </c>
      <c r="H979" s="33">
        <f>G979*100/F979</f>
        <v>75.69663040419802</v>
      </c>
      <c r="I979" s="34">
        <f>SUM(I983:I987)</f>
        <v>0</v>
      </c>
      <c r="K979" s="522">
        <f>SUM(F983:F987)</f>
        <v>273298</v>
      </c>
      <c r="L979" s="377">
        <f>SUM(G983:G987)</f>
        <v>206792.58000000002</v>
      </c>
    </row>
    <row r="980" spans="1:9" s="59" customFormat="1" ht="12.75">
      <c r="A980" s="147"/>
      <c r="B980" s="360"/>
      <c r="C980" s="140"/>
      <c r="D980" s="140"/>
      <c r="E980" s="40" t="s">
        <v>93</v>
      </c>
      <c r="F980" s="153"/>
      <c r="G980" s="136"/>
      <c r="H980" s="23" t="s">
        <v>89</v>
      </c>
      <c r="I980" s="116"/>
    </row>
    <row r="981" spans="1:9" s="138" customFormat="1" ht="12.75">
      <c r="A981" s="401"/>
      <c r="B981" s="139"/>
      <c r="C981" s="148"/>
      <c r="D981" s="75">
        <v>4110</v>
      </c>
      <c r="E981" s="31" t="s">
        <v>84</v>
      </c>
      <c r="F981" s="155">
        <v>310</v>
      </c>
      <c r="G981" s="116">
        <v>309.42</v>
      </c>
      <c r="H981" s="137">
        <f aca="true" t="shared" si="44" ref="H981:H987">G981*100/F981</f>
        <v>99.81290322580645</v>
      </c>
      <c r="I981" s="136">
        <v>0</v>
      </c>
    </row>
    <row r="982" spans="1:9" s="138" customFormat="1" ht="12.75">
      <c r="A982" s="147"/>
      <c r="B982" s="139"/>
      <c r="C982" s="148"/>
      <c r="D982" s="75">
        <v>4120</v>
      </c>
      <c r="E982" s="31" t="s">
        <v>49</v>
      </c>
      <c r="F982" s="156">
        <v>45</v>
      </c>
      <c r="G982" s="116">
        <v>44.1</v>
      </c>
      <c r="H982" s="137">
        <f t="shared" si="44"/>
        <v>98</v>
      </c>
      <c r="I982" s="136">
        <v>0</v>
      </c>
    </row>
    <row r="983" spans="1:9" s="138" customFormat="1" ht="25.5">
      <c r="A983" s="139"/>
      <c r="B983" s="139"/>
      <c r="C983" s="189"/>
      <c r="D983" s="73">
        <v>4170</v>
      </c>
      <c r="E983" s="31" t="s">
        <v>100</v>
      </c>
      <c r="F983" s="183">
        <v>10260</v>
      </c>
      <c r="G983" s="136">
        <v>10260</v>
      </c>
      <c r="H983" s="157">
        <f t="shared" si="44"/>
        <v>100</v>
      </c>
      <c r="I983" s="136">
        <v>0</v>
      </c>
    </row>
    <row r="984" spans="1:10" s="36" customFormat="1" ht="12.75">
      <c r="A984" s="37"/>
      <c r="B984" s="84"/>
      <c r="C984" s="67"/>
      <c r="D984" s="75">
        <v>4210</v>
      </c>
      <c r="E984" s="31" t="s">
        <v>210</v>
      </c>
      <c r="F984" s="48">
        <v>20000</v>
      </c>
      <c r="G984" s="34">
        <v>13271.47</v>
      </c>
      <c r="H984" s="33">
        <f t="shared" si="44"/>
        <v>66.35735</v>
      </c>
      <c r="I984" s="34">
        <v>0</v>
      </c>
      <c r="J984" s="35"/>
    </row>
    <row r="985" spans="1:10" s="36" customFormat="1" ht="12.75">
      <c r="A985" s="65"/>
      <c r="B985" s="37"/>
      <c r="C985" s="67"/>
      <c r="D985" s="75">
        <v>4270</v>
      </c>
      <c r="E985" s="31" t="s">
        <v>211</v>
      </c>
      <c r="F985" s="48">
        <v>60000</v>
      </c>
      <c r="G985" s="34">
        <v>58563.51</v>
      </c>
      <c r="H985" s="33">
        <f t="shared" si="44"/>
        <v>97.60585</v>
      </c>
      <c r="I985" s="34">
        <v>0</v>
      </c>
      <c r="J985" s="35"/>
    </row>
    <row r="986" spans="1:10" s="36" customFormat="1" ht="12.75">
      <c r="A986" s="65"/>
      <c r="B986" s="37"/>
      <c r="C986" s="67"/>
      <c r="D986" s="75">
        <v>4300</v>
      </c>
      <c r="E986" s="31" t="s">
        <v>213</v>
      </c>
      <c r="F986" s="48">
        <v>179674</v>
      </c>
      <c r="G986" s="34">
        <v>124179.6</v>
      </c>
      <c r="H986" s="33">
        <f t="shared" si="44"/>
        <v>69.11383950933357</v>
      </c>
      <c r="I986" s="34">
        <v>0</v>
      </c>
      <c r="J986" s="35"/>
    </row>
    <row r="987" spans="1:10" s="36" customFormat="1" ht="12.75">
      <c r="A987" s="65"/>
      <c r="B987" s="78"/>
      <c r="C987" s="67"/>
      <c r="D987" s="75">
        <v>4430</v>
      </c>
      <c r="E987" s="31" t="s">
        <v>221</v>
      </c>
      <c r="F987" s="48">
        <v>3364</v>
      </c>
      <c r="G987" s="34">
        <v>518</v>
      </c>
      <c r="H987" s="33">
        <f t="shared" si="44"/>
        <v>15.39833531510107</v>
      </c>
      <c r="I987" s="34">
        <v>0</v>
      </c>
      <c r="J987" s="35"/>
    </row>
    <row r="988" spans="1:9" s="36" customFormat="1" ht="12.75">
      <c r="A988" s="37"/>
      <c r="B988" s="429"/>
      <c r="C988" s="55"/>
      <c r="D988" s="55"/>
      <c r="E988" s="56" t="s">
        <v>28</v>
      </c>
      <c r="F988" s="94">
        <f>SUM(F1005,F1003,F990)</f>
        <v>2872661</v>
      </c>
      <c r="G988" s="94">
        <f>SUM(G1005,G1003,G990)</f>
        <v>2724882.69</v>
      </c>
      <c r="H988" s="33">
        <f>G988*100/F988</f>
        <v>94.85569964572917</v>
      </c>
      <c r="I988" s="70">
        <f>SUM(I990,I1003,I1005)</f>
        <v>0</v>
      </c>
    </row>
    <row r="989" spans="1:9" s="36" customFormat="1" ht="12.75">
      <c r="A989" s="37"/>
      <c r="B989" s="37"/>
      <c r="C989" s="39"/>
      <c r="D989" s="39"/>
      <c r="E989" s="40" t="s">
        <v>93</v>
      </c>
      <c r="F989" s="41"/>
      <c r="G989" s="34"/>
      <c r="H989" s="33" t="s">
        <v>89</v>
      </c>
      <c r="I989" s="34"/>
    </row>
    <row r="990" spans="1:9" s="36" customFormat="1" ht="12.75">
      <c r="A990" s="230"/>
      <c r="B990" s="354"/>
      <c r="C990" s="507"/>
      <c r="D990" s="226">
        <v>6050</v>
      </c>
      <c r="E990" s="307" t="s">
        <v>75</v>
      </c>
      <c r="F990" s="90">
        <v>1538161</v>
      </c>
      <c r="G990" s="49">
        <v>1495650.58</v>
      </c>
      <c r="H990" s="50">
        <f>G990*100/F990</f>
        <v>97.23628280784651</v>
      </c>
      <c r="I990" s="34">
        <v>0</v>
      </c>
    </row>
    <row r="991" spans="1:9" s="36" customFormat="1" ht="12.75">
      <c r="A991" s="230"/>
      <c r="B991" s="354"/>
      <c r="C991" s="354"/>
      <c r="D991" s="397"/>
      <c r="E991" s="629" t="s">
        <v>20</v>
      </c>
      <c r="F991" s="405"/>
      <c r="G991" s="46">
        <v>211192.02</v>
      </c>
      <c r="H991" s="369"/>
      <c r="I991" s="580">
        <v>0</v>
      </c>
    </row>
    <row r="992" spans="1:12" s="36" customFormat="1" ht="12.75">
      <c r="A992" s="230"/>
      <c r="B992" s="354"/>
      <c r="C992" s="354"/>
      <c r="D992" s="397"/>
      <c r="E992" s="506" t="s">
        <v>294</v>
      </c>
      <c r="F992" s="405"/>
      <c r="G992" s="46">
        <v>17799.99</v>
      </c>
      <c r="H992" s="369"/>
      <c r="I992" s="580">
        <v>0</v>
      </c>
      <c r="K992" s="377">
        <f>SUM(G991:G999)</f>
        <v>1495650.5799999998</v>
      </c>
      <c r="L992" s="589" t="s">
        <v>89</v>
      </c>
    </row>
    <row r="993" spans="1:9" s="36" customFormat="1" ht="25.5">
      <c r="A993" s="230"/>
      <c r="B993" s="354"/>
      <c r="C993" s="354"/>
      <c r="D993" s="397"/>
      <c r="E993" s="501" t="s">
        <v>297</v>
      </c>
      <c r="F993" s="405"/>
      <c r="G993" s="46">
        <v>17120.28</v>
      </c>
      <c r="H993" s="369"/>
      <c r="I993" s="580">
        <v>0</v>
      </c>
    </row>
    <row r="994" spans="1:9" s="36" customFormat="1" ht="12.75">
      <c r="A994" s="230"/>
      <c r="B994" s="354"/>
      <c r="C994" s="354"/>
      <c r="D994" s="397"/>
      <c r="E994" s="501" t="s">
        <v>298</v>
      </c>
      <c r="F994" s="405"/>
      <c r="G994" s="46">
        <v>0</v>
      </c>
      <c r="H994" s="369"/>
      <c r="I994" s="580">
        <v>0</v>
      </c>
    </row>
    <row r="995" spans="1:9" s="36" customFormat="1" ht="25.5">
      <c r="A995" s="230"/>
      <c r="B995" s="354"/>
      <c r="C995" s="354"/>
      <c r="D995" s="397"/>
      <c r="E995" s="501" t="s">
        <v>295</v>
      </c>
      <c r="F995" s="405"/>
      <c r="G995" s="46">
        <v>23766</v>
      </c>
      <c r="H995" s="369"/>
      <c r="I995" s="580">
        <v>0</v>
      </c>
    </row>
    <row r="996" spans="1:13" s="36" customFormat="1" ht="12.75">
      <c r="A996" s="230"/>
      <c r="B996" s="354"/>
      <c r="C996" s="354"/>
      <c r="D996" s="397"/>
      <c r="E996" s="501" t="s">
        <v>296</v>
      </c>
      <c r="F996" s="405"/>
      <c r="G996" s="46">
        <v>5834.19</v>
      </c>
      <c r="H996" s="369"/>
      <c r="I996" s="580">
        <v>0</v>
      </c>
      <c r="M996" s="377">
        <f>SUM(G1006,G1004,G992)</f>
        <v>1247032.0999999999</v>
      </c>
    </row>
    <row r="997" spans="1:13" s="36" customFormat="1" ht="25.5">
      <c r="A997" s="230"/>
      <c r="B997" s="354"/>
      <c r="C997" s="354"/>
      <c r="D997" s="397"/>
      <c r="E997" s="501" t="s">
        <v>299</v>
      </c>
      <c r="F997" s="405"/>
      <c r="G997" s="46">
        <v>17899</v>
      </c>
      <c r="H997" s="369"/>
      <c r="I997" s="580">
        <v>0</v>
      </c>
      <c r="M997" s="377"/>
    </row>
    <row r="998" spans="1:13" s="36" customFormat="1" ht="12.75">
      <c r="A998" s="230"/>
      <c r="B998" s="354"/>
      <c r="C998" s="354"/>
      <c r="D998" s="397"/>
      <c r="E998" s="501" t="s">
        <v>300</v>
      </c>
      <c r="F998" s="405"/>
      <c r="G998" s="46">
        <v>89281.22</v>
      </c>
      <c r="H998" s="369"/>
      <c r="I998" s="580">
        <v>0</v>
      </c>
      <c r="M998" s="377"/>
    </row>
    <row r="999" spans="1:9" s="45" customFormat="1" ht="25.5">
      <c r="A999" s="224"/>
      <c r="B999" s="308"/>
      <c r="C999" s="308"/>
      <c r="D999" s="386"/>
      <c r="E999" s="501" t="s">
        <v>293</v>
      </c>
      <c r="F999" s="365"/>
      <c r="G999" s="46">
        <v>1112757.88</v>
      </c>
      <c r="H999" s="369"/>
      <c r="I999" s="46">
        <v>0</v>
      </c>
    </row>
    <row r="1000" spans="1:9" s="59" customFormat="1" ht="12.75">
      <c r="A1000" s="15" t="s">
        <v>86</v>
      </c>
      <c r="B1000" s="16">
        <v>38</v>
      </c>
      <c r="C1000" s="58"/>
      <c r="D1000" s="58"/>
      <c r="E1000" s="81"/>
      <c r="F1000" s="58"/>
      <c r="G1000" s="80"/>
      <c r="H1000" s="82" t="s">
        <v>89</v>
      </c>
      <c r="I1000" s="80"/>
    </row>
    <row r="1001" spans="1:9" s="59" customFormat="1" ht="13.5" thickBot="1">
      <c r="A1001" s="15"/>
      <c r="B1001" s="16"/>
      <c r="C1001" s="58"/>
      <c r="D1001" s="58"/>
      <c r="E1001" s="81"/>
      <c r="F1001" s="58"/>
      <c r="G1001" s="80"/>
      <c r="H1001" s="82"/>
      <c r="I1001" s="80"/>
    </row>
    <row r="1002" spans="1:10" s="18" customFormat="1" ht="13.5" thickBot="1">
      <c r="A1002" s="19" t="s">
        <v>45</v>
      </c>
      <c r="B1002" s="20" t="s">
        <v>80</v>
      </c>
      <c r="C1002" s="649" t="s">
        <v>58</v>
      </c>
      <c r="D1002" s="650"/>
      <c r="E1002" s="21" t="s">
        <v>44</v>
      </c>
      <c r="F1002" s="20" t="s">
        <v>90</v>
      </c>
      <c r="G1002" s="22" t="s">
        <v>91</v>
      </c>
      <c r="H1002" s="22" t="s">
        <v>92</v>
      </c>
      <c r="I1002" s="210" t="s">
        <v>97</v>
      </c>
      <c r="J1002" s="17"/>
    </row>
    <row r="1003" spans="1:9" s="36" customFormat="1" ht="12.75">
      <c r="A1003" s="230"/>
      <c r="B1003" s="230"/>
      <c r="C1003" s="355"/>
      <c r="D1003" s="304">
        <v>6057</v>
      </c>
      <c r="E1003" s="231" t="s">
        <v>75</v>
      </c>
      <c r="F1003" s="232">
        <v>865500</v>
      </c>
      <c r="G1003" s="70">
        <v>782750.87</v>
      </c>
      <c r="H1003" s="33">
        <f>G1003*100/F1003</f>
        <v>90.43915309069902</v>
      </c>
      <c r="I1003" s="70">
        <v>0</v>
      </c>
    </row>
    <row r="1004" spans="1:10" s="45" customFormat="1" ht="12.75">
      <c r="A1004" s="43"/>
      <c r="B1004" s="43"/>
      <c r="C1004" s="308"/>
      <c r="D1004" s="91"/>
      <c r="E1004" s="438" t="s">
        <v>21</v>
      </c>
      <c r="F1004" s="365" t="s">
        <v>89</v>
      </c>
      <c r="G1004" s="46">
        <v>782750.87</v>
      </c>
      <c r="H1004" s="367" t="s">
        <v>89</v>
      </c>
      <c r="I1004" s="46">
        <v>0</v>
      </c>
      <c r="J1004" s="44"/>
    </row>
    <row r="1005" spans="1:9" s="36" customFormat="1" ht="12.75">
      <c r="A1005" s="230"/>
      <c r="B1005" s="230"/>
      <c r="C1005" s="355"/>
      <c r="D1005" s="304">
        <v>6059</v>
      </c>
      <c r="E1005" s="231" t="s">
        <v>75</v>
      </c>
      <c r="F1005" s="232">
        <v>469000</v>
      </c>
      <c r="G1005" s="70">
        <v>446481.24</v>
      </c>
      <c r="H1005" s="33">
        <f>G1005*100/F1005</f>
        <v>95.19855863539446</v>
      </c>
      <c r="I1005" s="70">
        <v>0</v>
      </c>
    </row>
    <row r="1006" spans="1:10" s="45" customFormat="1" ht="13.5" thickBot="1">
      <c r="A1006" s="224"/>
      <c r="B1006" s="224"/>
      <c r="C1006" s="308"/>
      <c r="D1006" s="91"/>
      <c r="E1006" s="438" t="s">
        <v>21</v>
      </c>
      <c r="F1006" s="440" t="s">
        <v>89</v>
      </c>
      <c r="G1006" s="349">
        <v>446481.24</v>
      </c>
      <c r="H1006" s="587" t="s">
        <v>89</v>
      </c>
      <c r="I1006" s="349">
        <v>0</v>
      </c>
      <c r="J1006" s="44"/>
    </row>
    <row r="1007" spans="1:10" s="11" customFormat="1" ht="13.5" thickBot="1">
      <c r="A1007" s="10"/>
      <c r="B1007" s="10"/>
      <c r="C1007" s="10"/>
      <c r="D1007" s="10"/>
      <c r="E1007" s="303" t="s">
        <v>77</v>
      </c>
      <c r="F1007" s="453">
        <f>SUM(F4,F50,F95,F131,F144,F226,F240,F274,F279,F316,F498,F551,F710,F776,F809,F877,F952)</f>
        <v>73756808</v>
      </c>
      <c r="G1007" s="586">
        <f>SUM(G4,G50,G95,G131,G144,G226,G240,G274,G279,G316,G498,G551,G710,G776,G809,G877,G952)</f>
        <v>67831651.98</v>
      </c>
      <c r="H1007" s="588">
        <f>G1007*100/F1007</f>
        <v>91.9666317175765</v>
      </c>
      <c r="I1007" s="453">
        <f>SUM(I4,I50,I95,I131,I144,I226,I240,I274,I279,I316,I498,I551,I710,I776,I809,I877,I952)</f>
        <v>4136602.4800000004</v>
      </c>
      <c r="J1007" s="10"/>
    </row>
    <row r="1008" spans="5:9" s="59" customFormat="1" ht="12.75">
      <c r="E1008" s="158"/>
      <c r="F1008" s="58"/>
      <c r="G1008" s="80"/>
      <c r="H1008" s="298"/>
      <c r="I1008" s="80"/>
    </row>
    <row r="1009" spans="5:9" s="59" customFormat="1" ht="12.75">
      <c r="E1009" s="158"/>
      <c r="G1009" s="208"/>
      <c r="H1009" s="209"/>
      <c r="I1009" s="208"/>
    </row>
    <row r="1010" spans="5:9" s="59" customFormat="1" ht="12.75">
      <c r="E1010" s="158"/>
      <c r="G1010" s="208" t="s">
        <v>89</v>
      </c>
      <c r="H1010" s="209"/>
      <c r="I1010" s="208"/>
    </row>
    <row r="1011" spans="5:9" s="59" customFormat="1" ht="12.75">
      <c r="E1011" s="158"/>
      <c r="G1011" s="208"/>
      <c r="H1011" s="209"/>
      <c r="I1011" s="208"/>
    </row>
    <row r="1012" spans="5:9" s="59" customFormat="1" ht="12.75">
      <c r="E1012" s="158"/>
      <c r="G1012" s="208"/>
      <c r="H1012" s="209"/>
      <c r="I1012" s="208"/>
    </row>
    <row r="1013" spans="5:9" s="59" customFormat="1" ht="12.75">
      <c r="E1013" s="158"/>
      <c r="G1013" s="208"/>
      <c r="H1013" s="209"/>
      <c r="I1013" s="208"/>
    </row>
    <row r="1014" spans="5:9" s="59" customFormat="1" ht="12.75">
      <c r="E1014" s="158"/>
      <c r="G1014" s="208"/>
      <c r="H1014" s="209"/>
      <c r="I1014" s="208"/>
    </row>
    <row r="1015" spans="5:9" s="59" customFormat="1" ht="12.75">
      <c r="E1015" s="158"/>
      <c r="G1015" s="208"/>
      <c r="H1015" s="209"/>
      <c r="I1015" s="208"/>
    </row>
    <row r="1016" spans="5:9" s="59" customFormat="1" ht="12.75">
      <c r="E1016" s="158"/>
      <c r="G1016" s="208"/>
      <c r="H1016" s="209"/>
      <c r="I1016" s="208"/>
    </row>
    <row r="1017" spans="5:9" s="59" customFormat="1" ht="12.75">
      <c r="E1017" s="158"/>
      <c r="G1017" s="208"/>
      <c r="H1017" s="209"/>
      <c r="I1017" s="208"/>
    </row>
    <row r="1018" spans="5:9" s="59" customFormat="1" ht="12.75">
      <c r="E1018" s="158"/>
      <c r="G1018" s="208"/>
      <c r="H1018" s="209"/>
      <c r="I1018" s="208"/>
    </row>
    <row r="1019" spans="5:9" s="59" customFormat="1" ht="12.75">
      <c r="E1019" s="158"/>
      <c r="G1019" s="208"/>
      <c r="H1019" s="209"/>
      <c r="I1019" s="208"/>
    </row>
    <row r="1020" spans="5:9" s="59" customFormat="1" ht="12.75">
      <c r="E1020" s="158"/>
      <c r="G1020" s="208"/>
      <c r="H1020" s="209"/>
      <c r="I1020" s="208"/>
    </row>
    <row r="1039" spans="1:2" ht="12.75">
      <c r="A1039" s="296" t="s">
        <v>86</v>
      </c>
      <c r="B1039" s="297">
        <v>39</v>
      </c>
    </row>
    <row r="1040" spans="1:2" ht="12.75">
      <c r="A1040" s="296" t="s">
        <v>89</v>
      </c>
      <c r="B1040" s="297" t="s">
        <v>89</v>
      </c>
    </row>
  </sheetData>
  <sheetProtection/>
  <mergeCells count="40">
    <mergeCell ref="C970:D970"/>
    <mergeCell ref="C475:D475"/>
    <mergeCell ref="C801:D801"/>
    <mergeCell ref="C497:D497"/>
    <mergeCell ref="C908:D908"/>
    <mergeCell ref="C937:D937"/>
    <mergeCell ref="C558:D558"/>
    <mergeCell ref="C637:D637"/>
    <mergeCell ref="C757:D757"/>
    <mergeCell ref="C583:D583"/>
    <mergeCell ref="C1002:D1002"/>
    <mergeCell ref="C529:D529"/>
    <mergeCell ref="C315:D315"/>
    <mergeCell ref="C344:D344"/>
    <mergeCell ref="C611:D611"/>
    <mergeCell ref="C370:D370"/>
    <mergeCell ref="C397:D397"/>
    <mergeCell ref="C876:D876"/>
    <mergeCell ref="C856:D856"/>
    <mergeCell ref="C829:D829"/>
    <mergeCell ref="C697:D697"/>
    <mergeCell ref="C288:D288"/>
    <mergeCell ref="C775:D775"/>
    <mergeCell ref="A1:F1"/>
    <mergeCell ref="C416:D416"/>
    <mergeCell ref="C261:D261"/>
    <mergeCell ref="C209:D209"/>
    <mergeCell ref="C23:D23"/>
    <mergeCell ref="C728:D728"/>
    <mergeCell ref="C138:D138"/>
    <mergeCell ref="C45:D45"/>
    <mergeCell ref="C113:D113"/>
    <mergeCell ref="C3:D3"/>
    <mergeCell ref="C60:D60"/>
    <mergeCell ref="C161:D161"/>
    <mergeCell ref="C671:D671"/>
    <mergeCell ref="C86:D86"/>
    <mergeCell ref="C185:D185"/>
    <mergeCell ref="C233:D233"/>
    <mergeCell ref="C443:D443"/>
  </mergeCells>
  <printOptions/>
  <pageMargins left="0.75" right="0.75" top="1" bottom="1" header="0.5" footer="0.5"/>
  <pageSetup orientation="landscape" paperSize="9" scale="89" r:id="rId2"/>
  <rowBreaks count="38" manualBreakCount="38">
    <brk id="21" max="8" man="1"/>
    <brk id="43" max="8" man="1"/>
    <brk id="58" max="8" man="1"/>
    <brk id="84" max="8" man="1"/>
    <brk id="111" max="8" man="1"/>
    <brk id="136" max="8" man="1"/>
    <brk id="159" max="8" man="1"/>
    <brk id="183" max="8" man="1"/>
    <brk id="207" max="8" man="1"/>
    <brk id="231" max="8" man="1"/>
    <brk id="259" max="8" man="1"/>
    <brk id="286" max="8" man="1"/>
    <brk id="313" max="8" man="1"/>
    <brk id="342" max="8" man="1"/>
    <brk id="368" max="8" man="1"/>
    <brk id="395" max="8" man="1"/>
    <brk id="414" max="8" man="1"/>
    <brk id="441" max="8" man="1"/>
    <brk id="473" max="8" man="1"/>
    <brk id="495" max="8" man="1"/>
    <brk id="527" max="8" man="1"/>
    <brk id="556" max="8" man="1"/>
    <brk id="581" max="8" man="1"/>
    <brk id="609" max="8" man="1"/>
    <brk id="635" max="8" man="1"/>
    <brk id="669" max="8" man="1"/>
    <brk id="695" max="8" man="1"/>
    <brk id="726" max="8" man="1"/>
    <brk id="755" max="8" man="1"/>
    <brk id="773" max="8" man="1"/>
    <brk id="799" max="8" man="1"/>
    <brk id="827" max="8" man="1"/>
    <brk id="854" max="8" man="1"/>
    <brk id="874" max="8" man="1"/>
    <brk id="906" max="8" man="1"/>
    <brk id="935" max="8" man="1"/>
    <brk id="968" max="8" man="1"/>
    <brk id="100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2013-03-25T17:01:20Z</cp:lastPrinted>
  <dcterms:modified xsi:type="dcterms:W3CDTF">2013-03-25T17:01:33Z</dcterms:modified>
  <cp:category/>
  <cp:version/>
  <cp:contentType/>
  <cp:contentStatus/>
</cp:coreProperties>
</file>