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'Sheet1'!$A$1:$I$547</definedName>
  </definedNames>
  <calcPr fullCalcOnLoad="1"/>
</workbook>
</file>

<file path=xl/sharedStrings.xml><?xml version="1.0" encoding="utf-8"?>
<sst xmlns="http://schemas.openxmlformats.org/spreadsheetml/2006/main" count="975" uniqueCount="252">
  <si>
    <t xml:space="preserve">Dochody jednostek samorządu terytorialnego związane </t>
  </si>
  <si>
    <t xml:space="preserve">z realizacją zadań z zakresu administracji rządowej  </t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</si>
  <si>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</si>
  <si>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</si>
  <si>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</si>
  <si>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</si>
  <si>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prowadzenie i aktualizacę stałego rejestru wyborców</t>
    </r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</si>
  <si>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</si>
  <si>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</si>
  <si>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</si>
  <si>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</si>
  <si>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</si>
  <si>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</si>
  <si>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</si>
  <si>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</si>
  <si>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</si>
  <si>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 xml:space="preserve"> i opłat lokalnych od osób fizycznych</t>
  </si>
  <si>
    <t xml:space="preserve"> od czynności cywilnoprawnych oraz podatków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</si>
  <si>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</si>
  <si>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</si>
  <si>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</si>
  <si>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</si>
  <si>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</si>
  <si>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</si>
  <si>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gimnazjów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</si>
  <si>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</si>
  <si>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</si>
  <si>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korzystanie ze Środowiskowego Domu Samopomocy</t>
    </r>
  </si>
  <si>
    <t>(związkom gmin) ustawami</t>
  </si>
  <si>
    <t xml:space="preserve">Składki na ubezpieczenie zdrowotne opłacane za osoby pobierające niektóre świadczenia z pomocy </t>
  </si>
  <si>
    <t>rządowej oraz innych zadań zleconych gminie (związkom gmin) ustawami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</si>
  <si>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</si>
  <si>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</si>
  <si>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</si>
  <si>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usługi opiekuńcze</t>
    </r>
  </si>
  <si>
    <t xml:space="preserve">Dotacje celowe otrzymane z budżetu państwa na realizację własnych zadań bieżących gmin </t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</si>
  <si>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realizację Rządowego Programu "Pomoc państwa w zakresie dożywiania"</t>
    </r>
  </si>
  <si>
    <t>Stołówki szkolne</t>
  </si>
  <si>
    <t>Domy pomocy społecznej</t>
  </si>
  <si>
    <t>Środki na dofinansowanie własnych inwestycji gmin</t>
  </si>
  <si>
    <t>(związków gmin), powiatów (związków powiatów),</t>
  </si>
  <si>
    <t>samorządów województw, pozyskane z innych źródeł</t>
  </si>
  <si>
    <t>Pozostałe zadania w zakresie polityki społecznej</t>
  </si>
  <si>
    <t>dochody bieżące</t>
  </si>
  <si>
    <t>w tym:</t>
  </si>
  <si>
    <t>dochody majątkowe</t>
  </si>
  <si>
    <t>Dowożenie uczniów do szkół</t>
  </si>
  <si>
    <t>Opłata od posiadania psów</t>
  </si>
  <si>
    <t xml:space="preserve">* opłaty od mieszkańców Gminy objętych zastępczym opróżnianiem zbiorników bezodpływowych,w przypadku właścicieli nieruchomości, którzy nie zawarli umów na odbiór nieczystości płynnych
 </t>
  </si>
  <si>
    <t>Wpływy z tytułu przekształcenia prawa użytkowania wieczystego przysługującego osobom fizycznym w prawo własności</t>
  </si>
  <si>
    <t>Bezpieczeństwo publiczne i ochrona przeciwpożarowa</t>
  </si>
  <si>
    <t>Ochotnicze straże pożarne</t>
  </si>
  <si>
    <t xml:space="preserve">Wpływyz róznych dochodów </t>
  </si>
  <si>
    <r>
      <t xml:space="preserve">oraz innych zadań zleconych ustawami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udostępnianiem danych osobowych przez ELUD</t>
    </r>
  </si>
  <si>
    <t>Zasiłki i pomoc w naturze oraz składki na ubezpieczenia emerytalne i rentowe</t>
  </si>
  <si>
    <t>Zasiłki stałe</t>
  </si>
  <si>
    <t xml:space="preserve">Świadczenia rodzinne, świadczenia z funduszu alimentacyjnego oraz składki na ubezpieczenia </t>
  </si>
  <si>
    <t>społecznej, niektóre świadczenia rodzinne oraz za osoby uczestniczące w zajęciach w centrum integracji społecznej</t>
  </si>
  <si>
    <t>Wpływy i wydatki związane z gromadzeniem środków z opłat i kar za korzystanie ze środowiska</t>
  </si>
  <si>
    <t>* wpływy z opłat za korzystanie ze środowiska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</si>
  <si>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</si>
  <si>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</si>
  <si>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</si>
  <si>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tytułu zwrotu od lokatorów mieszkań szkolnych w Olszowej, kosztów energii elektrycznej i innych dodatkowych świadczeń                                                                                   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</si>
  <si>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</si>
  <si>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</si>
  <si>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</si>
  <si>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 xml:space="preserve">Dotacje celowe otrzymane z budżetu państwa na realizację zadań bieżących z zakresu administracji </t>
  </si>
  <si>
    <t>rządowej  oraz innych zadań zleconych gminie</t>
  </si>
  <si>
    <t>lub innych jednostek zaliczanych do sektora finansów</t>
  </si>
  <si>
    <t>Oświata i wychowanie</t>
  </si>
  <si>
    <t>Podatek od nieruchomości</t>
  </si>
  <si>
    <t>Gospodarka gruntami i nieruchomościami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</si>
  <si>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</si>
  <si>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</si>
  <si>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</si>
  <si>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</si>
  <si>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</si>
  <si>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</si>
  <si>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</si>
  <si>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</si>
  <si>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</si>
  <si>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</si>
  <si>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</si>
  <si>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</si>
  <si>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</si>
  <si>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</si>
  <si>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</si>
  <si>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</si>
  <si>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</si>
  <si>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</si>
  <si>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</si>
  <si>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</si>
  <si>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</si>
  <si>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</si>
  <si>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</si>
  <si>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</si>
  <si>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</si>
  <si>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</si>
  <si>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</si>
  <si>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</si>
  <si>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</si>
  <si>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</si>
  <si>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</si>
  <si>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</si>
  <si>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Gimnazja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</si>
  <si>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</si>
  <si>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</si>
  <si>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</si>
  <si>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</si>
  <si>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</si>
  <si>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wieczyste nieruchomości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</si>
  <si>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</si>
  <si>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</si>
  <si>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</si>
  <si>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</si>
  <si>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</si>
  <si>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</si>
  <si>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</si>
  <si>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</si>
  <si>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Wpływy z opłat za zarząd, użytkowanie i użytkowanie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</si>
  <si>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</si>
  <si>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</si>
  <si>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</si>
  <si>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</si>
  <si>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</si>
  <si>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</si>
  <si>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</si>
  <si>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* wieczysta dzierżawa</t>
  </si>
  <si>
    <t>Tabela nr 1</t>
  </si>
  <si>
    <t>Należności</t>
  </si>
  <si>
    <t>DOCHODY</t>
  </si>
  <si>
    <t>Wpływy z tytułu odpłatnego nabycia prawa własności oraz prawa użytkowania wieczystego nieruchomości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</si>
  <si>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</si>
  <si>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</si>
  <si>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</si>
  <si>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</si>
  <si>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przedszkola</t>
    </r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</si>
  <si>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szkolnych 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</si>
  <si>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</si>
  <si>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t xml:space="preserve">rządowej  oraz innych zadań zleconych gminie </t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</si>
  <si>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*dotacja Wojewody Wielkopolskiego na zadania realizowane przez USC i ELUD </t>
    </r>
  </si>
  <si>
    <t xml:space="preserve">  </t>
  </si>
  <si>
    <t>rządowej  oraz innych zadań zleconych gminie (związkom gmin) ustawami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</si>
  <si>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 oraz 20% udziału we wpływach związanych z funduszem alimentacyjnym</t>
    </r>
  </si>
  <si>
    <r>
      <t xml:space="preserve">( związków gmin)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Wojewody Wielkopolskiego na stypendia socjalne dla uczniów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</si>
  <si>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</si>
  <si>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r>
      <t xml:space="preserve">Wpływy z różnych opłat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koszty postępowania windykacyjnego</t>
    </r>
  </si>
  <si>
    <r>
      <t xml:space="preserve">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* dotacja Wojewody Wielkopolskiego przeznaczona na zwrot części podatku akcyzowego zawartego w cenie oleju napędowego wykorzystywanego do produkcji rolnej przez producentów rolnych z naszej gminy oraz pokrycie kosztów postępowania w sprawie jego zwrotu poniesionych przez naszą gminę. 
</t>
    </r>
  </si>
  <si>
    <t xml:space="preserve">(związkom gmin) ustawami     </t>
  </si>
  <si>
    <t>* koszty postępowania windykacyjnego</t>
  </si>
  <si>
    <t xml:space="preserve">Pozostałe odsetki                                                                                                                                                                                                                </t>
  </si>
  <si>
    <t>Wpływy do wyjaśnienia</t>
  </si>
  <si>
    <t>Regionalne Programy Operacyjne 2007-2013</t>
  </si>
  <si>
    <r>
      <t xml:space="preserve">Wpływy z różnych dochodów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z tytułu wynajmu samochodu służbowego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</si>
  <si>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>Żłobki</t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</si>
  <si>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żłobek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</si>
  <si>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rachunku bankowym żłobka</t>
    </r>
  </si>
  <si>
    <t>,</t>
  </si>
  <si>
    <t>Dodatki mieszkaniowe</t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</si>
  <si>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</t>
    </r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</si>
  <si>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 </t>
    </r>
    <r>
      <rPr>
        <i/>
        <sz val="10"/>
        <rFont val="Arial CE"/>
        <family val="0"/>
      </rPr>
      <t xml:space="preserve">dofinansowanie projektu pt. „Remont i adaptacja budynku byłego magistratu w Kępnie na siedzibę Muzeum Ziemi Kępińskiej im. T.P. Potworowskiego” współfinansowanego z Europejskiego Funduszu Rozwoju Regionalnego w ramach WRPO na lata 2007-2013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</si>
  <si>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z tytułu zwracanych  przez świadczeniobiorców nienależnie pobranych świadczeń rodzinnych 
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</si>
  <si>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wpływy z z tytułu odsetek od zwracanych  przez </t>
    </r>
    <r>
      <rPr>
        <i/>
        <sz val="10"/>
        <rFont val="Arial CE"/>
        <family val="0"/>
      </rPr>
      <t xml:space="preserve">świadczeniobiorców nienależnie pobranych świadczeń rodzinnych 
</t>
    </r>
  </si>
  <si>
    <r>
      <t>(związkom gmin) ustawami                                                                              *</t>
    </r>
    <r>
      <rPr>
        <i/>
        <sz val="10"/>
        <color indexed="8"/>
        <rFont val="Arial CE"/>
        <family val="0"/>
      </rPr>
      <t xml:space="preserve">dotacja Wojewody Wielkopolskiego  na wypłatę zryczałtowanych dodatków energetycznych oraz na koszty obsługi tego zadania </t>
    </r>
  </si>
  <si>
    <t xml:space="preserve">Pozostałe odsetki                                                                                                                                                                                                               </t>
  </si>
  <si>
    <t>Działalność usługowa</t>
  </si>
  <si>
    <t>Plany zagospodarowania przestrzennego</t>
  </si>
  <si>
    <t>* kara za nieterminową realizację umowy</t>
  </si>
  <si>
    <r>
      <t xml:space="preserve">Wpływy z usług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pobytu w Gminnym Ośrodku Wsparcia Rodziny w Kryzysie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</si>
  <si>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t>Kultura i ochrona dziedzictwa narodowego</t>
  </si>
  <si>
    <t>Muzea</t>
  </si>
  <si>
    <t xml:space="preserve">Kultura fizyczna </t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</si>
  <si>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należności z lat poprzednich za wynajem pomieszczeń Klubu Nauczyciela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</si>
  <si>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*odsetki od hipotek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</si>
  <si>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*odsetki od naliczonej kary za nieterminową realizację umowy</t>
    </r>
  </si>
  <si>
    <r>
      <t xml:space="preserve">( związków gmin)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dotacja Wojewody Wielkopolskiego na  realizację zadań w zakresie wychowania przedszkolnego </t>
    </r>
  </si>
  <si>
    <t xml:space="preserve">* spłaty hipotek, zwroty zaliczek na koszty procesowe oraz koszty zastępstwa egzekucyjnego, wpływy z rozliczeń dotyczących 2014 r. </t>
  </si>
  <si>
    <r>
      <t xml:space="preserve">Wpływy z różnych dochodów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*wpływy z rozliczeń dotyczących 2014 roku, z refundacji z PUP, ze  zwrotów zaliczek na koszty procesowe i koszty zastępstwa egzekucyjnego oraz ze zwrotów za rozmowy telefoniczne</t>
    </r>
  </si>
  <si>
    <t>Wybory Prezydenta Rzeczypospolitej Polskiej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</si>
  <si>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Dyrektora Krajowego Biura Wyborczego na sfinansowanie zadań związanych z przygotowaniem                     i przeprowadzeniem wyborów Prezydenta Rzeczypospolitej Polskiej, zarządzonych na dzień 10 maja 2015 r. i na ponowne głosowanie w dniu 24 maja 2014 r.
</t>
    </r>
  </si>
  <si>
    <r>
      <t xml:space="preserve">* </t>
    </r>
    <r>
      <rPr>
        <i/>
        <sz val="10"/>
        <rFont val="Arial CE"/>
        <family val="0"/>
      </rPr>
      <t xml:space="preserve">wpływy z tytułu wpłat dokonywanych przez Ochotnicze Straże Pożarne za wykorzystaną energię elektryczną oraz z rozliczeń dotyczących 2014 roku 
</t>
    </r>
  </si>
  <si>
    <t xml:space="preserve">Pozostałe odsetki                                                                                                                                                                                                     </t>
  </si>
  <si>
    <r>
  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</t>
    </r>
    <r>
      <rPr>
        <i/>
        <sz val="10"/>
        <rFont val="Arial CE"/>
        <family val="0"/>
      </rPr>
      <t xml:space="preserve">środki krajowe na dofinansowanie projektu Szkoła mozliwości, realizowanego w ramach Programu Operacyjnego Kapitał Ludzki 
</t>
    </r>
  </si>
  <si>
    <t>Gospodarka odpadami</t>
  </si>
  <si>
    <t>Oświetlenie ulic, placów i dróg</t>
  </si>
  <si>
    <t>Domy i ośrodki kultury, świetlice i kluby</t>
  </si>
  <si>
    <t>Zadania w zakresie kultury fizycznej</t>
  </si>
  <si>
    <r>
      <t xml:space="preserve">Wpływy z różnych opłat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koszty postępowania windykacyjnego oraz opłaty za ślub poza siedzibą USC</t>
    </r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</si>
  <si>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opłata za indywidulaną interpretację</t>
    </r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</si>
  <si>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dotacja Wojewody Wielkopolskiego na wyposażenie szkół w podręczniki, materiały edukacyjne lub materiały ćwiczeniowe</t>
    </r>
  </si>
  <si>
    <r>
      <t xml:space="preserve">Dotacje celowe otrzymane z gminy na zadania bieżące 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refundacje kosztów dotacji dla niepublicznego przedszkola, w części dotyczącej dzieci  spoza terenu naszej Gminy oraz zwrot kosztów utrzymania dzieci z innych gmin w przedszkolach na terenie naszej Gminy</t>
    </r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</si>
  <si>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grzywny za nie dokonanie obowiązku szkolnego</t>
    </r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</si>
  <si>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rachunku bankowym dot. projektu Szkoła Możliwości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</si>
  <si>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kosztów procesu sądowego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CE"/>
        <family val="0"/>
      </rPr>
      <t xml:space="preserve">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</si>
  <si>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wydatku z 2014 roku
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</si>
  <si>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od nieterminowej wpłaty za fakturę</t>
    </r>
  </si>
  <si>
    <r>
      <t xml:space="preserve">Wpływy ze sprzedaży składników majątkowych                                                     </t>
    </r>
    <r>
      <rPr>
        <i/>
        <sz val="10"/>
        <rFont val="Arial CE"/>
        <family val="0"/>
      </rPr>
      <t>(złom z pieca CO z Domu Ludowego w Krążkowach)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</si>
  <si>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wpłata środków przez MZK w Kępnie (dot. rozliczeń z 2014 roku) oraz zwrot kosztów energii elektrycznej</t>
    </r>
  </si>
  <si>
    <t xml:space="preserve">Pozostałe odsetki                                                                                                                                                                                                    * odsetki od środków na rachunku bankowym </t>
  </si>
  <si>
    <t>Odsetki od niewykorzystanej dotacji przez KKS POLONIA</t>
  </si>
  <si>
    <r>
      <t xml:space="preserve">Wpływy ze zwrotów dotacji oraz płatności, w tym wykorzystanych niezgodnie z przeznaczeniem lub wykorzystanych z naruszeniem procedur, o których mowa w art.. 184 ustawy, pobranych nienależnie lub w nadmiernej wysokości                                                      </t>
    </r>
    <r>
      <rPr>
        <i/>
        <sz val="10"/>
        <rFont val="Arial CE"/>
        <family val="0"/>
      </rPr>
      <t xml:space="preserve">- zwrot niewykorzystanej dotacji przez KKS POLONIA                                                                  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</si>
  <si>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dot. rozliczenia dotacji z 2014 r.  przez RG LZS</t>
    </r>
  </si>
  <si>
    <t>* refundacja wydatków realizowanych  w ramach PROW na lata 2007-2013 projektów pt.:                                                                                                                                        1/  „Utworzenie Street Workout Parku na terenie KOSiR w Kępnie” 25.000,00 zł,                                                                            2/ "Piknik na rowerowym szlaku" 25.000,00 zł,                                    3/ "Kępno przyjazne turystyce" 19.437,12 zł.</t>
  </si>
  <si>
    <r>
      <t xml:space="preserve">środki na dofinansowanie własnych zadań bieżących gmin (związków gmin), powiatów (związków powiatów),   samorządów województw, pozyskane z innych źródeł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* refundacja wydatków realizowanych  w ramach PROW na lata 2007-2013 projektów pt.:                                                                                                                                        1/  „Historia Kępna w fotografii zaklęta” 21.384,00 zł,                                                                            2/ "Zatrzymane w czasie - upowszechnianie wielokulturowego charakteru Gminy Kępno" 24.586,27 zł,    
  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</si>
  <si>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odpłatność za dodatkową godzinę opiekuńczo-wychowawczą w oddziale przedszkolnym w Szkole Podstawowej w Świbie</t>
    </r>
  </si>
  <si>
    <r>
      <t xml:space="preserve">Wpływy ze sprzedaży składników majątkowych                                                       </t>
    </r>
    <r>
      <rPr>
        <i/>
        <sz val="10"/>
        <rFont val="Arial CE"/>
        <family val="0"/>
      </rPr>
      <t>* sprzedaż złomu po remoncie w Przedszkolu w Mikorzynie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</si>
  <si>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rozliczeń dotyczących 2014 roku
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</si>
  <si>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rozliczeń dotyczących 2014 roku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</si>
  <si>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z tytułu rozliczeń za 2014 rok z ZZO Olszowa 
                                                                          </t>
    </r>
  </si>
  <si>
    <t>Sprawozdanie z wykonania budżetu Gminy Kępno za 2015 rok      -</t>
  </si>
  <si>
    <t>i zakupów inwestycyjnych</t>
  </si>
  <si>
    <t>Transport i łączność</t>
  </si>
  <si>
    <t>Drogi publiczne gminne</t>
  </si>
  <si>
    <t>Dotacje celowe otrzymane z tytułu pomocy finansowej udzielanej między jednostkami samorządu terytorialnego na dofinansowanie własnych zadań inwestycyjnych</t>
  </si>
  <si>
    <t>Dotacje celowe otrzymane z budżetu państwa na realizację inwestycji i zakupów inwestycyjnych własnych gmin (związków gmin)</t>
  </si>
  <si>
    <t>Wpłata środków finansowych z niewykorzystanych w terminie wydatków, które nie wygasają z upływem roku budżetowego</t>
  </si>
  <si>
    <t>* dofinansowanie w ramach PROW projektów pt:                                                                                                     1) "Przebudowa budynku Domu Ludowego w Rzetni"  - 260.342,05 zł                                                                                                                       2) "PrzebudowaŚwietlic Wiejskich w miejscowościach Myjomice i Borek Mielęcki" - 496.860,00 zł</t>
  </si>
  <si>
    <t xml:space="preserve">* dotacje celowe z budżetu Województwa Wielkopolskiego na dofinansowanie projektów zrealizowanych w 2014 roku w ramach IV edycji konkursu „Pięknieje wielkopolska wieś”                                                                                                    </t>
  </si>
  <si>
    <t xml:space="preserve">* dotacje celowe na pomoc finansową z Województwa Wielkopolskiego przeznaczoną na dofinansowanie budowy (przebudowy) dróg dojazdowych do gruntów rolnych w Olszowie i Krążkowach Olendrach </t>
  </si>
  <si>
    <t>Wybory do Sejmu i Senatu</t>
  </si>
  <si>
    <t>Referenda ogólnokrajowe i konstytucyjne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</si>
  <si>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Dyrektora Krajowego Biura Wyborczego                                             na organizację i przeprowadzenie referendum ogólnokrajowego zarządzonego na dzień                                                             6 września 2015 r. 
</t>
    </r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</si>
  <si>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dotacja Dyrektora Krajowego Biura Wyborczego na organizację i przeprowadzenie wyborów do Sejmu Rzeczypospolitej Polskiej i do Senatu Rzeczypospolitej Polskiej, zarządzonych na dzień 25 października 2015 roku.
</t>
    </r>
  </si>
  <si>
    <t>Różne rozliczenia finansowe</t>
  </si>
  <si>
    <t>Dotacja celowa otrzymana z tytułu pomocy finansowej budżetu państwa na realizację inwestycji i zakupów inwestycyjnych własnych gmin (związków gmin)</t>
  </si>
  <si>
    <r>
      <t xml:space="preserve">Pozostałe odsetki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</t>
    </r>
  </si>
  <si>
    <t>Wspieranie rodziny</t>
  </si>
  <si>
    <t>* dotacja celowa na zadanie inwestycyjne pn. „Budowa kompleksu żłobkowo-przedszkolnego przy Szkole Podstawowej w Hanulinie”,</t>
  </si>
  <si>
    <t xml:space="preserve">* dotacja celowa na przebudowę ciągu ulic gminnych: Alei Marcinkowskiego, Poniatowskiego, Kościelnej i Staszica obejmującej zakresem projekt "Poprawa dostępności komunikacyjnej centrum usługowo-kulturalnego miasta Kępna"  </t>
  </si>
  <si>
    <t>Dzienni opiekunowie</t>
  </si>
  <si>
    <t>Dotacje celowe otrzymane z budżetu państwa na realizację zadań bieżących gmin z zakresu edukacyjnej opieki wychowawczej finansowanych w całości przez budżet państwa w ramach programów rządowych</t>
  </si>
  <si>
    <t>* dotacja celowa na zadanie inwestycyjne pn. „Budowa obiektu z przeznaczeniem na działalność dziennych opiekunów w Krążkowach”,</t>
  </si>
  <si>
    <t>* dotacja celowa na bieżącą  działalność dziennych opiekunów w Krążkowach,</t>
  </si>
  <si>
    <t>* dotacja celowa na bieżącą  działalność żłobków</t>
  </si>
  <si>
    <r>
      <t xml:space="preserve">Wpływy ze sprzedaży składników majątkowych                                                       </t>
    </r>
    <r>
      <rPr>
        <i/>
        <sz val="10"/>
        <rFont val="Arial CE"/>
        <family val="0"/>
      </rPr>
      <t>* sprzedaż złomu z kontenerów na śmieci</t>
    </r>
  </si>
  <si>
    <t>Utrzymanie zieleni w miastach i gminach</t>
  </si>
  <si>
    <t>Wpływy i wydatki związane z gromadzeniem środków z opłat produktowych</t>
  </si>
  <si>
    <t>Wpływy z opłaty produktowej</t>
  </si>
  <si>
    <t xml:space="preserve">*zwroty dot. wyceny nieruchomości przeznaczonych do sprzedaży oraz kosztów opinii arbitrażowej dot. wyceny nieruchomości, odszkodowanie za grunty przejęte przez GDDKiA i inne
</t>
  </si>
  <si>
    <t xml:space="preserve">*wpływy z rozliczeń dotyczących 2014 r. 
</t>
  </si>
  <si>
    <r>
      <t xml:space="preserve">( związków gmin)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refundacja 30% kosztów dot. Funduszu Sołeckiego zrealizowanego w 2014 r.</t>
    </r>
  </si>
  <si>
    <t>* refundacja 30% kosztów dot. Funduszu Sołeckiego zrealizowanego w 2014 r.</t>
  </si>
  <si>
    <r>
      <t xml:space="preserve">* </t>
    </r>
    <r>
      <rPr>
        <i/>
        <sz val="10"/>
        <rFont val="Arial CE"/>
        <family val="0"/>
      </rPr>
      <t xml:space="preserve">dotacja Wojewody Wielkopolskiego na dofinansowanie zakupu podręczników dla uczniów w ramach Rządowego programu pomocy uczniom w 2014 – „Wyprawka 
szkolna”.
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</si>
  <si>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ze sprzedaży drewna z wycinki drzew  
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</si>
  <si>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rozliczeń dot. lat ubiegłych
                                                                          </t>
    </r>
  </si>
  <si>
    <r>
      <t xml:space="preserve">Wpływy z innych lokalnych opłat pobieranych przez jednostki samorządu terytorialnego na podstawie odrębnych ustaw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opłaty za zagospodarowanie odpadów komunalnych </t>
    </r>
    <r>
      <rPr>
        <sz val="10"/>
        <color indexed="8"/>
        <rFont val="Arial CE"/>
        <family val="0"/>
      </rPr>
      <t xml:space="preserve">                                  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</si>
  <si>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 wpływy z darowizny otrzymanej przez Gimnazjum Nr 1 w Kępnie na wielki konkurs  matematyczny o mistrza matematycznych gier planszowych, realizowany w ramach programu mPotęga
                                                                            </t>
    </r>
  </si>
  <si>
    <t xml:space="preserve">* czynsze dzierżawne, w tym:                                                                                                                                                                                                 * targowisko -  18.540,00 zł                                                                                                                                                                                                                         * pozostałe grunty - 63.753,56 zł                                                                                                                                                                                        * czynsze wspólnot  mieszkaniowych realizowane przez ADM - 751.363,61 zł                                                                                            </t>
  </si>
  <si>
    <r>
      <rPr>
        <sz val="10"/>
        <rFont val="Arial CE"/>
        <family val="0"/>
      </rPr>
      <t xml:space="preserve"> odrębnych ustaw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1) opłaty drogowe za zajęcie pasa drogowego -177.764,75 zł,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2) opłaty drogowe za parkowanie w SPP  - 670.866,59 zł,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3) opłaty za reklamy - 1.260,00 zł,   </t>
    </r>
    <r>
      <rPr>
        <i/>
        <sz val="10"/>
        <color indexed="53"/>
        <rFont val="Arial CE"/>
        <family val="0"/>
      </rPr>
      <t xml:space="preserve">                                             </t>
    </r>
    <r>
      <rPr>
        <i/>
        <sz val="10"/>
        <rFont val="Arial CE"/>
        <family val="0"/>
      </rPr>
      <t xml:space="preserve">4) opłaty planistyczna - 150.720,60 zł,                                        5) opłata adiacencka - 15.147,60 zł,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</t>
    </r>
  </si>
  <si>
    <t xml:space="preserve">* dotacje Wojewody Wielkopolskiego na:                                                                                                                                                                                 1) spłatę dodatku do świadczenia pielęgnacyjnego za okres 2011 roku do 2014 roku 1.200,00 zł,                                                                                                         2) realizację zadań związanych z przyznaniem Kart Dużej Rodziny  1.085,40,00 zł
</t>
  </si>
  <si>
    <r>
      <t xml:space="preserve">Wpływy z różnych dochodów                                             </t>
    </r>
    <r>
      <rPr>
        <i/>
        <sz val="10"/>
        <rFont val="Arial CE"/>
        <family val="0"/>
      </rPr>
      <t xml:space="preserve">* wpłata ze Starostwa Powiatowego w Kępnie dot. koncertu Gangu Marcela       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</si>
</sst>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,??0.00"/>
    <numFmt numFmtId="177" formatCode="0000"/>
    <numFmt numFmtId="178" formatCode="?,??0.00"/>
    <numFmt numFmtId="179" formatCode="??,??0.00"/>
    <numFmt numFmtId="180" formatCode="???"/>
    <numFmt numFmtId="181" formatCode="?????"/>
    <numFmt numFmtId="182" formatCode="??0.00"/>
    <numFmt numFmtId="183" formatCode="?"/>
    <numFmt numFmtId="184" formatCode="??,???,??0.00"/>
    <numFmt numFmtId="185" formatCode="#,##0.00\ _z_ł"/>
    <numFmt numFmtId="186" formatCode="0.0"/>
    <numFmt numFmtId="187" formatCode="#,##0.00_ ;\-#,##0.00\ "/>
    <numFmt numFmtId="188" formatCode="00\-000"/>
    <numFmt numFmtId="189" formatCode="[$-415]d\ mmmm\ yyyy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</numFmts>
  <fonts count="73">
    <font>
      <sz val="10"/>
      <name val="Arial"/>
      <family val="0"/>
    </font>
    <font>
      <sz val="10"/>
      <color indexed="8"/>
      <name val="Arial"/>
      <family val="2"/>
    </font>
    <font>
      <sz val="8"/>
      <color indexed="8"/>
      <name val="Arial CE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50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53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0"/>
      <color indexed="53"/>
      <name val="Arial CE"/>
      <family val="0"/>
    </font>
    <font>
      <i/>
      <sz val="10"/>
      <color indexed="53"/>
      <name val="Arial"/>
      <family val="2"/>
    </font>
    <font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Arial CE"/>
      <family val="0"/>
    </font>
    <font>
      <i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 style="thin"/>
      <top style="thin">
        <color indexed="8"/>
      </top>
      <bottom style="medium"/>
    </border>
    <border>
      <left style="thin">
        <color indexed="8"/>
      </left>
      <right>
        <color indexed="8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0" fillId="0" borderId="0">
      <alignment/>
      <protection/>
    </xf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747">
    <xf numFmtId="0" fontId="0" fillId="0" borderId="0" xfId="0" applyAlignment="1">
      <alignment/>
    </xf>
    <xf numFmtId="0" fontId="0" fillId="0" borderId="0" xfId="42" applyFont="1" applyFill="1">
      <alignment/>
      <protection/>
    </xf>
    <xf numFmtId="0" fontId="0" fillId="0" borderId="0" xfId="42" applyFont="1" applyFill="1" applyBorder="1">
      <alignment/>
      <protection/>
    </xf>
    <xf numFmtId="0" fontId="5" fillId="0" borderId="0" xfId="42" applyFont="1" applyFill="1" applyAlignment="1">
      <alignment horizontal="center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1" fillId="0" borderId="0" xfId="42" applyFont="1" applyFill="1" applyBorder="1" applyAlignment="1">
      <alignment horizontal="left" vertical="top"/>
      <protection/>
    </xf>
    <xf numFmtId="0" fontId="5" fillId="0" borderId="0" xfId="42" applyFont="1" applyFill="1" applyBorder="1" applyAlignment="1">
      <alignment horizontal="center"/>
      <protection/>
    </xf>
    <xf numFmtId="0" fontId="0" fillId="0" borderId="10" xfId="42" applyFont="1" applyFill="1" applyBorder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7" fillId="0" borderId="11" xfId="42" applyFont="1" applyFill="1" applyBorder="1">
      <alignment/>
      <protection/>
    </xf>
    <xf numFmtId="0" fontId="7" fillId="0" borderId="1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3" xfId="42" applyFont="1" applyFill="1" applyBorder="1">
      <alignment/>
      <protection/>
    </xf>
    <xf numFmtId="0" fontId="7" fillId="0" borderId="14" xfId="42" applyFont="1" applyFill="1" applyBorder="1">
      <alignment/>
      <protection/>
    </xf>
    <xf numFmtId="0" fontId="7" fillId="0" borderId="15" xfId="42" applyFont="1" applyFill="1" applyBorder="1">
      <alignment/>
      <protection/>
    </xf>
    <xf numFmtId="0" fontId="7" fillId="0" borderId="16" xfId="42" applyFont="1" applyFill="1" applyBorder="1">
      <alignment/>
      <protection/>
    </xf>
    <xf numFmtId="0" fontId="7" fillId="0" borderId="17" xfId="42" applyFont="1" applyFill="1" applyBorder="1">
      <alignment/>
      <protection/>
    </xf>
    <xf numFmtId="0" fontId="7" fillId="0" borderId="18" xfId="42" applyFont="1" applyFill="1" applyBorder="1">
      <alignment/>
      <protection/>
    </xf>
    <xf numFmtId="0" fontId="7" fillId="0" borderId="19" xfId="42" applyFont="1" applyFill="1" applyBorder="1">
      <alignment/>
      <protection/>
    </xf>
    <xf numFmtId="0" fontId="7" fillId="0" borderId="20" xfId="42" applyFont="1" applyFill="1" applyBorder="1">
      <alignment/>
      <protection/>
    </xf>
    <xf numFmtId="0" fontId="7" fillId="0" borderId="21" xfId="42" applyFont="1" applyFill="1" applyBorder="1">
      <alignment/>
      <protection/>
    </xf>
    <xf numFmtId="0" fontId="7" fillId="0" borderId="22" xfId="42" applyFont="1" applyFill="1" applyBorder="1">
      <alignment/>
      <protection/>
    </xf>
    <xf numFmtId="0" fontId="7" fillId="0" borderId="23" xfId="42" applyFont="1" applyFill="1" applyBorder="1">
      <alignment/>
      <protection/>
    </xf>
    <xf numFmtId="0" fontId="7" fillId="0" borderId="24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7" fillId="0" borderId="26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7" fillId="0" borderId="28" xfId="42" applyFont="1" applyFill="1" applyBorder="1">
      <alignment/>
      <protection/>
    </xf>
    <xf numFmtId="0" fontId="7" fillId="0" borderId="29" xfId="42" applyFont="1" applyFill="1" applyBorder="1">
      <alignment/>
      <protection/>
    </xf>
    <xf numFmtId="0" fontId="7" fillId="0" borderId="30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33" xfId="42" applyFont="1" applyFill="1" applyBorder="1">
      <alignment/>
      <protection/>
    </xf>
    <xf numFmtId="0" fontId="8" fillId="0" borderId="0" xfId="42" applyFont="1" applyBorder="1" applyAlignment="1">
      <alignment horizontal="left"/>
      <protection/>
    </xf>
    <xf numFmtId="0" fontId="9" fillId="0" borderId="0" xfId="42" applyFont="1">
      <alignment/>
      <protection/>
    </xf>
    <xf numFmtId="0" fontId="7" fillId="0" borderId="34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10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0" fontId="0" fillId="0" borderId="0" xfId="42" applyFont="1" applyFill="1">
      <alignment/>
      <protection/>
    </xf>
    <xf numFmtId="0" fontId="12" fillId="0" borderId="38" xfId="42" applyFont="1" applyFill="1" applyBorder="1" applyAlignment="1">
      <alignment horizontal="left" vertical="top" wrapText="1"/>
      <protection/>
    </xf>
    <xf numFmtId="173" fontId="12" fillId="0" borderId="12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5" fontId="13" fillId="0" borderId="21" xfId="42" applyNumberFormat="1" applyFont="1" applyFill="1" applyBorder="1" applyAlignment="1">
      <alignment horizontal="left" vertical="top"/>
      <protection/>
    </xf>
    <xf numFmtId="0" fontId="13" fillId="0" borderId="33" xfId="42" applyFont="1" applyFill="1" applyBorder="1" applyAlignment="1">
      <alignment horizontal="left" vertical="top" wrapText="1"/>
      <protection/>
    </xf>
    <xf numFmtId="173" fontId="13" fillId="0" borderId="33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23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3" fillId="0" borderId="2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12" fillId="0" borderId="39" xfId="42" applyFont="1" applyFill="1" applyBorder="1" applyAlignment="1">
      <alignment horizontal="left" vertical="top" wrapText="1"/>
      <protection/>
    </xf>
    <xf numFmtId="176" fontId="12" fillId="0" borderId="37" xfId="42" applyNumberFormat="1" applyFont="1" applyFill="1" applyBorder="1" applyAlignment="1">
      <alignment horizontal="right" vertical="top"/>
      <protection/>
    </xf>
    <xf numFmtId="177" fontId="13" fillId="0" borderId="40" xfId="42" applyNumberFormat="1" applyFont="1" applyFill="1" applyBorder="1" applyAlignment="1">
      <alignment horizontal="left" vertical="top"/>
      <protection/>
    </xf>
    <xf numFmtId="176" fontId="13" fillId="0" borderId="40" xfId="42" applyNumberFormat="1" applyFont="1" applyFill="1" applyBorder="1" applyAlignment="1">
      <alignment horizontal="right" vertical="top"/>
      <protection/>
    </xf>
    <xf numFmtId="176" fontId="13" fillId="0" borderId="20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7" fontId="13" fillId="0" borderId="13" xfId="42" applyNumberFormat="1" applyFont="1" applyFill="1" applyBorder="1" applyAlignment="1">
      <alignment horizontal="left" vertical="top"/>
      <protection/>
    </xf>
    <xf numFmtId="0" fontId="15" fillId="0" borderId="26" xfId="42" applyFont="1" applyFill="1" applyBorder="1" applyAlignment="1">
      <alignment horizontal="left" vertical="top" wrapText="1"/>
      <protection/>
    </xf>
    <xf numFmtId="176" fontId="13" fillId="0" borderId="13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77" fontId="13" fillId="0" borderId="21" xfId="42" applyNumberFormat="1" applyFont="1" applyFill="1" applyBorder="1" applyAlignment="1">
      <alignment horizontal="left" vertical="top"/>
      <protection/>
    </xf>
    <xf numFmtId="0" fontId="13" fillId="0" borderId="40" xfId="42" applyFont="1" applyFill="1" applyBorder="1" applyAlignment="1">
      <alignment horizontal="left" vertical="top" wrapText="1"/>
      <protection/>
    </xf>
    <xf numFmtId="182" fontId="13" fillId="0" borderId="40" xfId="42" applyNumberFormat="1" applyFont="1" applyFill="1" applyBorder="1" applyAlignment="1">
      <alignment horizontal="right" vertical="top"/>
      <protection/>
    </xf>
    <xf numFmtId="0" fontId="0" fillId="0" borderId="13" xfId="42" applyFont="1" applyFill="1" applyBorder="1">
      <alignment/>
      <protection/>
    </xf>
    <xf numFmtId="177" fontId="13" fillId="0" borderId="25" xfId="42" applyNumberFormat="1" applyFont="1" applyFill="1" applyBorder="1" applyAlignment="1">
      <alignment horizontal="left" vertical="top"/>
      <protection/>
    </xf>
    <xf numFmtId="182" fontId="13" fillId="0" borderId="26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0" fontId="13" fillId="0" borderId="20" xfId="42" applyFont="1" applyFill="1" applyBorder="1" applyAlignment="1">
      <alignment horizontal="left" vertical="top" wrapText="1"/>
      <protection/>
    </xf>
    <xf numFmtId="178" fontId="13" fillId="0" borderId="33" xfId="42" applyNumberFormat="1" applyFont="1" applyFill="1" applyBorder="1" applyAlignment="1">
      <alignment horizontal="right" vertical="top"/>
      <protection/>
    </xf>
    <xf numFmtId="0" fontId="13" fillId="0" borderId="11" xfId="42" applyFont="1" applyFill="1" applyBorder="1" applyAlignment="1">
      <alignment horizontal="left" vertical="top" wrapText="1"/>
      <protection/>
    </xf>
    <xf numFmtId="0" fontId="0" fillId="0" borderId="20" xfId="42" applyFont="1" applyFill="1" applyBorder="1">
      <alignment/>
      <protection/>
    </xf>
    <xf numFmtId="179" fontId="13" fillId="0" borderId="40" xfId="42" applyNumberFormat="1" applyFont="1" applyFill="1" applyBorder="1" applyAlignment="1">
      <alignment horizontal="right" vertical="top"/>
      <protection/>
    </xf>
    <xf numFmtId="175" fontId="13" fillId="0" borderId="0" xfId="42" applyNumberFormat="1" applyFont="1" applyFill="1" applyBorder="1" applyAlignment="1">
      <alignment horizontal="left" vertical="top"/>
      <protection/>
    </xf>
    <xf numFmtId="178" fontId="13" fillId="0" borderId="0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81" fontId="12" fillId="0" borderId="27" xfId="42" applyNumberFormat="1" applyFont="1" applyFill="1" applyBorder="1" applyAlignment="1">
      <alignment horizontal="left" vertical="top"/>
      <protection/>
    </xf>
    <xf numFmtId="176" fontId="12" fillId="0" borderId="12" xfId="42" applyNumberFormat="1" applyFont="1" applyFill="1" applyBorder="1" applyAlignment="1">
      <alignment horizontal="right" vertical="top"/>
      <protection/>
    </xf>
    <xf numFmtId="179" fontId="13" fillId="0" borderId="33" xfId="42" applyNumberFormat="1" applyFont="1" applyFill="1" applyBorder="1" applyAlignment="1">
      <alignment horizontal="righ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>
      <alignment/>
      <protection/>
    </xf>
    <xf numFmtId="0" fontId="15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7" fontId="13" fillId="0" borderId="22" xfId="42" applyNumberFormat="1" applyFont="1" applyFill="1" applyBorder="1" applyAlignment="1">
      <alignment horizontal="left" vertical="top"/>
      <protection/>
    </xf>
    <xf numFmtId="176" fontId="13" fillId="0" borderId="23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176" fontId="13" fillId="0" borderId="33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177" fontId="13" fillId="0" borderId="36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179" fontId="13" fillId="0" borderId="41" xfId="42" applyNumberFormat="1" applyFont="1" applyFill="1" applyBorder="1" applyAlignment="1">
      <alignment horizontal="right" vertical="top"/>
      <protection/>
    </xf>
    <xf numFmtId="179" fontId="13" fillId="0" borderId="23" xfId="42" applyNumberFormat="1" applyFont="1" applyFill="1" applyBorder="1" applyAlignment="1">
      <alignment horizontal="right" vertical="top"/>
      <protection/>
    </xf>
    <xf numFmtId="179" fontId="13" fillId="0" borderId="26" xfId="42" applyNumberFormat="1" applyFont="1" applyFill="1" applyBorder="1" applyAlignment="1">
      <alignment horizontal="right" vertical="top"/>
      <protection/>
    </xf>
    <xf numFmtId="181" fontId="12" fillId="0" borderId="32" xfId="42" applyNumberFormat="1" applyFont="1" applyFill="1" applyBorder="1" applyAlignment="1">
      <alignment horizontal="left" vertical="top"/>
      <protection/>
    </xf>
    <xf numFmtId="0" fontId="12" fillId="0" borderId="42" xfId="42" applyFont="1" applyFill="1" applyBorder="1" applyAlignment="1">
      <alignment horizontal="left" vertical="top" wrapText="1"/>
      <protection/>
    </xf>
    <xf numFmtId="178" fontId="12" fillId="0" borderId="31" xfId="42" applyNumberFormat="1" applyFont="1" applyFill="1" applyBorder="1" applyAlignment="1">
      <alignment horizontal="right" vertical="top"/>
      <protection/>
    </xf>
    <xf numFmtId="0" fontId="0" fillId="0" borderId="12" xfId="42" applyFont="1" applyFill="1" applyBorder="1">
      <alignment/>
      <protection/>
    </xf>
    <xf numFmtId="177" fontId="13" fillId="0" borderId="27" xfId="42" applyNumberFormat="1" applyFont="1" applyFill="1" applyBorder="1" applyAlignment="1">
      <alignment horizontal="left" vertical="top"/>
      <protection/>
    </xf>
    <xf numFmtId="0" fontId="13" fillId="0" borderId="38" xfId="42" applyFont="1" applyFill="1" applyBorder="1" applyAlignment="1">
      <alignment horizontal="left" vertical="top" wrapText="1"/>
      <protection/>
    </xf>
    <xf numFmtId="178" fontId="13" fillId="0" borderId="12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178" fontId="13" fillId="0" borderId="26" xfId="42" applyNumberFormat="1" applyFont="1" applyFill="1" applyBorder="1" applyAlignment="1">
      <alignment horizontal="right" vertical="top"/>
      <protection/>
    </xf>
    <xf numFmtId="0" fontId="17" fillId="0" borderId="0" xfId="42" applyFont="1" applyFill="1" applyBorder="1" applyAlignment="1">
      <alignment horizontal="left" vertical="top"/>
      <protection/>
    </xf>
    <xf numFmtId="183" fontId="17" fillId="0" borderId="0" xfId="42" applyNumberFormat="1" applyFont="1" applyFill="1" applyBorder="1" applyAlignment="1">
      <alignment horizontal="left" vertical="top"/>
      <protection/>
    </xf>
    <xf numFmtId="0" fontId="18" fillId="0" borderId="0" xfId="42" applyFont="1" applyFill="1" applyBorder="1">
      <alignment/>
      <protection/>
    </xf>
    <xf numFmtId="0" fontId="18" fillId="0" borderId="0" xfId="42" applyFont="1" applyFill="1" applyBorder="1" applyAlignment="1">
      <alignment wrapText="1"/>
      <protection/>
    </xf>
    <xf numFmtId="0" fontId="18" fillId="0" borderId="0" xfId="42" applyFont="1" applyFill="1">
      <alignment/>
      <protection/>
    </xf>
    <xf numFmtId="175" fontId="13" fillId="0" borderId="40" xfId="42" applyNumberFormat="1" applyFont="1" applyFill="1" applyBorder="1" applyAlignment="1">
      <alignment horizontal="left" vertical="top"/>
      <protection/>
    </xf>
    <xf numFmtId="0" fontId="13" fillId="0" borderId="24" xfId="42" applyFont="1" applyFill="1" applyBorder="1" applyAlignment="1">
      <alignment horizontal="left" vertical="top" wrapText="1"/>
      <protection/>
    </xf>
    <xf numFmtId="181" fontId="12" fillId="0" borderId="0" xfId="42" applyNumberFormat="1" applyFont="1" applyFill="1" applyBorder="1" applyAlignment="1">
      <alignment horizontal="left" vertical="top"/>
      <protection/>
    </xf>
    <xf numFmtId="176" fontId="12" fillId="0" borderId="31" xfId="42" applyNumberFormat="1" applyFont="1" applyFill="1" applyBorder="1" applyAlignment="1">
      <alignment horizontal="right" vertical="top"/>
      <protection/>
    </xf>
    <xf numFmtId="179" fontId="13" fillId="0" borderId="12" xfId="42" applyNumberFormat="1" applyFont="1" applyFill="1" applyBorder="1" applyAlignment="1">
      <alignment horizontal="right" vertical="top"/>
      <protection/>
    </xf>
    <xf numFmtId="0" fontId="0" fillId="0" borderId="32" xfId="42" applyFont="1" applyFill="1" applyBorder="1">
      <alignment/>
      <protection/>
    </xf>
    <xf numFmtId="177" fontId="13" fillId="0" borderId="32" xfId="42" applyNumberFormat="1" applyFont="1" applyFill="1" applyBorder="1" applyAlignment="1">
      <alignment horizontal="left" vertical="top"/>
      <protection/>
    </xf>
    <xf numFmtId="0" fontId="13" fillId="0" borderId="42" xfId="42" applyFont="1" applyFill="1" applyBorder="1" applyAlignment="1">
      <alignment horizontal="left" vertical="top" wrapText="1"/>
      <protection/>
    </xf>
    <xf numFmtId="179" fontId="13" fillId="0" borderId="31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7" fontId="13" fillId="0" borderId="43" xfId="42" applyNumberFormat="1" applyFont="1" applyFill="1" applyBorder="1" applyAlignment="1">
      <alignment horizontal="left" vertical="top"/>
      <protection/>
    </xf>
    <xf numFmtId="0" fontId="13" fillId="0" borderId="44" xfId="42" applyFont="1" applyFill="1" applyBorder="1" applyAlignment="1">
      <alignment horizontal="left" vertical="top" wrapText="1"/>
      <protection/>
    </xf>
    <xf numFmtId="178" fontId="12" fillId="0" borderId="12" xfId="42" applyNumberFormat="1" applyFont="1" applyFill="1" applyBorder="1" applyAlignment="1">
      <alignment horizontal="right" vertical="top"/>
      <protection/>
    </xf>
    <xf numFmtId="178" fontId="13" fillId="0" borderId="40" xfId="42" applyNumberFormat="1" applyFont="1" applyFill="1" applyBorder="1" applyAlignment="1">
      <alignment horizontal="right" vertical="top"/>
      <protection/>
    </xf>
    <xf numFmtId="0" fontId="13" fillId="0" borderId="26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9" fontId="12" fillId="0" borderId="3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12" fillId="0" borderId="40" xfId="42" applyFont="1" applyFill="1" applyBorder="1" applyAlignment="1">
      <alignment horizontal="left" vertical="top" wrapText="1"/>
      <protection/>
    </xf>
    <xf numFmtId="173" fontId="12" fillId="0" borderId="33" xfId="42" applyNumberFormat="1" applyFont="1" applyFill="1" applyBorder="1" applyAlignment="1">
      <alignment horizontal="right" vertical="top"/>
      <protection/>
    </xf>
    <xf numFmtId="0" fontId="12" fillId="0" borderId="0" xfId="42" applyFont="1" applyFill="1" applyBorder="1" applyAlignment="1">
      <alignment horizontal="left" vertical="top" wrapText="1"/>
      <protection/>
    </xf>
    <xf numFmtId="0" fontId="12" fillId="0" borderId="13" xfId="42" applyFont="1" applyFill="1" applyBorder="1" applyAlignment="1">
      <alignment horizontal="left" vertical="top" wrapText="1"/>
      <protection/>
    </xf>
    <xf numFmtId="173" fontId="13" fillId="0" borderId="31" xfId="42" applyNumberFormat="1" applyFont="1" applyFill="1" applyBorder="1" applyAlignment="1">
      <alignment horizontal="right" vertical="top"/>
      <protection/>
    </xf>
    <xf numFmtId="177" fontId="13" fillId="0" borderId="29" xfId="42" applyNumberFormat="1" applyFont="1" applyFill="1" applyBorder="1" applyAlignment="1">
      <alignment horizontal="left" vertical="top"/>
      <protection/>
    </xf>
    <xf numFmtId="0" fontId="13" fillId="0" borderId="45" xfId="42" applyFont="1" applyFill="1" applyBorder="1" applyAlignment="1">
      <alignment horizontal="left" vertical="top" wrapText="1"/>
      <protection/>
    </xf>
    <xf numFmtId="178" fontId="13" fillId="0" borderId="28" xfId="42" applyNumberFormat="1" applyFont="1" applyFill="1" applyBorder="1" applyAlignment="1">
      <alignment horizontal="right" vertical="top"/>
      <protection/>
    </xf>
    <xf numFmtId="179" fontId="13" fillId="0" borderId="28" xfId="42" applyNumberFormat="1" applyFont="1" applyFill="1" applyBorder="1" applyAlignment="1">
      <alignment horizontal="right" vertical="top"/>
      <protection/>
    </xf>
    <xf numFmtId="176" fontId="13" fillId="0" borderId="28" xfId="42" applyNumberFormat="1" applyFont="1" applyFill="1" applyBorder="1" applyAlignment="1">
      <alignment horizontal="right" vertical="top"/>
      <protection/>
    </xf>
    <xf numFmtId="175" fontId="13" fillId="0" borderId="27" xfId="42" applyNumberFormat="1" applyFont="1" applyFill="1" applyBorder="1" applyAlignment="1">
      <alignment horizontal="left" vertical="top"/>
      <protection/>
    </xf>
    <xf numFmtId="176" fontId="13" fillId="0" borderId="12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13" fillId="0" borderId="46" xfId="42" applyFont="1" applyFill="1" applyBorder="1" applyAlignment="1">
      <alignment horizontal="left" vertical="top" wrapText="1"/>
      <protection/>
    </xf>
    <xf numFmtId="0" fontId="12" fillId="0" borderId="33" xfId="42" applyFont="1" applyFill="1" applyBorder="1" applyAlignment="1">
      <alignment horizontal="left" vertical="top" wrapText="1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3" fontId="13" fillId="0" borderId="28" xfId="42" applyNumberFormat="1" applyFont="1" applyFill="1" applyBorder="1" applyAlignment="1">
      <alignment horizontal="right" vertical="top"/>
      <protection/>
    </xf>
    <xf numFmtId="184" fontId="12" fillId="0" borderId="12" xfId="42" applyNumberFormat="1" applyFont="1" applyFill="1" applyBorder="1" applyAlignment="1">
      <alignment horizontal="right" vertical="top"/>
      <protection/>
    </xf>
    <xf numFmtId="175" fontId="13" fillId="0" borderId="29" xfId="42" applyNumberFormat="1" applyFont="1" applyFill="1" applyBorder="1" applyAlignment="1">
      <alignment horizontal="left" vertical="top"/>
      <protection/>
    </xf>
    <xf numFmtId="184" fontId="13" fillId="0" borderId="28" xfId="42" applyNumberFormat="1" applyFont="1" applyFill="1" applyBorder="1" applyAlignment="1">
      <alignment horizontal="right" vertical="top"/>
      <protection/>
    </xf>
    <xf numFmtId="0" fontId="12" fillId="0" borderId="45" xfId="42" applyFont="1" applyFill="1" applyBorder="1" applyAlignment="1">
      <alignment horizontal="left" vertical="top" wrapText="1"/>
      <protection/>
    </xf>
    <xf numFmtId="176" fontId="12" fillId="0" borderId="28" xfId="42" applyNumberFormat="1" applyFont="1" applyFill="1" applyBorder="1" applyAlignment="1">
      <alignment horizontal="right" vertical="top"/>
      <protection/>
    </xf>
    <xf numFmtId="0" fontId="0" fillId="0" borderId="47" xfId="42" applyFont="1" applyFill="1" applyBorder="1">
      <alignment/>
      <protection/>
    </xf>
    <xf numFmtId="175" fontId="13" fillId="0" borderId="43" xfId="42" applyNumberFormat="1" applyFont="1" applyFill="1" applyBorder="1" applyAlignment="1">
      <alignment horizontal="left" vertical="top"/>
      <protection/>
    </xf>
    <xf numFmtId="176" fontId="13" fillId="0" borderId="47" xfId="42" applyNumberFormat="1" applyFont="1" applyFill="1" applyBorder="1" applyAlignment="1">
      <alignment horizontal="right" vertical="top"/>
      <protection/>
    </xf>
    <xf numFmtId="176" fontId="13" fillId="0" borderId="31" xfId="42" applyNumberFormat="1" applyFont="1" applyFill="1" applyBorder="1" applyAlignment="1">
      <alignment horizontal="right" vertical="top"/>
      <protection/>
    </xf>
    <xf numFmtId="181" fontId="12" fillId="0" borderId="13" xfId="42" applyNumberFormat="1" applyFont="1" applyFill="1" applyBorder="1" applyAlignment="1">
      <alignment horizontal="left" vertical="top"/>
      <protection/>
    </xf>
    <xf numFmtId="0" fontId="12" fillId="0" borderId="46" xfId="42" applyFont="1" applyFill="1" applyBorder="1" applyAlignment="1">
      <alignment horizontal="left" vertical="top" wrapText="1"/>
      <protection/>
    </xf>
    <xf numFmtId="179" fontId="12" fillId="0" borderId="34" xfId="42" applyNumberFormat="1" applyFont="1" applyFill="1" applyBorder="1" applyAlignment="1">
      <alignment horizontal="right" vertical="top"/>
      <protection/>
    </xf>
    <xf numFmtId="177" fontId="13" fillId="0" borderId="0" xfId="42" applyNumberFormat="1" applyFont="1" applyFill="1" applyBorder="1" applyAlignment="1">
      <alignment horizontal="left" vertical="top"/>
      <protection/>
    </xf>
    <xf numFmtId="175" fontId="13" fillId="0" borderId="19" xfId="42" applyNumberFormat="1" applyFont="1" applyFill="1" applyBorder="1" applyAlignment="1">
      <alignment horizontal="left" vertical="top"/>
      <protection/>
    </xf>
    <xf numFmtId="0" fontId="13" fillId="0" borderId="48" xfId="42" applyFont="1" applyFill="1" applyBorder="1" applyAlignment="1">
      <alignment horizontal="left" vertical="top" wrapText="1"/>
      <protection/>
    </xf>
    <xf numFmtId="176" fontId="13" fillId="0" borderId="27" xfId="42" applyNumberFormat="1" applyFont="1" applyFill="1" applyBorder="1" applyAlignment="1">
      <alignment horizontal="right" vertical="top"/>
      <protection/>
    </xf>
    <xf numFmtId="179" fontId="12" fillId="0" borderId="20" xfId="42" applyNumberFormat="1" applyFont="1" applyFill="1" applyBorder="1" applyAlignment="1">
      <alignment horizontal="right" vertical="top"/>
      <protection/>
    </xf>
    <xf numFmtId="181" fontId="12" fillId="0" borderId="29" xfId="42" applyNumberFormat="1" applyFont="1" applyFill="1" applyBorder="1" applyAlignment="1">
      <alignment horizontal="left" vertical="top"/>
      <protection/>
    </xf>
    <xf numFmtId="0" fontId="12" fillId="0" borderId="49" xfId="42" applyFont="1" applyFill="1" applyBorder="1" applyAlignment="1">
      <alignment horizontal="left" vertical="top" wrapText="1"/>
      <protection/>
    </xf>
    <xf numFmtId="176" fontId="12" fillId="0" borderId="32" xfId="42" applyNumberFormat="1" applyFont="1" applyFill="1" applyBorder="1" applyAlignment="1">
      <alignment horizontal="right" vertical="top"/>
      <protection/>
    </xf>
    <xf numFmtId="0" fontId="0" fillId="0" borderId="14" xfId="42" applyFont="1" applyFill="1" applyBorder="1">
      <alignment/>
      <protection/>
    </xf>
    <xf numFmtId="177" fontId="13" fillId="0" borderId="15" xfId="42" applyNumberFormat="1" applyFont="1" applyFill="1" applyBorder="1" applyAlignment="1">
      <alignment horizontal="left" vertical="top"/>
      <protection/>
    </xf>
    <xf numFmtId="0" fontId="13" fillId="0" borderId="50" xfId="42" applyFont="1" applyFill="1" applyBorder="1" applyAlignment="1">
      <alignment horizontal="left" vertical="top" wrapText="1"/>
      <protection/>
    </xf>
    <xf numFmtId="181" fontId="12" fillId="0" borderId="14" xfId="42" applyNumberFormat="1" applyFont="1" applyFill="1" applyBorder="1" applyAlignment="1">
      <alignment horizontal="left" vertical="top"/>
      <protection/>
    </xf>
    <xf numFmtId="0" fontId="12" fillId="0" borderId="48" xfId="42" applyFont="1" applyFill="1" applyBorder="1" applyAlignment="1">
      <alignment horizontal="left" vertical="top" wrapText="1"/>
      <protection/>
    </xf>
    <xf numFmtId="176" fontId="12" fillId="0" borderId="27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0" fontId="13" fillId="0" borderId="51" xfId="42" applyFont="1" applyFill="1" applyBorder="1" applyAlignment="1">
      <alignment horizontal="left" vertical="top" wrapText="1"/>
      <protection/>
    </xf>
    <xf numFmtId="0" fontId="12" fillId="0" borderId="50" xfId="42" applyFont="1" applyFill="1" applyBorder="1" applyAlignment="1">
      <alignment horizontal="left" vertical="top" wrapText="1"/>
      <protection/>
    </xf>
    <xf numFmtId="179" fontId="12" fillId="0" borderId="29" xfId="42" applyNumberFormat="1" applyFont="1" applyFill="1" applyBorder="1" applyAlignment="1">
      <alignment horizontal="right" vertical="top"/>
      <protection/>
    </xf>
    <xf numFmtId="0" fontId="0" fillId="0" borderId="18" xfId="42" applyFont="1" applyFill="1" applyBorder="1">
      <alignment/>
      <protection/>
    </xf>
    <xf numFmtId="179" fontId="13" fillId="0" borderId="27" xfId="42" applyNumberFormat="1" applyFont="1" applyFill="1" applyBorder="1" applyAlignment="1">
      <alignment horizontal="right" vertical="top"/>
      <protection/>
    </xf>
    <xf numFmtId="0" fontId="12" fillId="0" borderId="41" xfId="42" applyFont="1" applyFill="1" applyBorder="1" applyAlignment="1">
      <alignment horizontal="left" vertical="top" wrapText="1"/>
      <protection/>
    </xf>
    <xf numFmtId="178" fontId="12" fillId="0" borderId="51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11" fillId="0" borderId="0" xfId="42" applyFont="1" applyFill="1" applyBorder="1" applyAlignment="1">
      <alignment horizontal="right" vertical="top" wrapText="1"/>
      <protection/>
    </xf>
    <xf numFmtId="0" fontId="17" fillId="0" borderId="0" xfId="42" applyFont="1" applyFill="1" applyAlignment="1">
      <alignment horizontal="left" vertical="top"/>
      <protection/>
    </xf>
    <xf numFmtId="183" fontId="17" fillId="0" borderId="0" xfId="42" applyNumberFormat="1" applyFont="1" applyFill="1" applyAlignment="1">
      <alignment horizontal="left" vertical="top"/>
      <protection/>
    </xf>
    <xf numFmtId="0" fontId="18" fillId="0" borderId="0" xfId="42" applyFont="1" applyFill="1" applyAlignment="1">
      <alignment wrapText="1"/>
      <protection/>
    </xf>
    <xf numFmtId="0" fontId="0" fillId="0" borderId="10" xfId="42" applyFont="1" applyBorder="1">
      <alignment/>
      <protection/>
    </xf>
    <xf numFmtId="0" fontId="0" fillId="0" borderId="10" xfId="42" applyFont="1" applyBorder="1" applyAlignment="1">
      <alignment wrapText="1"/>
      <protection/>
    </xf>
    <xf numFmtId="0" fontId="2" fillId="0" borderId="10" xfId="42" applyFont="1" applyBorder="1" applyAlignment="1">
      <alignment horizontal="left" vertical="top"/>
      <protection/>
    </xf>
    <xf numFmtId="4" fontId="5" fillId="0" borderId="10" xfId="42" applyNumberFormat="1" applyFont="1" applyBorder="1" applyAlignment="1">
      <alignment vertical="top"/>
      <protection/>
    </xf>
    <xf numFmtId="0" fontId="1" fillId="0" borderId="10" xfId="42" applyFont="1" applyFill="1" applyBorder="1" applyAlignment="1">
      <alignment horizontal="left" vertical="top"/>
      <protection/>
    </xf>
    <xf numFmtId="183" fontId="1" fillId="0" borderId="10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wrapText="1"/>
      <protection/>
    </xf>
    <xf numFmtId="0" fontId="4" fillId="0" borderId="52" xfId="42" applyFont="1" applyFill="1" applyBorder="1" applyAlignment="1">
      <alignment horizontal="center" vertical="center"/>
      <protection/>
    </xf>
    <xf numFmtId="0" fontId="4" fillId="0" borderId="53" xfId="42" applyFont="1" applyFill="1" applyBorder="1" applyAlignment="1">
      <alignment horizontal="center" vertic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4" fillId="0" borderId="55" xfId="42" applyFont="1" applyFill="1" applyBorder="1" applyAlignment="1">
      <alignment horizontal="center" vertical="center" wrapText="1"/>
      <protection/>
    </xf>
    <xf numFmtId="0" fontId="0" fillId="0" borderId="56" xfId="42" applyFont="1" applyFill="1" applyBorder="1">
      <alignment/>
      <protection/>
    </xf>
    <xf numFmtId="181" fontId="12" fillId="0" borderId="57" xfId="42" applyNumberFormat="1" applyFont="1" applyFill="1" applyBorder="1" applyAlignment="1">
      <alignment horizontal="left" vertical="top"/>
      <protection/>
    </xf>
    <xf numFmtId="173" fontId="12" fillId="0" borderId="40" xfId="42" applyNumberFormat="1" applyFont="1" applyFill="1" applyBorder="1" applyAlignment="1">
      <alignment horizontal="right" vertical="top"/>
      <protection/>
    </xf>
    <xf numFmtId="175" fontId="13" fillId="0" borderId="22" xfId="42" applyNumberFormat="1" applyFont="1" applyFill="1" applyBorder="1" applyAlignment="1">
      <alignment horizontal="left" vertical="top"/>
      <protection/>
    </xf>
    <xf numFmtId="173" fontId="13" fillId="0" borderId="0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40" xfId="42" applyFont="1" applyFill="1" applyBorder="1">
      <alignment/>
      <protection/>
    </xf>
    <xf numFmtId="0" fontId="7" fillId="0" borderId="58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12" fillId="0" borderId="59" xfId="42" applyFont="1" applyFill="1" applyBorder="1" applyAlignment="1">
      <alignment horizontal="left" vertical="top" wrapText="1"/>
      <protection/>
    </xf>
    <xf numFmtId="179" fontId="12" fillId="0" borderId="58" xfId="42" applyNumberFormat="1" applyFont="1" applyFill="1" applyBorder="1" applyAlignment="1">
      <alignment horizontal="right" vertical="top"/>
      <protection/>
    </xf>
    <xf numFmtId="174" fontId="12" fillId="0" borderId="51" xfId="42" applyNumberFormat="1" applyFont="1" applyFill="1" applyBorder="1" applyAlignment="1">
      <alignment horizontal="left" vertical="top"/>
      <protection/>
    </xf>
    <xf numFmtId="181" fontId="12" fillId="0" borderId="41" xfId="42" applyNumberFormat="1" applyFont="1" applyFill="1" applyBorder="1" applyAlignment="1">
      <alignment horizontal="left" vertical="top"/>
      <protection/>
    </xf>
    <xf numFmtId="0" fontId="21" fillId="0" borderId="52" xfId="42" applyFont="1" applyFill="1" applyBorder="1" applyAlignment="1">
      <alignment horizontal="center" vertical="center"/>
      <protection/>
    </xf>
    <xf numFmtId="0" fontId="21" fillId="0" borderId="53" xfId="42" applyFont="1" applyFill="1" applyBorder="1" applyAlignment="1">
      <alignment horizontal="center" vertical="center"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21" fillId="0" borderId="55" xfId="42" applyFont="1" applyFill="1" applyBorder="1" applyAlignment="1">
      <alignment horizontal="center" vertical="center" wrapText="1"/>
      <protection/>
    </xf>
    <xf numFmtId="0" fontId="8" fillId="0" borderId="60" xfId="42" applyFont="1" applyFill="1" applyBorder="1" applyAlignment="1">
      <alignment horizontal="center" vertical="center"/>
      <protection/>
    </xf>
    <xf numFmtId="2" fontId="8" fillId="0" borderId="61" xfId="42" applyNumberFormat="1" applyFont="1" applyFill="1" applyBorder="1" applyAlignment="1">
      <alignment horizontal="center" vertical="center"/>
      <protection/>
    </xf>
    <xf numFmtId="4" fontId="8" fillId="0" borderId="62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8" fillId="0" borderId="0" xfId="42" applyFont="1" applyFill="1" applyAlignment="1">
      <alignment horizontal="center" vertical="center"/>
      <protection/>
    </xf>
    <xf numFmtId="172" fontId="11" fillId="33" borderId="63" xfId="42" applyNumberFormat="1" applyFont="1" applyFill="1" applyBorder="1" applyAlignment="1">
      <alignment horizontal="left" vertical="top"/>
      <protection/>
    </xf>
    <xf numFmtId="0" fontId="0" fillId="33" borderId="0" xfId="42" applyFont="1" applyFill="1" applyBorder="1">
      <alignment/>
      <protection/>
    </xf>
    <xf numFmtId="0" fontId="0" fillId="33" borderId="64" xfId="42" applyFont="1" applyFill="1" applyBorder="1">
      <alignment/>
      <protection/>
    </xf>
    <xf numFmtId="0" fontId="0" fillId="33" borderId="65" xfId="42" applyFont="1" applyFill="1" applyBorder="1">
      <alignment/>
      <protection/>
    </xf>
    <xf numFmtId="0" fontId="11" fillId="33" borderId="66" xfId="42" applyFont="1" applyFill="1" applyBorder="1" applyAlignment="1">
      <alignment horizontal="left" vertical="top" wrapText="1"/>
      <protection/>
    </xf>
    <xf numFmtId="173" fontId="11" fillId="33" borderId="64" xfId="42" applyNumberFormat="1" applyFont="1" applyFill="1" applyBorder="1" applyAlignment="1">
      <alignment horizontal="right" vertical="top"/>
      <protection/>
    </xf>
    <xf numFmtId="0" fontId="11" fillId="33" borderId="39" xfId="42" applyFont="1" applyFill="1" applyBorder="1" applyAlignment="1">
      <alignment horizontal="left" vertical="top" wrapText="1"/>
      <protection/>
    </xf>
    <xf numFmtId="173" fontId="11" fillId="33" borderId="37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176" fontId="11" fillId="33" borderId="37" xfId="42" applyNumberFormat="1" applyFont="1" applyFill="1" applyBorder="1" applyAlignment="1">
      <alignment horizontal="right" vertical="top"/>
      <protection/>
    </xf>
    <xf numFmtId="180" fontId="11" fillId="33" borderId="37" xfId="42" applyNumberFormat="1" applyFont="1" applyFill="1" applyBorder="1" applyAlignment="1">
      <alignment horizontal="left" vertical="top"/>
      <protection/>
    </xf>
    <xf numFmtId="180" fontId="11" fillId="33" borderId="11" xfId="42" applyNumberFormat="1" applyFont="1" applyFill="1" applyBorder="1" applyAlignment="1">
      <alignment horizontal="left" vertical="top"/>
      <protection/>
    </xf>
    <xf numFmtId="0" fontId="0" fillId="33" borderId="23" xfId="42" applyFont="1" applyFill="1" applyBorder="1">
      <alignment/>
      <protection/>
    </xf>
    <xf numFmtId="0" fontId="11" fillId="33" borderId="23" xfId="42" applyFont="1" applyFill="1" applyBorder="1" applyAlignment="1">
      <alignment horizontal="left" vertical="top" wrapText="1"/>
      <protection/>
    </xf>
    <xf numFmtId="184" fontId="11" fillId="33" borderId="0" xfId="42" applyNumberFormat="1" applyFont="1" applyFill="1" applyBorder="1" applyAlignment="1">
      <alignment horizontal="right" vertical="top"/>
      <protection/>
    </xf>
    <xf numFmtId="0" fontId="0" fillId="33" borderId="11" xfId="42" applyFont="1" applyFill="1" applyBorder="1">
      <alignment/>
      <protection/>
    </xf>
    <xf numFmtId="0" fontId="0" fillId="33" borderId="26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11" fillId="33" borderId="26" xfId="42" applyFont="1" applyFill="1" applyBorder="1" applyAlignment="1">
      <alignment horizontal="left" vertical="top" wrapText="1"/>
      <protection/>
    </xf>
    <xf numFmtId="0" fontId="0" fillId="33" borderId="31" xfId="42" applyFont="1" applyFill="1" applyBorder="1">
      <alignment/>
      <protection/>
    </xf>
    <xf numFmtId="0" fontId="0" fillId="33" borderId="32" xfId="42" applyFont="1" applyFill="1" applyBorder="1">
      <alignment/>
      <protection/>
    </xf>
    <xf numFmtId="0" fontId="11" fillId="33" borderId="42" xfId="42" applyFont="1" applyFill="1" applyBorder="1" applyAlignment="1">
      <alignment horizontal="left" vertical="top" wrapText="1"/>
      <protection/>
    </xf>
    <xf numFmtId="184" fontId="11" fillId="33" borderId="31" xfId="42" applyNumberFormat="1" applyFont="1" applyFill="1" applyBorder="1" applyAlignment="1">
      <alignment horizontal="right" vertical="top"/>
      <protection/>
    </xf>
    <xf numFmtId="180" fontId="11" fillId="33" borderId="30" xfId="42" applyNumberFormat="1" applyFont="1" applyFill="1" applyBorder="1" applyAlignment="1">
      <alignment horizontal="left" vertical="top"/>
      <protection/>
    </xf>
    <xf numFmtId="0" fontId="0" fillId="33" borderId="22" xfId="42" applyFont="1" applyFill="1" applyBorder="1">
      <alignment/>
      <protection/>
    </xf>
    <xf numFmtId="176" fontId="11" fillId="33" borderId="0" xfId="42" applyNumberFormat="1" applyFont="1" applyFill="1" applyBorder="1" applyAlignment="1">
      <alignment horizontal="right" vertical="top"/>
      <protection/>
    </xf>
    <xf numFmtId="4" fontId="13" fillId="0" borderId="33" xfId="42" applyNumberFormat="1" applyFont="1" applyFill="1" applyBorder="1" applyAlignment="1">
      <alignment horizontal="right" vertical="top"/>
      <protection/>
    </xf>
    <xf numFmtId="0" fontId="20" fillId="0" borderId="42" xfId="42" applyFont="1" applyFill="1" applyBorder="1" applyAlignment="1">
      <alignment horizontal="left" vertical="top" wrapText="1"/>
      <protection/>
    </xf>
    <xf numFmtId="176" fontId="12" fillId="0" borderId="0" xfId="42" applyNumberFormat="1" applyFont="1" applyFill="1" applyBorder="1" applyAlignment="1">
      <alignment horizontal="right" vertical="top"/>
      <protection/>
    </xf>
    <xf numFmtId="174" fontId="12" fillId="0" borderId="21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176" fontId="13" fillId="0" borderId="51" xfId="42" applyNumberFormat="1" applyFont="1" applyFill="1" applyBorder="1" applyAlignment="1">
      <alignment horizontal="right" vertical="top"/>
      <protection/>
    </xf>
    <xf numFmtId="174" fontId="12" fillId="0" borderId="33" xfId="42" applyNumberFormat="1" applyFont="1" applyFill="1" applyBorder="1" applyAlignment="1">
      <alignment horizontal="left" vertical="top"/>
      <protection/>
    </xf>
    <xf numFmtId="176" fontId="13" fillId="0" borderId="26" xfId="42" applyNumberFormat="1" applyFont="1" applyFill="1" applyBorder="1" applyAlignment="1">
      <alignment horizontal="right" vertical="top"/>
      <protection/>
    </xf>
    <xf numFmtId="174" fontId="12" fillId="0" borderId="23" xfId="42" applyNumberFormat="1" applyFont="1" applyFill="1" applyBorder="1" applyAlignment="1">
      <alignment horizontal="left" vertical="top"/>
      <protection/>
    </xf>
    <xf numFmtId="181" fontId="12" fillId="0" borderId="25" xfId="42" applyNumberFormat="1" applyFont="1" applyFill="1" applyBorder="1" applyAlignment="1">
      <alignment horizontal="left" vertical="top"/>
      <protection/>
    </xf>
    <xf numFmtId="0" fontId="0" fillId="0" borderId="29" xfId="42" applyFont="1" applyFill="1" applyBorder="1">
      <alignment/>
      <protection/>
    </xf>
    <xf numFmtId="0" fontId="13" fillId="0" borderId="35" xfId="42" applyFont="1" applyFill="1" applyBorder="1" applyAlignment="1">
      <alignment horizontal="left" vertical="top" wrapText="1"/>
      <protection/>
    </xf>
    <xf numFmtId="0" fontId="0" fillId="0" borderId="27" xfId="42" applyFont="1" applyFill="1" applyBorder="1">
      <alignment/>
      <protection/>
    </xf>
    <xf numFmtId="0" fontId="4" fillId="0" borderId="67" xfId="42" applyFont="1" applyFill="1" applyBorder="1" applyAlignment="1">
      <alignment horizontal="center" vertical="center"/>
      <protection/>
    </xf>
    <xf numFmtId="176" fontId="13" fillId="0" borderId="41" xfId="42" applyNumberFormat="1" applyFont="1" applyFill="1" applyBorder="1" applyAlignment="1">
      <alignment horizontal="right" vertical="top"/>
      <protection/>
    </xf>
    <xf numFmtId="177" fontId="20" fillId="0" borderId="29" xfId="42" applyNumberFormat="1" applyFont="1" applyFill="1" applyBorder="1" applyAlignment="1">
      <alignment horizontal="left" vertical="top"/>
      <protection/>
    </xf>
    <xf numFmtId="0" fontId="20" fillId="0" borderId="45" xfId="42" applyFont="1" applyFill="1" applyBorder="1" applyAlignment="1">
      <alignment horizontal="left" vertical="top" wrapText="1"/>
      <protection/>
    </xf>
    <xf numFmtId="179" fontId="20" fillId="0" borderId="28" xfId="42" applyNumberFormat="1" applyFont="1" applyFill="1" applyBorder="1" applyAlignment="1">
      <alignment horizontal="right" vertical="top"/>
      <protection/>
    </xf>
    <xf numFmtId="177" fontId="20" fillId="0" borderId="43" xfId="42" applyNumberFormat="1" applyFont="1" applyFill="1" applyBorder="1" applyAlignment="1">
      <alignment horizontal="left" vertical="top"/>
      <protection/>
    </xf>
    <xf numFmtId="179" fontId="20" fillId="0" borderId="47" xfId="42" applyNumberFormat="1" applyFont="1" applyFill="1" applyBorder="1" applyAlignment="1">
      <alignment horizontal="right" vertical="top"/>
      <protection/>
    </xf>
    <xf numFmtId="0" fontId="22" fillId="33" borderId="39" xfId="42" applyFont="1" applyFill="1" applyBorder="1" applyAlignment="1">
      <alignment horizontal="left" vertical="top" wrapText="1"/>
      <protection/>
    </xf>
    <xf numFmtId="0" fontId="23" fillId="0" borderId="48" xfId="42" applyFont="1" applyFill="1" applyBorder="1" applyAlignment="1">
      <alignment horizontal="left" vertical="top" wrapText="1"/>
      <protection/>
    </xf>
    <xf numFmtId="176" fontId="23" fillId="0" borderId="27" xfId="42" applyNumberFormat="1" applyFont="1" applyFill="1" applyBorder="1" applyAlignment="1">
      <alignment horizontal="right" vertical="top"/>
      <protection/>
    </xf>
    <xf numFmtId="176" fontId="23" fillId="0" borderId="51" xfId="42" applyNumberFormat="1" applyFont="1" applyFill="1" applyBorder="1" applyAlignment="1">
      <alignment horizontal="right" vertical="top"/>
      <protection/>
    </xf>
    <xf numFmtId="177" fontId="20" fillId="0" borderId="36" xfId="42" applyNumberFormat="1" applyFont="1" applyFill="1" applyBorder="1" applyAlignment="1">
      <alignment horizontal="left" vertical="top"/>
      <protection/>
    </xf>
    <xf numFmtId="0" fontId="20" fillId="0" borderId="51" xfId="42" applyFont="1" applyFill="1" applyBorder="1" applyAlignment="1">
      <alignment horizontal="left" vertical="top" wrapText="1"/>
      <protection/>
    </xf>
    <xf numFmtId="179" fontId="20" fillId="0" borderId="41" xfId="42" applyNumberFormat="1" applyFont="1" applyFill="1" applyBorder="1" applyAlignment="1">
      <alignment horizontal="right" vertical="top"/>
      <protection/>
    </xf>
    <xf numFmtId="179" fontId="20" fillId="0" borderId="51" xfId="42" applyNumberFormat="1" applyFont="1" applyFill="1" applyBorder="1" applyAlignment="1">
      <alignment horizontal="right" vertical="top"/>
      <protection/>
    </xf>
    <xf numFmtId="0" fontId="5" fillId="0" borderId="52" xfId="42" applyFont="1" applyFill="1" applyBorder="1" applyAlignment="1">
      <alignment horizontal="center" vertical="center"/>
      <protection/>
    </xf>
    <xf numFmtId="0" fontId="5" fillId="0" borderId="53" xfId="42" applyFont="1" applyFill="1" applyBorder="1" applyAlignment="1">
      <alignment horizontal="center" vertical="center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55" xfId="42" applyFont="1" applyFill="1" applyBorder="1" applyAlignment="1">
      <alignment horizontal="center" vertical="center" wrapText="1"/>
      <protection/>
    </xf>
    <xf numFmtId="180" fontId="11" fillId="33" borderId="23" xfId="42" applyNumberFormat="1" applyFont="1" applyFill="1" applyBorder="1" applyAlignment="1">
      <alignment horizontal="left" vertical="top"/>
      <protection/>
    </xf>
    <xf numFmtId="0" fontId="13" fillId="0" borderId="21" xfId="42" applyFont="1" applyFill="1" applyBorder="1" applyAlignment="1">
      <alignment horizontal="left" vertical="top" wrapText="1"/>
      <protection/>
    </xf>
    <xf numFmtId="0" fontId="0" fillId="0" borderId="68" xfId="42" applyFont="1" applyFill="1" applyBorder="1">
      <alignment/>
      <protection/>
    </xf>
    <xf numFmtId="178" fontId="12" fillId="0" borderId="26" xfId="42" applyNumberFormat="1" applyFont="1" applyFill="1" applyBorder="1" applyAlignment="1">
      <alignment horizontal="right" vertical="top"/>
      <protection/>
    </xf>
    <xf numFmtId="179" fontId="13" fillId="0" borderId="47" xfId="42" applyNumberFormat="1" applyFont="1" applyFill="1" applyBorder="1" applyAlignment="1">
      <alignment horizontal="right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181" fontId="23" fillId="0" borderId="29" xfId="42" applyNumberFormat="1" applyFont="1" applyFill="1" applyBorder="1" applyAlignment="1">
      <alignment horizontal="left" vertical="top"/>
      <protection/>
    </xf>
    <xf numFmtId="178" fontId="13" fillId="0" borderId="34" xfId="42" applyNumberFormat="1" applyFont="1" applyFill="1" applyBorder="1" applyAlignment="1">
      <alignment horizontal="right" vertical="top"/>
      <protection/>
    </xf>
    <xf numFmtId="0" fontId="20" fillId="0" borderId="69" xfId="42" applyFont="1" applyFill="1" applyBorder="1" applyAlignment="1">
      <alignment horizontal="left" vertical="top" wrapText="1"/>
      <protection/>
    </xf>
    <xf numFmtId="178" fontId="13" fillId="0" borderId="47" xfId="42" applyNumberFormat="1" applyFont="1" applyFill="1" applyBorder="1" applyAlignment="1">
      <alignment horizontal="right" vertical="top"/>
      <protection/>
    </xf>
    <xf numFmtId="0" fontId="13" fillId="0" borderId="25" xfId="42" applyFont="1" applyFill="1" applyBorder="1" applyAlignment="1">
      <alignment horizontal="left" vertical="top" wrapText="1"/>
      <protection/>
    </xf>
    <xf numFmtId="0" fontId="7" fillId="0" borderId="23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1" xfId="42" applyFont="1" applyFill="1" applyBorder="1">
      <alignment/>
      <protection/>
    </xf>
    <xf numFmtId="0" fontId="7" fillId="0" borderId="41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7" fillId="0" borderId="13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43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66" fillId="0" borderId="0" xfId="42" applyFont="1" applyFill="1" applyBorder="1">
      <alignment/>
      <protection/>
    </xf>
    <xf numFmtId="0" fontId="66" fillId="0" borderId="0" xfId="42" applyFont="1" applyFill="1">
      <alignment/>
      <protection/>
    </xf>
    <xf numFmtId="0" fontId="16" fillId="0" borderId="13" xfId="42" applyFont="1" applyFill="1" applyBorder="1" applyAlignment="1">
      <alignment horizontal="left" vertical="top" wrapText="1"/>
      <protection/>
    </xf>
    <xf numFmtId="0" fontId="0" fillId="0" borderId="11" xfId="42" applyFont="1" applyFill="1" applyBorder="1">
      <alignment/>
      <protection/>
    </xf>
    <xf numFmtId="176" fontId="20" fillId="0" borderId="20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20" fillId="0" borderId="41" xfId="42" applyFont="1" applyFill="1" applyBorder="1" applyAlignment="1">
      <alignment horizontal="left" vertical="top" wrapText="1"/>
      <protection/>
    </xf>
    <xf numFmtId="181" fontId="23" fillId="0" borderId="0" xfId="42" applyNumberFormat="1" applyFont="1" applyFill="1" applyBorder="1" applyAlignment="1">
      <alignment horizontal="left" vertical="top"/>
      <protection/>
    </xf>
    <xf numFmtId="0" fontId="23" fillId="0" borderId="42" xfId="42" applyFont="1" applyFill="1" applyBorder="1" applyAlignment="1">
      <alignment horizontal="left" vertical="top" wrapText="1"/>
      <protection/>
    </xf>
    <xf numFmtId="176" fontId="23" fillId="0" borderId="31" xfId="42" applyNumberFormat="1" applyFont="1" applyFill="1" applyBorder="1" applyAlignment="1">
      <alignment horizontal="right" vertical="top"/>
      <protection/>
    </xf>
    <xf numFmtId="176" fontId="23" fillId="0" borderId="26" xfId="42" applyNumberFormat="1" applyFont="1" applyFill="1" applyBorder="1" applyAlignment="1">
      <alignment horizontal="right" vertical="top"/>
      <protection/>
    </xf>
    <xf numFmtId="174" fontId="23" fillId="0" borderId="33" xfId="42" applyNumberFormat="1" applyFont="1" applyFill="1" applyBorder="1" applyAlignment="1">
      <alignment horizontal="left" vertical="top"/>
      <protection/>
    </xf>
    <xf numFmtId="0" fontId="20" fillId="0" borderId="41" xfId="42" applyFont="1" applyFill="1" applyBorder="1" applyAlignment="1">
      <alignment horizontal="left" vertical="top" wrapText="1"/>
      <protection/>
    </xf>
    <xf numFmtId="176" fontId="20" fillId="0" borderId="51" xfId="42" applyNumberFormat="1" applyFont="1" applyFill="1" applyBorder="1" applyAlignment="1">
      <alignment horizontal="right" vertical="top"/>
      <protection/>
    </xf>
    <xf numFmtId="0" fontId="20" fillId="0" borderId="35" xfId="42" applyFont="1" applyFill="1" applyBorder="1" applyAlignment="1">
      <alignment horizontal="left" vertical="top" wrapText="1"/>
      <protection/>
    </xf>
    <xf numFmtId="176" fontId="20" fillId="0" borderId="36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0" fontId="0" fillId="0" borderId="69" xfId="42" applyFont="1" applyFill="1" applyBorder="1">
      <alignment/>
      <protection/>
    </xf>
    <xf numFmtId="182" fontId="20" fillId="0" borderId="47" xfId="42" applyNumberFormat="1" applyFont="1" applyFill="1" applyBorder="1" applyAlignment="1">
      <alignment horizontal="right" vertical="top"/>
      <protection/>
    </xf>
    <xf numFmtId="0" fontId="0" fillId="0" borderId="29" xfId="42" applyFont="1" applyFill="1" applyBorder="1">
      <alignment/>
      <protection/>
    </xf>
    <xf numFmtId="178" fontId="20" fillId="0" borderId="28" xfId="42" applyNumberFormat="1" applyFont="1" applyFill="1" applyBorder="1" applyAlignment="1">
      <alignment horizontal="right" vertical="top"/>
      <protection/>
    </xf>
    <xf numFmtId="181" fontId="23" fillId="0" borderId="32" xfId="42" applyNumberFormat="1" applyFont="1" applyFill="1" applyBorder="1" applyAlignment="1">
      <alignment horizontal="left" vertical="top"/>
      <protection/>
    </xf>
    <xf numFmtId="174" fontId="23" fillId="0" borderId="21" xfId="42" applyNumberFormat="1" applyFont="1" applyFill="1" applyBorder="1" applyAlignment="1">
      <alignment horizontal="left" vertical="top"/>
      <protection/>
    </xf>
    <xf numFmtId="0" fontId="7" fillId="0" borderId="12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23" fillId="0" borderId="38" xfId="42" applyFont="1" applyFill="1" applyBorder="1" applyAlignment="1">
      <alignment horizontal="left" vertical="top" wrapText="1"/>
      <protection/>
    </xf>
    <xf numFmtId="179" fontId="23" fillId="0" borderId="12" xfId="42" applyNumberFormat="1" applyFont="1" applyFill="1" applyBorder="1" applyAlignment="1">
      <alignment horizontal="right" vertical="top"/>
      <protection/>
    </xf>
    <xf numFmtId="0" fontId="20" fillId="0" borderId="44" xfId="42" applyFont="1" applyFill="1" applyBorder="1" applyAlignment="1">
      <alignment horizontal="left" vertical="top" wrapText="1"/>
      <protection/>
    </xf>
    <xf numFmtId="0" fontId="0" fillId="0" borderId="69" xfId="42" applyFont="1" applyFill="1" applyBorder="1">
      <alignment/>
      <protection/>
    </xf>
    <xf numFmtId="0" fontId="0" fillId="0" borderId="56" xfId="42" applyFont="1" applyFill="1" applyBorder="1">
      <alignment/>
      <protection/>
    </xf>
    <xf numFmtId="180" fontId="22" fillId="33" borderId="30" xfId="42" applyNumberFormat="1" applyFont="1" applyFill="1" applyBorder="1" applyAlignment="1">
      <alignment horizontal="lef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176" fontId="22" fillId="33" borderId="37" xfId="42" applyNumberFormat="1" applyFont="1" applyFill="1" applyBorder="1" applyAlignment="1">
      <alignment horizontal="right" vertical="top"/>
      <protection/>
    </xf>
    <xf numFmtId="0" fontId="7" fillId="0" borderId="33" xfId="42" applyFont="1" applyFill="1" applyBorder="1">
      <alignment/>
      <protection/>
    </xf>
    <xf numFmtId="181" fontId="23" fillId="0" borderId="27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3" xfId="42" applyFont="1" applyFill="1" applyBorder="1">
      <alignment/>
      <protection/>
    </xf>
    <xf numFmtId="0" fontId="23" fillId="0" borderId="44" xfId="42" applyFont="1" applyFill="1" applyBorder="1" applyAlignment="1">
      <alignment horizontal="left" vertical="top" wrapText="1"/>
      <protection/>
    </xf>
    <xf numFmtId="176" fontId="23" fillId="0" borderId="47" xfId="42" applyNumberFormat="1" applyFont="1" applyFill="1" applyBorder="1" applyAlignment="1">
      <alignment horizontal="right" vertical="top"/>
      <protection/>
    </xf>
    <xf numFmtId="0" fontId="20" fillId="0" borderId="70" xfId="42" applyFont="1" applyFill="1" applyBorder="1" applyAlignment="1">
      <alignment horizontal="left" vertical="top" wrapText="1"/>
      <protection/>
    </xf>
    <xf numFmtId="0" fontId="0" fillId="0" borderId="10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77" fontId="13" fillId="0" borderId="41" xfId="42" applyNumberFormat="1" applyFont="1" applyFill="1" applyBorder="1" applyAlignment="1">
      <alignment horizontal="left" vertical="top"/>
      <protection/>
    </xf>
    <xf numFmtId="0" fontId="13" fillId="0" borderId="59" xfId="42" applyFont="1" applyFill="1" applyBorder="1" applyAlignment="1">
      <alignment horizontal="left" vertical="top" wrapText="1"/>
      <protection/>
    </xf>
    <xf numFmtId="179" fontId="13" fillId="0" borderId="58" xfId="42" applyNumberFormat="1" applyFont="1" applyFill="1" applyBorder="1" applyAlignment="1">
      <alignment horizontal="right" vertical="top"/>
      <protection/>
    </xf>
    <xf numFmtId="0" fontId="13" fillId="0" borderId="20" xfId="42" applyFont="1" applyFill="1" applyBorder="1" applyAlignment="1">
      <alignment horizontal="left" vertical="top" wrapText="1"/>
      <protection/>
    </xf>
    <xf numFmtId="181" fontId="12" fillId="0" borderId="22" xfId="42" applyNumberFormat="1" applyFont="1" applyFill="1" applyBorder="1" applyAlignment="1">
      <alignment horizontal="left" vertical="top"/>
      <protection/>
    </xf>
    <xf numFmtId="181" fontId="12" fillId="0" borderId="46" xfId="42" applyNumberFormat="1" applyFont="1" applyFill="1" applyBorder="1" applyAlignment="1">
      <alignment horizontal="left"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Border="1" applyAlignment="1">
      <alignment vertical="top"/>
      <protection/>
    </xf>
    <xf numFmtId="2" fontId="0" fillId="0" borderId="10" xfId="42" applyNumberFormat="1" applyFont="1" applyBorder="1" applyAlignment="1">
      <alignment vertical="top"/>
      <protection/>
    </xf>
    <xf numFmtId="173" fontId="11" fillId="33" borderId="71" xfId="42" applyNumberFormat="1" applyFont="1" applyFill="1" applyBorder="1" applyAlignment="1">
      <alignment vertical="top"/>
      <protection/>
    </xf>
    <xf numFmtId="173" fontId="12" fillId="0" borderId="51" xfId="42" applyNumberFormat="1" applyFont="1" applyFill="1" applyBorder="1" applyAlignment="1">
      <alignment vertical="top"/>
      <protection/>
    </xf>
    <xf numFmtId="173" fontId="13" fillId="0" borderId="51" xfId="42" applyNumberFormat="1" applyFont="1" applyFill="1" applyBorder="1" applyAlignment="1">
      <alignment vertical="top"/>
      <protection/>
    </xf>
    <xf numFmtId="173" fontId="13" fillId="0" borderId="37" xfId="42" applyNumberFormat="1" applyFont="1" applyFill="1" applyBorder="1" applyAlignment="1">
      <alignment vertical="top"/>
      <protection/>
    </xf>
    <xf numFmtId="173" fontId="13" fillId="0" borderId="23" xfId="42" applyNumberFormat="1" applyFont="1" applyFill="1" applyBorder="1" applyAlignment="1">
      <alignment vertical="top"/>
      <protection/>
    </xf>
    <xf numFmtId="173" fontId="13" fillId="0" borderId="33" xfId="42" applyNumberFormat="1" applyFont="1" applyFill="1" applyBorder="1" applyAlignment="1">
      <alignment vertical="top"/>
      <protection/>
    </xf>
    <xf numFmtId="2" fontId="0" fillId="0" borderId="0" xfId="42" applyNumberFormat="1" applyFont="1" applyFill="1" applyBorder="1" applyAlignment="1">
      <alignment vertical="top"/>
      <protection/>
    </xf>
    <xf numFmtId="2" fontId="0" fillId="0" borderId="10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0" fillId="0" borderId="69" xfId="42" applyNumberFormat="1" applyFont="1" applyFill="1" applyBorder="1" applyAlignment="1">
      <alignment vertical="top"/>
      <protection/>
    </xf>
    <xf numFmtId="2" fontId="8" fillId="33" borderId="23" xfId="42" applyNumberFormat="1" applyFont="1" applyFill="1" applyBorder="1" applyAlignment="1">
      <alignment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2" fontId="0" fillId="0" borderId="51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2" fontId="0" fillId="33" borderId="26" xfId="42" applyNumberFormat="1" applyFont="1" applyFill="1" applyBorder="1" applyAlignment="1">
      <alignment vertical="top"/>
      <protection/>
    </xf>
    <xf numFmtId="2" fontId="7" fillId="33" borderId="23" xfId="42" applyNumberFormat="1" applyFont="1" applyFill="1" applyBorder="1" applyAlignment="1">
      <alignment vertical="top"/>
      <protection/>
    </xf>
    <xf numFmtId="2" fontId="7" fillId="0" borderId="26" xfId="42" applyNumberFormat="1" applyFont="1" applyFill="1" applyBorder="1" applyAlignment="1">
      <alignment vertical="top"/>
      <protection/>
    </xf>
    <xf numFmtId="2" fontId="3" fillId="0" borderId="0" xfId="42" applyNumberFormat="1" applyFont="1" applyAlignment="1">
      <alignment vertical="top"/>
      <protection/>
    </xf>
    <xf numFmtId="2" fontId="19" fillId="0" borderId="0" xfId="42" applyNumberFormat="1" applyFont="1" applyFill="1" applyBorder="1" applyAlignment="1">
      <alignment vertical="top"/>
      <protection/>
    </xf>
    <xf numFmtId="2" fontId="0" fillId="0" borderId="0" xfId="42" applyNumberFormat="1" applyFont="1" applyAlignment="1">
      <alignment vertical="top"/>
      <protection/>
    </xf>
    <xf numFmtId="2" fontId="8" fillId="0" borderId="61" xfId="42" applyNumberFormat="1" applyFont="1" applyFill="1" applyBorder="1" applyAlignment="1">
      <alignment horizontal="center" vertical="top"/>
      <protection/>
    </xf>
    <xf numFmtId="2" fontId="8" fillId="0" borderId="60" xfId="42" applyNumberFormat="1" applyFont="1" applyFill="1" applyBorder="1" applyAlignment="1">
      <alignment horizontal="center" vertical="top"/>
      <protection/>
    </xf>
    <xf numFmtId="2" fontId="8" fillId="0" borderId="56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0" fontId="0" fillId="0" borderId="24" xfId="42" applyFont="1" applyFill="1" applyBorder="1" applyAlignment="1">
      <alignment vertical="top"/>
      <protection/>
    </xf>
    <xf numFmtId="0" fontId="0" fillId="0" borderId="26" xfId="42" applyFont="1" applyFill="1" applyBorder="1" applyAlignment="1">
      <alignment vertical="top"/>
      <protection/>
    </xf>
    <xf numFmtId="0" fontId="0" fillId="0" borderId="13" xfId="42" applyFont="1" applyFill="1" applyBorder="1" applyAlignment="1">
      <alignment vertical="top"/>
      <protection/>
    </xf>
    <xf numFmtId="0" fontId="0" fillId="0" borderId="0" xfId="42" applyFont="1" applyFill="1" applyBorder="1" applyAlignment="1">
      <alignment vertical="top"/>
      <protection/>
    </xf>
    <xf numFmtId="0" fontId="0" fillId="0" borderId="0" xfId="42" applyFont="1" applyFill="1" applyAlignment="1">
      <alignment vertical="top"/>
      <protection/>
    </xf>
    <xf numFmtId="0" fontId="13" fillId="0" borderId="26" xfId="42" applyFont="1" applyFill="1" applyBorder="1" applyAlignment="1">
      <alignment horizontal="left" wrapText="1"/>
      <protection/>
    </xf>
    <xf numFmtId="176" fontId="14" fillId="0" borderId="13" xfId="42" applyNumberFormat="1" applyFont="1" applyFill="1" applyBorder="1" applyAlignment="1">
      <alignment vertical="top"/>
      <protection/>
    </xf>
    <xf numFmtId="176" fontId="14" fillId="0" borderId="24" xfId="42" applyNumberFormat="1" applyFont="1" applyFill="1" applyBorder="1" applyAlignment="1">
      <alignment vertical="top"/>
      <protection/>
    </xf>
    <xf numFmtId="2" fontId="0" fillId="0" borderId="33" xfId="42" applyNumberFormat="1" applyFont="1" applyFill="1" applyBorder="1" applyAlignment="1">
      <alignment vertical="top"/>
      <protection/>
    </xf>
    <xf numFmtId="176" fontId="13" fillId="0" borderId="0" xfId="42" applyNumberFormat="1" applyFont="1" applyFill="1" applyBorder="1" applyAlignment="1">
      <alignment horizontal="right" vertical="top"/>
      <protection/>
    </xf>
    <xf numFmtId="173" fontId="13" fillId="0" borderId="26" xfId="42" applyNumberFormat="1" applyFont="1" applyFill="1" applyBorder="1" applyAlignment="1">
      <alignment vertical="top"/>
      <protection/>
    </xf>
    <xf numFmtId="2" fontId="0" fillId="0" borderId="23" xfId="42" applyNumberFormat="1" applyFont="1" applyFill="1" applyBorder="1" applyAlignment="1">
      <alignment vertical="top"/>
      <protection/>
    </xf>
    <xf numFmtId="2" fontId="7" fillId="0" borderId="33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181" fontId="12" fillId="0" borderId="68" xfId="42" applyNumberFormat="1" applyFont="1" applyFill="1" applyBorder="1" applyAlignment="1">
      <alignment horizontal="left" vertical="top"/>
      <protection/>
    </xf>
    <xf numFmtId="2" fontId="0" fillId="0" borderId="51" xfId="42" applyNumberFormat="1" applyFont="1" applyFill="1" applyBorder="1" applyAlignment="1">
      <alignment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51" xfId="42" applyNumberFormat="1" applyFont="1" applyFill="1" applyBorder="1" applyAlignment="1">
      <alignment vertical="top"/>
      <protection/>
    </xf>
    <xf numFmtId="175" fontId="13" fillId="0" borderId="36" xfId="42" applyNumberFormat="1" applyFont="1" applyFill="1" applyBorder="1" applyAlignment="1">
      <alignment horizontal="left" vertical="top"/>
      <protection/>
    </xf>
    <xf numFmtId="2" fontId="0" fillId="0" borderId="26" xfId="42" applyNumberFormat="1" applyFont="1" applyFill="1" applyBorder="1" applyAlignment="1">
      <alignment vertical="top"/>
      <protection/>
    </xf>
    <xf numFmtId="0" fontId="14" fillId="0" borderId="11" xfId="42" applyFont="1" applyFill="1" applyBorder="1" applyAlignment="1">
      <alignment vertical="top"/>
      <protection/>
    </xf>
    <xf numFmtId="0" fontId="14" fillId="0" borderId="0" xfId="42" applyFont="1" applyFill="1" applyBorder="1" applyAlignment="1">
      <alignment vertical="top"/>
      <protection/>
    </xf>
    <xf numFmtId="0" fontId="14" fillId="0" borderId="0" xfId="42" applyFont="1" applyFill="1" applyAlignment="1">
      <alignment vertical="top"/>
      <protection/>
    </xf>
    <xf numFmtId="0" fontId="14" fillId="0" borderId="24" xfId="42" applyFont="1" applyFill="1" applyBorder="1" applyAlignment="1">
      <alignment vertical="top"/>
      <protection/>
    </xf>
    <xf numFmtId="0" fontId="14" fillId="0" borderId="25" xfId="42" applyFont="1" applyFill="1" applyBorder="1" applyAlignment="1">
      <alignment vertical="top"/>
      <protection/>
    </xf>
    <xf numFmtId="2" fontId="0" fillId="0" borderId="20" xfId="42" applyNumberFormat="1" applyFont="1" applyFill="1" applyBorder="1" applyAlignment="1">
      <alignment vertical="top"/>
      <protection/>
    </xf>
    <xf numFmtId="2" fontId="0" fillId="0" borderId="11" xfId="42" applyNumberFormat="1" applyFont="1" applyFill="1" applyBorder="1" applyAlignment="1">
      <alignment vertical="top"/>
      <protection/>
    </xf>
    <xf numFmtId="2" fontId="14" fillId="0" borderId="24" xfId="42" applyNumberFormat="1" applyFont="1" applyFill="1" applyBorder="1" applyAlignment="1">
      <alignment vertical="top"/>
      <protection/>
    </xf>
    <xf numFmtId="0" fontId="0" fillId="33" borderId="72" xfId="42" applyFont="1" applyFill="1" applyBorder="1">
      <alignment/>
      <protection/>
    </xf>
    <xf numFmtId="0" fontId="0" fillId="33" borderId="73" xfId="42" applyFont="1" applyFill="1" applyBorder="1">
      <alignment/>
      <protection/>
    </xf>
    <xf numFmtId="0" fontId="22" fillId="33" borderId="74" xfId="42" applyFont="1" applyFill="1" applyBorder="1" applyAlignment="1">
      <alignment horizontal="left" vertical="top" wrapText="1"/>
      <protection/>
    </xf>
    <xf numFmtId="176" fontId="22" fillId="33" borderId="65" xfId="42" applyNumberFormat="1" applyFont="1" applyFill="1" applyBorder="1" applyAlignment="1">
      <alignment horizontal="right" vertical="top"/>
      <protection/>
    </xf>
    <xf numFmtId="2" fontId="7" fillId="34" borderId="33" xfId="42" applyNumberFormat="1" applyFont="1" applyFill="1" applyBorder="1" applyAlignment="1">
      <alignment vertical="top"/>
      <protection/>
    </xf>
    <xf numFmtId="180" fontId="22" fillId="33" borderId="74" xfId="42" applyNumberFormat="1" applyFont="1" applyFill="1" applyBorder="1" applyAlignment="1">
      <alignment horizontal="left" vertical="top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66" fillId="0" borderId="11" xfId="42" applyFont="1" applyFill="1" applyBorder="1">
      <alignment/>
      <protection/>
    </xf>
    <xf numFmtId="2" fontId="7" fillId="0" borderId="26" xfId="42" applyNumberFormat="1" applyFont="1" applyFill="1" applyBorder="1" applyAlignment="1">
      <alignment vertical="top"/>
      <protection/>
    </xf>
    <xf numFmtId="2" fontId="7" fillId="0" borderId="23" xfId="42" applyNumberFormat="1" applyFont="1" applyFill="1" applyBorder="1" applyAlignment="1">
      <alignment vertical="top"/>
      <protection/>
    </xf>
    <xf numFmtId="176" fontId="14" fillId="0" borderId="69" xfId="42" applyNumberFormat="1" applyFont="1" applyFill="1" applyBorder="1" applyAlignment="1">
      <alignment vertical="top"/>
      <protection/>
    </xf>
    <xf numFmtId="0" fontId="66" fillId="0" borderId="10" xfId="42" applyFont="1" applyBorder="1">
      <alignment/>
      <protection/>
    </xf>
    <xf numFmtId="176" fontId="67" fillId="0" borderId="36" xfId="42" applyNumberFormat="1" applyFont="1" applyFill="1" applyBorder="1" applyAlignment="1">
      <alignment horizontal="right" vertical="top"/>
      <protection/>
    </xf>
    <xf numFmtId="176" fontId="67" fillId="0" borderId="24" xfId="42" applyNumberFormat="1" applyFont="1" applyFill="1" applyBorder="1" applyAlignment="1">
      <alignment horizontal="right" vertical="top"/>
      <protection/>
    </xf>
    <xf numFmtId="0" fontId="66" fillId="0" borderId="24" xfId="42" applyFont="1" applyFill="1" applyBorder="1">
      <alignment/>
      <protection/>
    </xf>
    <xf numFmtId="176" fontId="68" fillId="0" borderId="24" xfId="42" applyNumberFormat="1" applyFont="1" applyFill="1" applyBorder="1" applyAlignment="1">
      <alignment vertical="top"/>
      <protection/>
    </xf>
    <xf numFmtId="0" fontId="69" fillId="0" borderId="0" xfId="42" applyFont="1" applyFill="1" applyBorder="1">
      <alignment/>
      <protection/>
    </xf>
    <xf numFmtId="0" fontId="66" fillId="0" borderId="10" xfId="42" applyFont="1" applyFill="1" applyBorder="1">
      <alignment/>
      <protection/>
    </xf>
    <xf numFmtId="0" fontId="66" fillId="0" borderId="13" xfId="42" applyFont="1" applyFill="1" applyBorder="1">
      <alignment/>
      <protection/>
    </xf>
    <xf numFmtId="179" fontId="67" fillId="0" borderId="13" xfId="42" applyNumberFormat="1" applyFont="1" applyFill="1" applyBorder="1" applyAlignment="1">
      <alignment horizontal="right" vertical="top"/>
      <protection/>
    </xf>
    <xf numFmtId="0" fontId="66" fillId="0" borderId="56" xfId="42" applyFont="1" applyFill="1" applyBorder="1">
      <alignment/>
      <protection/>
    </xf>
    <xf numFmtId="0" fontId="66" fillId="33" borderId="24" xfId="42" applyFont="1" applyFill="1" applyBorder="1">
      <alignment/>
      <protection/>
    </xf>
    <xf numFmtId="0" fontId="66" fillId="0" borderId="34" xfId="42" applyFont="1" applyFill="1" applyBorder="1">
      <alignment/>
      <protection/>
    </xf>
    <xf numFmtId="0" fontId="66" fillId="0" borderId="0" xfId="0" applyFont="1" applyAlignment="1">
      <alignment/>
    </xf>
    <xf numFmtId="0" fontId="14" fillId="0" borderId="26" xfId="42" applyFont="1" applyFill="1" applyBorder="1" applyAlignment="1">
      <alignment wrapText="1"/>
      <protection/>
    </xf>
    <xf numFmtId="0" fontId="0" fillId="0" borderId="25" xfId="42" applyFont="1" applyFill="1" applyBorder="1">
      <alignment/>
      <protection/>
    </xf>
    <xf numFmtId="0" fontId="66" fillId="0" borderId="23" xfId="42" applyFont="1" applyFill="1" applyBorder="1">
      <alignment/>
      <protection/>
    </xf>
    <xf numFmtId="178" fontId="20" fillId="0" borderId="11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>
      <alignment/>
      <protection/>
    </xf>
    <xf numFmtId="176" fontId="20" fillId="0" borderId="21" xfId="42" applyNumberFormat="1" applyFont="1" applyFill="1" applyBorder="1" applyAlignment="1">
      <alignment horizontal="right" vertical="top"/>
      <protection/>
    </xf>
    <xf numFmtId="173" fontId="20" fillId="0" borderId="40" xfId="42" applyNumberFormat="1" applyFont="1" applyFill="1" applyBorder="1" applyAlignment="1">
      <alignment horizontal="right" vertical="top"/>
      <protection/>
    </xf>
    <xf numFmtId="49" fontId="14" fillId="0" borderId="56" xfId="42" applyNumberFormat="1" applyFont="1" applyFill="1" applyBorder="1" applyAlignment="1">
      <alignment vertical="top" wrapText="1"/>
      <protection/>
    </xf>
    <xf numFmtId="176" fontId="14" fillId="0" borderId="10" xfId="42" applyNumberFormat="1" applyFont="1" applyFill="1" applyBorder="1" applyAlignment="1">
      <alignment vertical="top"/>
      <protection/>
    </xf>
    <xf numFmtId="174" fontId="12" fillId="0" borderId="22" xfId="42" applyNumberFormat="1" applyFont="1" applyFill="1" applyBorder="1" applyAlignment="1">
      <alignment horizontal="left" vertical="top"/>
      <protection/>
    </xf>
    <xf numFmtId="0" fontId="13" fillId="0" borderId="13" xfId="42" applyFont="1" applyFill="1" applyBorder="1" applyAlignment="1">
      <alignment horizontal="left" vertical="top" wrapText="1"/>
      <protection/>
    </xf>
    <xf numFmtId="4" fontId="66" fillId="0" borderId="26" xfId="42" applyNumberFormat="1" applyFont="1" applyFill="1" applyBorder="1" applyAlignment="1">
      <alignment vertical="top"/>
      <protection/>
    </xf>
    <xf numFmtId="4" fontId="70" fillId="0" borderId="25" xfId="42" applyNumberFormat="1" applyFont="1" applyFill="1" applyBorder="1" applyAlignment="1">
      <alignment vertical="top"/>
      <protection/>
    </xf>
    <xf numFmtId="4" fontId="66" fillId="0" borderId="22" xfId="42" applyNumberFormat="1" applyFont="1" applyFill="1" applyBorder="1" applyAlignment="1">
      <alignment vertical="top"/>
      <protection/>
    </xf>
    <xf numFmtId="4" fontId="66" fillId="0" borderId="25" xfId="42" applyNumberFormat="1" applyFont="1" applyFill="1" applyBorder="1" applyAlignment="1">
      <alignment vertical="top"/>
      <protection/>
    </xf>
    <xf numFmtId="4" fontId="70" fillId="0" borderId="22" xfId="42" applyNumberFormat="1" applyFont="1" applyFill="1" applyBorder="1" applyAlignment="1">
      <alignment vertical="top"/>
      <protection/>
    </xf>
    <xf numFmtId="4" fontId="71" fillId="0" borderId="0" xfId="42" applyNumberFormat="1" applyFont="1" applyFill="1" applyBorder="1" applyAlignment="1">
      <alignment vertical="top"/>
      <protection/>
    </xf>
    <xf numFmtId="4" fontId="72" fillId="0" borderId="10" xfId="42" applyNumberFormat="1" applyFont="1" applyFill="1" applyBorder="1" applyAlignment="1">
      <alignment vertical="top"/>
      <protection/>
    </xf>
    <xf numFmtId="4" fontId="70" fillId="0" borderId="75" xfId="42" applyNumberFormat="1" applyFont="1" applyFill="1" applyBorder="1" applyAlignment="1">
      <alignment vertical="top"/>
      <protection/>
    </xf>
    <xf numFmtId="4" fontId="72" fillId="0" borderId="0" xfId="42" applyNumberFormat="1" applyFont="1" applyFill="1" applyBorder="1" applyAlignment="1">
      <alignment vertical="top"/>
      <protection/>
    </xf>
    <xf numFmtId="4" fontId="70" fillId="0" borderId="23" xfId="42" applyNumberFormat="1" applyFont="1" applyFill="1" applyBorder="1" applyAlignment="1">
      <alignment vertical="top"/>
      <protection/>
    </xf>
    <xf numFmtId="4" fontId="66" fillId="0" borderId="75" xfId="42" applyNumberFormat="1" applyFont="1" applyFill="1" applyBorder="1" applyAlignment="1">
      <alignment vertical="top"/>
      <protection/>
    </xf>
    <xf numFmtId="4" fontId="72" fillId="0" borderId="0" xfId="42" applyNumberFormat="1" applyFont="1" applyAlignment="1">
      <alignment vertical="top"/>
      <protection/>
    </xf>
    <xf numFmtId="176" fontId="20" fillId="0" borderId="35" xfId="42" applyNumberFormat="1" applyFont="1" applyFill="1" applyBorder="1" applyAlignment="1">
      <alignment horizontal="right" vertical="top"/>
      <protection/>
    </xf>
    <xf numFmtId="0" fontId="0" fillId="0" borderId="43" xfId="42" applyFont="1" applyFill="1" applyBorder="1">
      <alignment/>
      <protection/>
    </xf>
    <xf numFmtId="176" fontId="23" fillId="0" borderId="12" xfId="42" applyNumberFormat="1" applyFont="1" applyFill="1" applyBorder="1" applyAlignment="1">
      <alignment horizontal="right" vertical="top"/>
      <protection/>
    </xf>
    <xf numFmtId="179" fontId="20" fillId="0" borderId="23" xfId="42" applyNumberFormat="1" applyFont="1" applyFill="1" applyBorder="1" applyAlignment="1">
      <alignment horizontal="right" vertical="top"/>
      <protection/>
    </xf>
    <xf numFmtId="179" fontId="11" fillId="0" borderId="52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0" fontId="16" fillId="0" borderId="69" xfId="42" applyFont="1" applyFill="1" applyBorder="1" applyAlignment="1">
      <alignment horizontal="left" vertical="top" wrapText="1"/>
      <protection/>
    </xf>
    <xf numFmtId="4" fontId="0" fillId="0" borderId="25" xfId="42" applyNumberFormat="1" applyFont="1" applyFill="1" applyBorder="1" applyAlignment="1">
      <alignment vertical="top"/>
      <protection/>
    </xf>
    <xf numFmtId="4" fontId="0" fillId="0" borderId="76" xfId="42" applyNumberFormat="1" applyFont="1" applyFill="1" applyBorder="1" applyAlignment="1">
      <alignment vertical="top"/>
      <protection/>
    </xf>
    <xf numFmtId="179" fontId="20" fillId="0" borderId="31" xfId="42" applyNumberFormat="1" applyFont="1" applyFill="1" applyBorder="1" applyAlignment="1">
      <alignment horizontal="right" vertical="top"/>
      <protection/>
    </xf>
    <xf numFmtId="176" fontId="23" fillId="0" borderId="28" xfId="42" applyNumberFormat="1" applyFont="1" applyFill="1" applyBorder="1" applyAlignment="1">
      <alignment horizontal="right" vertical="top"/>
      <protection/>
    </xf>
    <xf numFmtId="178" fontId="20" fillId="0" borderId="20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8" fillId="0" borderId="25" xfId="42" applyNumberFormat="1" applyFont="1" applyFill="1" applyBorder="1" applyAlignment="1">
      <alignment vertical="top"/>
      <protection/>
    </xf>
    <xf numFmtId="173" fontId="22" fillId="33" borderId="64" xfId="42" applyNumberFormat="1" applyFont="1" applyFill="1" applyBorder="1" applyAlignment="1">
      <alignment horizontal="right" vertical="top"/>
      <protection/>
    </xf>
    <xf numFmtId="176" fontId="23" fillId="0" borderId="37" xfId="42" applyNumberFormat="1" applyFont="1" applyFill="1" applyBorder="1" applyAlignment="1">
      <alignment horizontal="right" vertical="top"/>
      <protection/>
    </xf>
    <xf numFmtId="173" fontId="22" fillId="33" borderId="77" xfId="42" applyNumberFormat="1" applyFont="1" applyFill="1" applyBorder="1" applyAlignment="1">
      <alignment horizontal="right" vertical="top"/>
      <protection/>
    </xf>
    <xf numFmtId="176" fontId="23" fillId="0" borderId="36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4" fontId="8" fillId="0" borderId="22" xfId="42" applyNumberFormat="1" applyFont="1" applyFill="1" applyBorder="1" applyAlignment="1">
      <alignment vertical="top"/>
      <protection/>
    </xf>
    <xf numFmtId="2" fontId="8" fillId="0" borderId="56" xfId="42" applyNumberFormat="1" applyFont="1" applyFill="1" applyBorder="1" applyAlignment="1">
      <alignment horizontal="center" vertical="center"/>
      <protection/>
    </xf>
    <xf numFmtId="173" fontId="13" fillId="0" borderId="40" xfId="42" applyNumberFormat="1" applyFont="1" applyFill="1" applyBorder="1" applyAlignment="1">
      <alignment vertical="top"/>
      <protection/>
    </xf>
    <xf numFmtId="173" fontId="13" fillId="0" borderId="10" xfId="42" applyNumberFormat="1" applyFont="1" applyFill="1" applyBorder="1" applyAlignment="1">
      <alignment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173" fontId="23" fillId="0" borderId="12" xfId="42" applyNumberFormat="1" applyFont="1" applyFill="1" applyBorder="1" applyAlignment="1">
      <alignment horizontal="right" vertical="top"/>
      <protection/>
    </xf>
    <xf numFmtId="179" fontId="20" fillId="0" borderId="40" xfId="42" applyNumberFormat="1" applyFont="1" applyFill="1" applyBorder="1" applyAlignment="1">
      <alignment horizontal="right" vertical="top"/>
      <protection/>
    </xf>
    <xf numFmtId="176" fontId="20" fillId="0" borderId="0" xfId="42" applyNumberFormat="1" applyFont="1" applyFill="1" applyBorder="1" applyAlignment="1">
      <alignment horizontal="right" vertical="top"/>
      <protection/>
    </xf>
    <xf numFmtId="179" fontId="20" fillId="0" borderId="0" xfId="42" applyNumberFormat="1" applyFont="1" applyFill="1" applyBorder="1" applyAlignment="1">
      <alignment horizontal="right" vertical="top"/>
      <protection/>
    </xf>
    <xf numFmtId="176" fontId="20" fillId="0" borderId="41" xfId="42" applyNumberFormat="1" applyFont="1" applyFill="1" applyBorder="1" applyAlignment="1">
      <alignment horizontal="right" vertical="top"/>
      <protection/>
    </xf>
    <xf numFmtId="178" fontId="20" fillId="0" borderId="12" xfId="42" applyNumberFormat="1" applyFont="1" applyFill="1" applyBorder="1" applyAlignment="1">
      <alignment horizontal="right" vertical="top"/>
      <protection/>
    </xf>
    <xf numFmtId="176" fontId="22" fillId="33" borderId="23" xfId="42" applyNumberFormat="1" applyFont="1" applyFill="1" applyBorder="1" applyAlignment="1">
      <alignment horizontal="right" vertical="top"/>
      <protection/>
    </xf>
    <xf numFmtId="176" fontId="23" fillId="0" borderId="78" xfId="42" applyNumberFormat="1" applyFont="1" applyFill="1" applyBorder="1" applyAlignment="1">
      <alignment horizontal="right" vertical="top"/>
      <protection/>
    </xf>
    <xf numFmtId="178" fontId="23" fillId="0" borderId="51" xfId="42" applyNumberFormat="1" applyFont="1" applyFill="1" applyBorder="1" applyAlignment="1">
      <alignment horizontal="right" vertical="top"/>
      <protection/>
    </xf>
    <xf numFmtId="179" fontId="20" fillId="0" borderId="58" xfId="42" applyNumberFormat="1" applyFont="1" applyFill="1" applyBorder="1" applyAlignment="1">
      <alignment horizontal="right" vertical="top"/>
      <protection/>
    </xf>
    <xf numFmtId="178" fontId="23" fillId="0" borderId="12" xfId="42" applyNumberFormat="1" applyFont="1" applyFill="1" applyBorder="1" applyAlignment="1">
      <alignment horizontal="right" vertical="top"/>
      <protection/>
    </xf>
    <xf numFmtId="178" fontId="23" fillId="0" borderId="78" xfId="42" applyNumberFormat="1" applyFont="1" applyFill="1" applyBorder="1" applyAlignment="1">
      <alignment horizontal="right" vertical="top"/>
      <protection/>
    </xf>
    <xf numFmtId="4" fontId="19" fillId="0" borderId="0" xfId="42" applyNumberFormat="1" applyFont="1" applyFill="1" applyBorder="1" applyAlignment="1">
      <alignment vertical="top"/>
      <protection/>
    </xf>
    <xf numFmtId="4" fontId="5" fillId="0" borderId="0" xfId="42" applyNumberFormat="1" applyFont="1" applyFill="1" applyBorder="1" applyAlignment="1">
      <alignment vertical="top"/>
      <protection/>
    </xf>
    <xf numFmtId="181" fontId="12" fillId="0" borderId="79" xfId="42" applyNumberFormat="1" applyFont="1" applyFill="1" applyBorder="1" applyAlignment="1">
      <alignment horizontal="left" vertical="top"/>
      <protection/>
    </xf>
    <xf numFmtId="173" fontId="20" fillId="0" borderId="31" xfId="42" applyNumberFormat="1" applyFont="1" applyFill="1" applyBorder="1" applyAlignment="1">
      <alignment horizontal="right" vertical="top"/>
      <protection/>
    </xf>
    <xf numFmtId="176" fontId="20" fillId="0" borderId="47" xfId="42" applyNumberFormat="1" applyFont="1" applyFill="1" applyBorder="1" applyAlignment="1">
      <alignment horizontal="right" vertical="top"/>
      <protection/>
    </xf>
    <xf numFmtId="176" fontId="20" fillId="0" borderId="12" xfId="42" applyNumberFormat="1" applyFont="1" applyFill="1" applyBorder="1" applyAlignment="1">
      <alignment horizontal="right" vertical="top"/>
      <protection/>
    </xf>
    <xf numFmtId="176" fontId="20" fillId="0" borderId="28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73" fontId="23" fillId="0" borderId="51" xfId="42" applyNumberFormat="1" applyFont="1" applyFill="1" applyBorder="1" applyAlignment="1">
      <alignment horizontal="right" vertical="top"/>
      <protection/>
    </xf>
    <xf numFmtId="173" fontId="20" fillId="0" borderId="28" xfId="42" applyNumberFormat="1" applyFont="1" applyFill="1" applyBorder="1" applyAlignment="1">
      <alignment horizontal="right" vertical="top"/>
      <protection/>
    </xf>
    <xf numFmtId="184" fontId="20" fillId="0" borderId="28" xfId="42" applyNumberFormat="1" applyFont="1" applyFill="1" applyBorder="1" applyAlignment="1">
      <alignment horizontal="right" vertical="top"/>
      <protection/>
    </xf>
    <xf numFmtId="184" fontId="23" fillId="0" borderId="12" xfId="42" applyNumberFormat="1" applyFont="1" applyFill="1" applyBorder="1" applyAlignment="1">
      <alignment horizontal="right" vertical="top"/>
      <protection/>
    </xf>
    <xf numFmtId="184" fontId="23" fillId="0" borderId="78" xfId="42" applyNumberFormat="1" applyFont="1" applyFill="1" applyBorder="1" applyAlignment="1">
      <alignment horizontal="right" vertical="top"/>
      <protection/>
    </xf>
    <xf numFmtId="184" fontId="22" fillId="33" borderId="49" xfId="42" applyNumberFormat="1" applyFont="1" applyFill="1" applyBorder="1" applyAlignment="1">
      <alignment horizontal="right" vertical="top"/>
      <protection/>
    </xf>
    <xf numFmtId="179" fontId="20" fillId="0" borderId="78" xfId="42" applyNumberFormat="1" applyFont="1" applyFill="1" applyBorder="1" applyAlignment="1">
      <alignment horizontal="right" vertical="top"/>
      <protection/>
    </xf>
    <xf numFmtId="179" fontId="23" fillId="0" borderId="26" xfId="42" applyNumberFormat="1" applyFont="1" applyFill="1" applyBorder="1" applyAlignment="1">
      <alignment horizontal="right" vertical="top"/>
      <protection/>
    </xf>
    <xf numFmtId="179" fontId="23" fillId="0" borderId="34" xfId="42" applyNumberFormat="1" applyFont="1" applyFill="1" applyBorder="1" applyAlignment="1">
      <alignment horizontal="right" vertical="top"/>
      <protection/>
    </xf>
    <xf numFmtId="179" fontId="23" fillId="0" borderId="51" xfId="42" applyNumberFormat="1" applyFont="1" applyFill="1" applyBorder="1" applyAlignment="1">
      <alignment horizontal="right" vertical="top"/>
      <protection/>
    </xf>
    <xf numFmtId="4" fontId="20" fillId="0" borderId="40" xfId="42" applyNumberFormat="1" applyFont="1" applyFill="1" applyBorder="1" applyAlignment="1">
      <alignment horizontal="right" vertical="top"/>
      <protection/>
    </xf>
    <xf numFmtId="179" fontId="20" fillId="0" borderId="50" xfId="42" applyNumberFormat="1" applyFont="1" applyFill="1" applyBorder="1" applyAlignment="1">
      <alignment horizontal="right" vertical="top"/>
      <protection/>
    </xf>
    <xf numFmtId="179" fontId="20" fillId="0" borderId="26" xfId="42" applyNumberFormat="1" applyFont="1" applyFill="1" applyBorder="1" applyAlignment="1">
      <alignment horizontal="right" vertical="top"/>
      <protection/>
    </xf>
    <xf numFmtId="178" fontId="20" fillId="0" borderId="29" xfId="42" applyNumberFormat="1" applyFont="1" applyFill="1" applyBorder="1" applyAlignment="1">
      <alignment horizontal="right" vertical="top"/>
      <protection/>
    </xf>
    <xf numFmtId="178" fontId="20" fillId="0" borderId="49" xfId="42" applyNumberFormat="1" applyFont="1" applyFill="1" applyBorder="1" applyAlignment="1">
      <alignment horizontal="right" vertical="top"/>
      <protection/>
    </xf>
    <xf numFmtId="184" fontId="20" fillId="0" borderId="50" xfId="42" applyNumberFormat="1" applyFont="1" applyFill="1" applyBorder="1" applyAlignment="1">
      <alignment horizontal="right" vertical="top"/>
      <protection/>
    </xf>
    <xf numFmtId="182" fontId="20" fillId="0" borderId="20" xfId="42" applyNumberFormat="1" applyFont="1" applyFill="1" applyBorder="1" applyAlignment="1">
      <alignment horizontal="right" vertical="top"/>
      <protection/>
    </xf>
    <xf numFmtId="173" fontId="20" fillId="0" borderId="11" xfId="42" applyNumberFormat="1" applyFont="1" applyFill="1" applyBorder="1" applyAlignment="1">
      <alignment horizontal="right" vertical="top"/>
      <protection/>
    </xf>
    <xf numFmtId="179" fontId="20" fillId="0" borderId="20" xfId="42" applyNumberFormat="1" applyFont="1" applyFill="1" applyBorder="1" applyAlignment="1">
      <alignment horizontal="right" vertical="top"/>
      <protection/>
    </xf>
    <xf numFmtId="173" fontId="23" fillId="0" borderId="21" xfId="42" applyNumberFormat="1" applyFont="1" applyFill="1" applyBorder="1" applyAlignment="1">
      <alignment horizontal="right" vertical="top"/>
      <protection/>
    </xf>
    <xf numFmtId="4" fontId="7" fillId="0" borderId="25" xfId="42" applyNumberFormat="1" applyFont="1" applyFill="1" applyBorder="1" applyAlignment="1">
      <alignment vertical="top"/>
      <protection/>
    </xf>
    <xf numFmtId="173" fontId="23" fillId="0" borderId="20" xfId="42" applyNumberFormat="1" applyFont="1" applyFill="1" applyBorder="1" applyAlignment="1">
      <alignment horizontal="right" vertical="top"/>
      <protection/>
    </xf>
    <xf numFmtId="179" fontId="23" fillId="0" borderId="33" xfId="42" applyNumberFormat="1" applyFont="1" applyFill="1" applyBorder="1" applyAlignment="1">
      <alignment horizontal="right" vertical="top"/>
      <protection/>
    </xf>
    <xf numFmtId="4" fontId="8" fillId="0" borderId="23" xfId="42" applyNumberFormat="1" applyFont="1" applyFill="1" applyBorder="1" applyAlignment="1">
      <alignment vertical="top"/>
      <protection/>
    </xf>
    <xf numFmtId="4" fontId="7" fillId="0" borderId="26" xfId="42" applyNumberFormat="1" applyFont="1" applyFill="1" applyBorder="1" applyAlignment="1">
      <alignment vertical="top"/>
      <protection/>
    </xf>
    <xf numFmtId="179" fontId="23" fillId="0" borderId="20" xfId="42" applyNumberFormat="1" applyFont="1" applyFill="1" applyBorder="1" applyAlignment="1">
      <alignment horizontal="right" vertical="top"/>
      <protection/>
    </xf>
    <xf numFmtId="176" fontId="20" fillId="0" borderId="18" xfId="42" applyNumberFormat="1" applyFont="1" applyFill="1" applyBorder="1" applyAlignment="1">
      <alignment horizontal="right" vertical="top"/>
      <protection/>
    </xf>
    <xf numFmtId="176" fontId="20" fillId="0" borderId="11" xfId="42" applyNumberFormat="1" applyFont="1" applyFill="1" applyBorder="1" applyAlignment="1">
      <alignment horizontal="right" vertical="top"/>
      <protection/>
    </xf>
    <xf numFmtId="4" fontId="20" fillId="0" borderId="33" xfId="42" applyNumberFormat="1" applyFont="1" applyFill="1" applyBorder="1" applyAlignment="1">
      <alignment horizontal="right" vertical="top"/>
      <protection/>
    </xf>
    <xf numFmtId="179" fontId="20" fillId="0" borderId="18" xfId="42" applyNumberFormat="1" applyFont="1" applyFill="1" applyBorder="1" applyAlignment="1">
      <alignment horizontal="right" vertical="top"/>
      <protection/>
    </xf>
    <xf numFmtId="176" fontId="22" fillId="33" borderId="26" xfId="42" applyNumberFormat="1" applyFont="1" applyFill="1" applyBorder="1" applyAlignment="1">
      <alignment horizontal="right" vertical="top"/>
      <protection/>
    </xf>
    <xf numFmtId="179" fontId="23" fillId="0" borderId="78" xfId="42" applyNumberFormat="1" applyFont="1" applyFill="1" applyBorder="1" applyAlignment="1">
      <alignment horizontal="right" vertical="top"/>
      <protection/>
    </xf>
    <xf numFmtId="182" fontId="20" fillId="0" borderId="26" xfId="42" applyNumberFormat="1" applyFont="1" applyFill="1" applyBorder="1" applyAlignment="1">
      <alignment horizontal="right" vertical="top"/>
      <protection/>
    </xf>
    <xf numFmtId="178" fontId="20" fillId="0" borderId="13" xfId="42" applyNumberFormat="1" applyFont="1" applyFill="1" applyBorder="1" applyAlignment="1">
      <alignment horizontal="right" vertical="top"/>
      <protection/>
    </xf>
    <xf numFmtId="178" fontId="23" fillId="0" borderId="26" xfId="42" applyNumberFormat="1" applyFont="1" applyFill="1" applyBorder="1" applyAlignment="1">
      <alignment horizontal="right" vertical="top"/>
      <protection/>
    </xf>
    <xf numFmtId="182" fontId="20" fillId="0" borderId="13" xfId="42" applyNumberFormat="1" applyFont="1" applyFill="1" applyBorder="1" applyAlignment="1">
      <alignment horizontal="right" vertical="top"/>
      <protection/>
    </xf>
    <xf numFmtId="178" fontId="22" fillId="33" borderId="26" xfId="42" applyNumberFormat="1" applyFont="1" applyFill="1" applyBorder="1" applyAlignment="1">
      <alignment horizontal="right" vertical="top"/>
      <protection/>
    </xf>
    <xf numFmtId="179" fontId="20" fillId="0" borderId="12" xfId="42" applyNumberFormat="1" applyFont="1" applyFill="1" applyBorder="1" applyAlignment="1">
      <alignment horizontal="right" vertical="top"/>
      <protection/>
    </xf>
    <xf numFmtId="173" fontId="23" fillId="0" borderId="33" xfId="42" applyNumberFormat="1" applyFont="1" applyFill="1" applyBorder="1" applyAlignment="1">
      <alignment horizontal="right" vertical="top"/>
      <protection/>
    </xf>
    <xf numFmtId="178" fontId="20" fillId="0" borderId="78" xfId="42" applyNumberFormat="1" applyFont="1" applyFill="1" applyBorder="1" applyAlignment="1">
      <alignment horizontal="right" vertical="top"/>
      <protection/>
    </xf>
    <xf numFmtId="176" fontId="20" fillId="0" borderId="49" xfId="42" applyNumberFormat="1" applyFont="1" applyFill="1" applyBorder="1" applyAlignment="1">
      <alignment horizontal="right" vertical="top"/>
      <protection/>
    </xf>
    <xf numFmtId="179" fontId="23" fillId="0" borderId="58" xfId="42" applyNumberFormat="1" applyFont="1" applyFill="1" applyBorder="1" applyAlignment="1">
      <alignment horizontal="right" vertical="top"/>
      <protection/>
    </xf>
    <xf numFmtId="178" fontId="20" fillId="0" borderId="34" xfId="42" applyNumberFormat="1" applyFont="1" applyFill="1" applyBorder="1" applyAlignment="1">
      <alignment horizontal="right" vertical="top"/>
      <protection/>
    </xf>
    <xf numFmtId="176" fontId="22" fillId="33" borderId="80" xfId="42" applyNumberFormat="1" applyFont="1" applyFill="1" applyBorder="1" applyAlignment="1">
      <alignment horizontal="right" vertical="top"/>
      <protection/>
    </xf>
    <xf numFmtId="184" fontId="22" fillId="33" borderId="23" xfId="42" applyNumberFormat="1" applyFont="1" applyFill="1" applyBorder="1" applyAlignment="1">
      <alignment horizontal="right" vertical="top"/>
      <protection/>
    </xf>
    <xf numFmtId="4" fontId="7" fillId="0" borderId="22" xfId="42" applyNumberFormat="1" applyFont="1" applyFill="1" applyBorder="1" applyAlignment="1">
      <alignment vertical="top"/>
      <protection/>
    </xf>
    <xf numFmtId="173" fontId="23" fillId="0" borderId="48" xfId="42" applyNumberFormat="1" applyFont="1" applyFill="1" applyBorder="1" applyAlignment="1">
      <alignment horizontal="right" vertical="top"/>
      <protection/>
    </xf>
    <xf numFmtId="0" fontId="0" fillId="33" borderId="25" xfId="42" applyFont="1" applyFill="1" applyBorder="1">
      <alignment/>
      <protection/>
    </xf>
    <xf numFmtId="184" fontId="22" fillId="33" borderId="22" xfId="42" applyNumberFormat="1" applyFont="1" applyFill="1" applyBorder="1" applyAlignment="1">
      <alignment horizontal="right" vertical="top"/>
      <protection/>
    </xf>
    <xf numFmtId="0" fontId="13" fillId="0" borderId="51" xfId="42" applyFont="1" applyFill="1" applyBorder="1" applyAlignment="1">
      <alignment horizontal="left" vertical="top" wrapText="1"/>
      <protection/>
    </xf>
    <xf numFmtId="0" fontId="7" fillId="0" borderId="37" xfId="42" applyFont="1" applyFill="1" applyBorder="1">
      <alignment/>
      <protection/>
    </xf>
    <xf numFmtId="178" fontId="12" fillId="0" borderId="37" xfId="42" applyNumberFormat="1" applyFont="1" applyFill="1" applyBorder="1" applyAlignment="1">
      <alignment horizontal="right" vertical="top"/>
      <protection/>
    </xf>
    <xf numFmtId="178" fontId="23" fillId="0" borderId="37" xfId="42" applyNumberFormat="1" applyFont="1" applyFill="1" applyBorder="1" applyAlignment="1">
      <alignment horizontal="right" vertical="top"/>
      <protection/>
    </xf>
    <xf numFmtId="177" fontId="20" fillId="0" borderId="21" xfId="42" applyNumberFormat="1" applyFont="1" applyFill="1" applyBorder="1" applyAlignment="1">
      <alignment horizontal="left" vertical="top"/>
      <protection/>
    </xf>
    <xf numFmtId="0" fontId="20" fillId="0" borderId="40" xfId="42" applyFont="1" applyFill="1" applyBorder="1" applyAlignment="1">
      <alignment horizontal="left" vertical="top" wrapText="1"/>
      <protection/>
    </xf>
    <xf numFmtId="177" fontId="20" fillId="0" borderId="25" xfId="42" applyNumberFormat="1" applyFont="1" applyFill="1" applyBorder="1" applyAlignment="1">
      <alignment horizontal="left" vertical="top"/>
      <protection/>
    </xf>
    <xf numFmtId="0" fontId="20" fillId="0" borderId="26" xfId="42" applyFont="1" applyFill="1" applyBorder="1" applyAlignment="1">
      <alignment horizontal="left" vertical="top" wrapText="1"/>
      <protection/>
    </xf>
    <xf numFmtId="179" fontId="13" fillId="0" borderId="20" xfId="42" applyNumberFormat="1" applyFont="1" applyFill="1" applyBorder="1" applyAlignment="1">
      <alignment horizontal="right" vertical="top"/>
      <protection/>
    </xf>
    <xf numFmtId="179" fontId="13" fillId="0" borderId="11" xfId="42" applyNumberFormat="1" applyFont="1" applyFill="1" applyBorder="1" applyAlignment="1">
      <alignment horizontal="right" vertical="top"/>
      <protection/>
    </xf>
    <xf numFmtId="179" fontId="13" fillId="0" borderId="24" xfId="42" applyNumberFormat="1" applyFont="1" applyFill="1" applyBorder="1" applyAlignment="1">
      <alignment horizontal="right" vertical="top"/>
      <protection/>
    </xf>
    <xf numFmtId="179" fontId="20" fillId="0" borderId="33" xfId="42" applyNumberFormat="1" applyFont="1" applyFill="1" applyBorder="1" applyAlignment="1">
      <alignment horizontal="right" vertical="top"/>
      <protection/>
    </xf>
    <xf numFmtId="2" fontId="7" fillId="0" borderId="51" xfId="42" applyNumberFormat="1" applyFont="1" applyFill="1" applyBorder="1" applyAlignment="1">
      <alignment vertical="top"/>
      <protection/>
    </xf>
    <xf numFmtId="176" fontId="13" fillId="0" borderId="36" xfId="42" applyNumberFormat="1" applyFont="1" applyFill="1" applyBorder="1" applyAlignment="1">
      <alignment horizontal="right" vertical="top"/>
      <protection/>
    </xf>
    <xf numFmtId="2" fontId="7" fillId="34" borderId="23" xfId="42" applyNumberFormat="1" applyFont="1" applyFill="1" applyBorder="1" applyAlignment="1">
      <alignment vertical="top"/>
      <protection/>
    </xf>
    <xf numFmtId="178" fontId="67" fillId="0" borderId="13" xfId="42" applyNumberFormat="1" applyFont="1" applyFill="1" applyBorder="1" applyAlignment="1">
      <alignment horizontal="right" vertical="top"/>
      <protection/>
    </xf>
    <xf numFmtId="178" fontId="12" fillId="0" borderId="81" xfId="42" applyNumberFormat="1" applyFont="1" applyFill="1" applyBorder="1" applyAlignment="1">
      <alignment horizontal="right" vertical="top"/>
      <protection/>
    </xf>
    <xf numFmtId="176" fontId="11" fillId="33" borderId="64" xfId="42" applyNumberFormat="1" applyFont="1" applyFill="1" applyBorder="1" applyAlignment="1">
      <alignment horizontal="right" vertical="top"/>
      <protection/>
    </xf>
    <xf numFmtId="0" fontId="11" fillId="33" borderId="46" xfId="42" applyFont="1" applyFill="1" applyBorder="1" applyAlignment="1">
      <alignment horizontal="left" vertical="top" wrapText="1"/>
      <protection/>
    </xf>
    <xf numFmtId="180" fontId="11" fillId="33" borderId="74" xfId="42" applyNumberFormat="1" applyFont="1" applyFill="1" applyBorder="1" applyAlignment="1">
      <alignment horizontal="left" vertical="top"/>
      <protection/>
    </xf>
    <xf numFmtId="2" fontId="7" fillId="34" borderId="74" xfId="42" applyNumberFormat="1" applyFont="1" applyFill="1" applyBorder="1" applyAlignment="1">
      <alignment vertical="top"/>
      <protection/>
    </xf>
    <xf numFmtId="176" fontId="11" fillId="33" borderId="77" xfId="42" applyNumberFormat="1" applyFont="1" applyFill="1" applyBorder="1" applyAlignment="1">
      <alignment horizontal="right" vertical="top"/>
      <protection/>
    </xf>
    <xf numFmtId="180" fontId="22" fillId="33" borderId="26" xfId="42" applyNumberFormat="1" applyFont="1" applyFill="1" applyBorder="1" applyAlignment="1">
      <alignment horizontal="left" vertical="top"/>
      <protection/>
    </xf>
    <xf numFmtId="176" fontId="22" fillId="33" borderId="39" xfId="42" applyNumberFormat="1" applyFont="1" applyFill="1" applyBorder="1" applyAlignment="1">
      <alignment horizontal="right" vertical="top"/>
      <protection/>
    </xf>
    <xf numFmtId="2" fontId="8" fillId="34" borderId="23" xfId="42" applyNumberFormat="1" applyFont="1" applyFill="1" applyBorder="1" applyAlignment="1">
      <alignment vertical="top"/>
      <protection/>
    </xf>
    <xf numFmtId="181" fontId="23" fillId="0" borderId="21" xfId="42" applyNumberFormat="1" applyFont="1" applyFill="1" applyBorder="1" applyAlignment="1">
      <alignment horizontal="left" vertical="top"/>
      <protection/>
    </xf>
    <xf numFmtId="0" fontId="23" fillId="0" borderId="51" xfId="42" applyFont="1" applyFill="1" applyBorder="1" applyAlignment="1">
      <alignment horizontal="left" vertical="top" wrapText="1"/>
      <protection/>
    </xf>
    <xf numFmtId="179" fontId="23" fillId="0" borderId="41" xfId="42" applyNumberFormat="1" applyFont="1" applyFill="1" applyBorder="1" applyAlignment="1">
      <alignment horizontal="right" vertical="top"/>
      <protection/>
    </xf>
    <xf numFmtId="2" fontId="0" fillId="0" borderId="69" xfId="42" applyNumberFormat="1" applyFont="1" applyFill="1" applyBorder="1" applyAlignment="1">
      <alignment vertical="top"/>
      <protection/>
    </xf>
    <xf numFmtId="0" fontId="66" fillId="0" borderId="26" xfId="42" applyFont="1" applyFill="1" applyBorder="1">
      <alignment/>
      <protection/>
    </xf>
    <xf numFmtId="0" fontId="66" fillId="0" borderId="32" xfId="42" applyFont="1" applyFill="1" applyBorder="1">
      <alignment/>
      <protection/>
    </xf>
    <xf numFmtId="177" fontId="20" fillId="0" borderId="17" xfId="42" applyNumberFormat="1" applyFont="1" applyFill="1" applyBorder="1" applyAlignment="1">
      <alignment horizontal="left" vertical="top"/>
      <protection/>
    </xf>
    <xf numFmtId="179" fontId="20" fillId="0" borderId="32" xfId="42" applyNumberFormat="1" applyFont="1" applyFill="1" applyBorder="1" applyAlignment="1">
      <alignment horizontal="right" vertical="top"/>
      <protection/>
    </xf>
    <xf numFmtId="179" fontId="20" fillId="0" borderId="49" xfId="42" applyNumberFormat="1" applyFont="1" applyFill="1" applyBorder="1" applyAlignment="1">
      <alignment horizontal="right" vertical="top"/>
      <protection/>
    </xf>
    <xf numFmtId="0" fontId="20" fillId="0" borderId="49" xfId="42" applyFont="1" applyFill="1" applyBorder="1" applyAlignment="1">
      <alignment horizontal="left" vertical="top" wrapText="1"/>
      <protection/>
    </xf>
    <xf numFmtId="0" fontId="0" fillId="0" borderId="82" xfId="42" applyFont="1" applyFill="1" applyBorder="1">
      <alignment/>
      <protection/>
    </xf>
    <xf numFmtId="177" fontId="13" fillId="0" borderId="83" xfId="42" applyNumberFormat="1" applyFont="1" applyFill="1" applyBorder="1" applyAlignment="1">
      <alignment horizontal="left" vertical="top"/>
      <protection/>
    </xf>
    <xf numFmtId="0" fontId="13" fillId="0" borderId="78" xfId="42" applyFont="1" applyFill="1" applyBorder="1" applyAlignment="1">
      <alignment horizontal="left" vertical="top" wrapText="1"/>
      <protection/>
    </xf>
    <xf numFmtId="179" fontId="13" fillId="0" borderId="43" xfId="42" applyNumberFormat="1" applyFont="1" applyFill="1" applyBorder="1" applyAlignment="1">
      <alignment horizontal="right" vertical="top"/>
      <protection/>
    </xf>
    <xf numFmtId="180" fontId="11" fillId="33" borderId="26" xfId="42" applyNumberFormat="1" applyFont="1" applyFill="1" applyBorder="1" applyAlignment="1">
      <alignment horizontal="left" vertical="top"/>
      <protection/>
    </xf>
    <xf numFmtId="0" fontId="0" fillId="0" borderId="84" xfId="42" applyFont="1" applyFill="1" applyBorder="1">
      <alignment/>
      <protection/>
    </xf>
    <xf numFmtId="0" fontId="0" fillId="0" borderId="85" xfId="42" applyFont="1" applyFill="1" applyBorder="1">
      <alignment/>
      <protection/>
    </xf>
    <xf numFmtId="0" fontId="0" fillId="0" borderId="86" xfId="42" applyFont="1" applyFill="1" applyBorder="1">
      <alignment/>
      <protection/>
    </xf>
    <xf numFmtId="177" fontId="13" fillId="0" borderId="87" xfId="42" applyNumberFormat="1" applyFont="1" applyFill="1" applyBorder="1" applyAlignment="1">
      <alignment horizontal="left" vertical="top"/>
      <protection/>
    </xf>
    <xf numFmtId="0" fontId="13" fillId="0" borderId="70" xfId="42" applyFont="1" applyFill="1" applyBorder="1" applyAlignment="1">
      <alignment horizontal="left" vertical="top" wrapText="1"/>
      <protection/>
    </xf>
    <xf numFmtId="176" fontId="13" fillId="0" borderId="86" xfId="42" applyNumberFormat="1" applyFont="1" applyFill="1" applyBorder="1" applyAlignment="1">
      <alignment horizontal="right" vertical="top"/>
      <protection/>
    </xf>
    <xf numFmtId="176" fontId="20" fillId="0" borderId="86" xfId="42" applyNumberFormat="1" applyFont="1" applyFill="1" applyBorder="1" applyAlignment="1">
      <alignment horizontal="right" vertical="top"/>
      <protection/>
    </xf>
    <xf numFmtId="2" fontId="0" fillId="0" borderId="76" xfId="42" applyNumberFormat="1" applyFont="1" applyFill="1" applyBorder="1" applyAlignment="1">
      <alignment vertical="top"/>
      <protection/>
    </xf>
    <xf numFmtId="0" fontId="0" fillId="0" borderId="75" xfId="42" applyFont="1" applyFill="1" applyBorder="1">
      <alignment/>
      <protection/>
    </xf>
    <xf numFmtId="176" fontId="11" fillId="33" borderId="80" xfId="42" applyNumberFormat="1" applyFont="1" applyFill="1" applyBorder="1" applyAlignment="1">
      <alignment horizontal="right" vertical="top"/>
      <protection/>
    </xf>
    <xf numFmtId="178" fontId="11" fillId="33" borderId="74" xfId="42" applyNumberFormat="1" applyFont="1" applyFill="1" applyBorder="1" applyAlignment="1">
      <alignment horizontal="right" vertical="top"/>
      <protection/>
    </xf>
    <xf numFmtId="0" fontId="0" fillId="0" borderId="75" xfId="42" applyFont="1" applyFill="1" applyBorder="1">
      <alignment/>
      <protection/>
    </xf>
    <xf numFmtId="173" fontId="12" fillId="0" borderId="23" xfId="42" applyNumberFormat="1" applyFont="1" applyFill="1" applyBorder="1" applyAlignment="1">
      <alignment horizontal="right" vertical="top"/>
      <protection/>
    </xf>
    <xf numFmtId="4" fontId="13" fillId="0" borderId="51" xfId="42" applyNumberFormat="1" applyFont="1" applyFill="1" applyBorder="1" applyAlignment="1">
      <alignment horizontal="right" vertical="top"/>
      <protection/>
    </xf>
    <xf numFmtId="4" fontId="20" fillId="0" borderId="41" xfId="42" applyNumberFormat="1" applyFont="1" applyFill="1" applyBorder="1" applyAlignment="1">
      <alignment horizontal="right" vertical="top"/>
      <protection/>
    </xf>
    <xf numFmtId="173" fontId="13" fillId="0" borderId="76" xfId="42" applyNumberFormat="1" applyFont="1" applyFill="1" applyBorder="1" applyAlignment="1">
      <alignment horizontal="right" vertical="top"/>
      <protection/>
    </xf>
    <xf numFmtId="173" fontId="20" fillId="0" borderId="88" xfId="42" applyNumberFormat="1" applyFont="1" applyFill="1" applyBorder="1" applyAlignment="1">
      <alignment horizontal="right" vertical="top"/>
      <protection/>
    </xf>
    <xf numFmtId="4" fontId="0" fillId="0" borderId="89" xfId="42" applyNumberFormat="1" applyFont="1" applyFill="1" applyBorder="1" applyAlignment="1">
      <alignment vertical="top"/>
      <protection/>
    </xf>
    <xf numFmtId="2" fontId="7" fillId="0" borderId="51" xfId="42" applyNumberFormat="1" applyFont="1" applyFill="1" applyBorder="1" applyAlignment="1">
      <alignment vertical="top"/>
      <protection/>
    </xf>
    <xf numFmtId="181" fontId="23" fillId="0" borderId="22" xfId="42" applyNumberFormat="1" applyFont="1" applyFill="1" applyBorder="1" applyAlignment="1">
      <alignment horizontal="left" vertical="top"/>
      <protection/>
    </xf>
    <xf numFmtId="0" fontId="23" fillId="0" borderId="26" xfId="42" applyFont="1" applyFill="1" applyBorder="1" applyAlignment="1">
      <alignment horizontal="left" vertical="top" wrapText="1"/>
      <protection/>
    </xf>
    <xf numFmtId="179" fontId="23" fillId="0" borderId="13" xfId="42" applyNumberFormat="1" applyFont="1" applyFill="1" applyBorder="1" applyAlignment="1">
      <alignment horizontal="right" vertical="top"/>
      <protection/>
    </xf>
    <xf numFmtId="0" fontId="20" fillId="0" borderId="51" xfId="42" applyFont="1" applyFill="1" applyBorder="1" applyAlignment="1">
      <alignment horizontal="left" vertical="top" wrapText="1"/>
      <protection/>
    </xf>
    <xf numFmtId="0" fontId="0" fillId="0" borderId="56" xfId="42" applyFont="1" applyFill="1" applyBorder="1" applyAlignment="1">
      <alignment vertical="top"/>
      <protection/>
    </xf>
    <xf numFmtId="0" fontId="0" fillId="0" borderId="10" xfId="42" applyFont="1" applyFill="1" applyBorder="1" applyAlignment="1">
      <alignment vertical="top"/>
      <protection/>
    </xf>
    <xf numFmtId="0" fontId="20" fillId="0" borderId="59" xfId="42" applyFont="1" applyFill="1" applyBorder="1" applyAlignment="1">
      <alignment horizontal="left" vertical="top" wrapText="1"/>
      <protection/>
    </xf>
    <xf numFmtId="0" fontId="20" fillId="0" borderId="78" xfId="42" applyFont="1" applyFill="1" applyBorder="1" applyAlignment="1">
      <alignment horizontal="left" vertical="top" wrapText="1"/>
      <protection/>
    </xf>
    <xf numFmtId="0" fontId="0" fillId="0" borderId="87" xfId="42" applyFont="1" applyFill="1" applyBorder="1">
      <alignment/>
      <protection/>
    </xf>
    <xf numFmtId="179" fontId="13" fillId="0" borderId="86" xfId="42" applyNumberFormat="1" applyFont="1" applyFill="1" applyBorder="1" applyAlignment="1">
      <alignment horizontal="right" vertical="top"/>
      <protection/>
    </xf>
    <xf numFmtId="179" fontId="20" fillId="0" borderId="86" xfId="42" applyNumberFormat="1" applyFont="1" applyFill="1" applyBorder="1" applyAlignment="1">
      <alignment horizontal="right" vertical="top"/>
      <protection/>
    </xf>
    <xf numFmtId="179" fontId="12" fillId="0" borderId="37" xfId="42" applyNumberFormat="1" applyFont="1" applyFill="1" applyBorder="1" applyAlignment="1">
      <alignment horizontal="right" vertical="top"/>
      <protection/>
    </xf>
    <xf numFmtId="179" fontId="23" fillId="0" borderId="37" xfId="42" applyNumberFormat="1" applyFont="1" applyFill="1" applyBorder="1" applyAlignment="1">
      <alignment horizontal="right" vertical="top"/>
      <protection/>
    </xf>
    <xf numFmtId="177" fontId="13" fillId="0" borderId="10" xfId="42" applyNumberFormat="1" applyFont="1" applyFill="1" applyBorder="1" applyAlignment="1">
      <alignment horizontal="left" vertical="top"/>
      <protection/>
    </xf>
    <xf numFmtId="178" fontId="13" fillId="0" borderId="10" xfId="42" applyNumberFormat="1" applyFont="1" applyFill="1" applyBorder="1" applyAlignment="1">
      <alignment horizontal="right" vertical="top"/>
      <protection/>
    </xf>
    <xf numFmtId="178" fontId="20" fillId="0" borderId="56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20" fillId="0" borderId="13" xfId="42" applyFont="1" applyFill="1" applyBorder="1" applyAlignment="1">
      <alignment horizontal="left" vertical="top" wrapText="1"/>
      <protection/>
    </xf>
    <xf numFmtId="179" fontId="20" fillId="0" borderId="13" xfId="42" applyNumberFormat="1" applyFont="1" applyFill="1" applyBorder="1" applyAlignment="1">
      <alignment horizontal="right" vertical="top"/>
      <protection/>
    </xf>
    <xf numFmtId="179" fontId="13" fillId="0" borderId="34" xfId="42" applyNumberFormat="1" applyFont="1" applyFill="1" applyBorder="1" applyAlignment="1">
      <alignment horizontal="right" vertical="top"/>
      <protection/>
    </xf>
    <xf numFmtId="179" fontId="20" fillId="0" borderId="34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2" fontId="7" fillId="34" borderId="23" xfId="42" applyNumberFormat="1" applyFont="1" applyFill="1" applyBorder="1" applyAlignment="1">
      <alignment vertical="top"/>
      <protection/>
    </xf>
    <xf numFmtId="0" fontId="20" fillId="0" borderId="90" xfId="42" applyFont="1" applyBorder="1" applyAlignment="1">
      <alignment horizontal="left" vertical="top" wrapText="1"/>
      <protection/>
    </xf>
    <xf numFmtId="176" fontId="13" fillId="0" borderId="91" xfId="42" applyNumberFormat="1" applyFont="1" applyFill="1" applyBorder="1" applyAlignment="1">
      <alignment horizontal="right" vertical="top"/>
      <protection/>
    </xf>
    <xf numFmtId="176" fontId="20" fillId="0" borderId="69" xfId="42" applyNumberFormat="1" applyFont="1" applyFill="1" applyBorder="1" applyAlignment="1">
      <alignment horizontal="right" vertical="top"/>
      <protection/>
    </xf>
    <xf numFmtId="180" fontId="22" fillId="33" borderId="23" xfId="42" applyNumberFormat="1" applyFont="1" applyFill="1" applyBorder="1" applyAlignment="1">
      <alignment horizontal="left" vertical="top"/>
      <protection/>
    </xf>
    <xf numFmtId="4" fontId="70" fillId="0" borderId="26" xfId="42" applyNumberFormat="1" applyFont="1" applyFill="1" applyBorder="1" applyAlignment="1">
      <alignment vertical="top"/>
      <protection/>
    </xf>
    <xf numFmtId="178" fontId="12" fillId="0" borderId="92" xfId="42" applyNumberFormat="1" applyFont="1" applyFill="1" applyBorder="1" applyAlignment="1">
      <alignment horizontal="right" vertical="top"/>
      <protection/>
    </xf>
    <xf numFmtId="178" fontId="12" fillId="0" borderId="93" xfId="42" applyNumberFormat="1" applyFont="1" applyFill="1" applyBorder="1" applyAlignment="1">
      <alignment horizontal="right" vertical="top"/>
      <protection/>
    </xf>
    <xf numFmtId="173" fontId="13" fillId="0" borderId="23" xfId="42" applyNumberFormat="1" applyFont="1" applyFill="1" applyBorder="1" applyAlignment="1">
      <alignment horizontal="right" vertical="top"/>
      <protection/>
    </xf>
    <xf numFmtId="173" fontId="20" fillId="0" borderId="0" xfId="42" applyNumberFormat="1" applyFont="1" applyFill="1" applyBorder="1" applyAlignment="1">
      <alignment horizontal="right" vertical="top"/>
      <protection/>
    </xf>
    <xf numFmtId="0" fontId="0" fillId="0" borderId="13" xfId="42" applyFont="1" applyFill="1" applyBorder="1" applyAlignment="1">
      <alignment vertical="top"/>
      <protection/>
    </xf>
    <xf numFmtId="49" fontId="14" fillId="0" borderId="24" xfId="42" applyNumberFormat="1" applyFont="1" applyFill="1" applyBorder="1" applyAlignment="1">
      <alignment vertical="top" wrapText="1"/>
      <protection/>
    </xf>
    <xf numFmtId="176" fontId="14" fillId="0" borderId="26" xfId="42" applyNumberFormat="1" applyFont="1" applyFill="1" applyBorder="1" applyAlignment="1">
      <alignment vertical="top"/>
      <protection/>
    </xf>
    <xf numFmtId="0" fontId="0" fillId="0" borderId="22" xfId="42" applyFont="1" applyFill="1" applyBorder="1" applyAlignment="1">
      <alignment vertical="top"/>
      <protection/>
    </xf>
    <xf numFmtId="0" fontId="0" fillId="0" borderId="23" xfId="42" applyFont="1" applyFill="1" applyBorder="1" applyAlignment="1">
      <alignment vertical="top"/>
      <protection/>
    </xf>
    <xf numFmtId="0" fontId="0" fillId="0" borderId="11" xfId="42" applyFont="1" applyFill="1" applyBorder="1" applyAlignment="1">
      <alignment vertical="top"/>
      <protection/>
    </xf>
    <xf numFmtId="172" fontId="11" fillId="33" borderId="23" xfId="42" applyNumberFormat="1" applyFont="1" applyFill="1" applyBorder="1" applyAlignment="1">
      <alignment horizontal="left" vertical="top"/>
      <protection/>
    </xf>
    <xf numFmtId="173" fontId="22" fillId="33" borderId="37" xfId="42" applyNumberFormat="1" applyFont="1" applyFill="1" applyBorder="1" applyAlignment="1">
      <alignment horizontal="right" vertical="top"/>
      <protection/>
    </xf>
    <xf numFmtId="173" fontId="11" fillId="34" borderId="94" xfId="42" applyNumberFormat="1" applyFont="1" applyFill="1" applyBorder="1" applyAlignment="1">
      <alignment vertical="top"/>
      <protection/>
    </xf>
    <xf numFmtId="173" fontId="22" fillId="33" borderId="95" xfId="42" applyNumberFormat="1" applyFont="1" applyFill="1" applyBorder="1" applyAlignment="1">
      <alignment horizontal="right" vertical="top"/>
      <protection/>
    </xf>
    <xf numFmtId="173" fontId="12" fillId="0" borderId="35" xfId="42" applyNumberFormat="1" applyFont="1" applyFill="1" applyBorder="1" applyAlignment="1">
      <alignment vertical="top"/>
      <protection/>
    </xf>
    <xf numFmtId="173" fontId="12" fillId="0" borderId="51" xfId="42" applyNumberFormat="1" applyFont="1" applyFill="1" applyBorder="1" applyAlignment="1">
      <alignment horizontal="right" vertical="top"/>
      <protection/>
    </xf>
    <xf numFmtId="176" fontId="20" fillId="0" borderId="40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 applyAlignment="1">
      <alignment vertical="top"/>
      <protection/>
    </xf>
    <xf numFmtId="49" fontId="14" fillId="0" borderId="26" xfId="42" applyNumberFormat="1" applyFont="1" applyFill="1" applyBorder="1" applyAlignment="1">
      <alignment wrapText="1"/>
      <protection/>
    </xf>
    <xf numFmtId="174" fontId="12" fillId="0" borderId="96" xfId="42" applyNumberFormat="1" applyFont="1" applyFill="1" applyBorder="1" applyAlignment="1">
      <alignment horizontal="left" vertical="top"/>
      <protection/>
    </xf>
    <xf numFmtId="0" fontId="7" fillId="0" borderId="47" xfId="42" applyFont="1" applyFill="1" applyBorder="1">
      <alignment/>
      <protection/>
    </xf>
    <xf numFmtId="0" fontId="7" fillId="0" borderId="43" xfId="42" applyFont="1" applyFill="1" applyBorder="1">
      <alignment/>
      <protection/>
    </xf>
    <xf numFmtId="0" fontId="12" fillId="0" borderId="44" xfId="42" applyFont="1" applyFill="1" applyBorder="1" applyAlignment="1">
      <alignment horizontal="left" vertical="top" wrapText="1"/>
      <protection/>
    </xf>
    <xf numFmtId="173" fontId="12" fillId="0" borderId="47" xfId="42" applyNumberFormat="1" applyFont="1" applyFill="1" applyBorder="1" applyAlignment="1">
      <alignment horizontal="right" vertical="top"/>
      <protection/>
    </xf>
    <xf numFmtId="0" fontId="0" fillId="0" borderId="22" xfId="42" applyFont="1" applyFill="1" applyBorder="1" applyAlignment="1">
      <alignment vertical="top"/>
      <protection/>
    </xf>
    <xf numFmtId="2" fontId="0" fillId="0" borderId="40" xfId="42" applyNumberFormat="1" applyFont="1" applyFill="1" applyBorder="1" applyAlignment="1">
      <alignment vertical="top"/>
      <protection/>
    </xf>
    <xf numFmtId="0" fontId="0" fillId="0" borderId="23" xfId="42" applyFont="1" applyFill="1" applyBorder="1" applyAlignment="1">
      <alignment horizontal="left" vertical="top"/>
      <protection/>
    </xf>
    <xf numFmtId="0" fontId="0" fillId="0" borderId="0" xfId="42" applyFont="1" applyFill="1" applyBorder="1" applyAlignment="1">
      <alignment horizontal="left" vertical="top"/>
      <protection/>
    </xf>
    <xf numFmtId="0" fontId="0" fillId="0" borderId="0" xfId="42" applyFont="1" applyFill="1" applyAlignment="1">
      <alignment horizontal="left" vertical="top"/>
      <protection/>
    </xf>
    <xf numFmtId="49" fontId="14" fillId="0" borderId="26" xfId="42" applyNumberFormat="1" applyFont="1" applyFill="1" applyBorder="1" applyAlignment="1">
      <alignment vertical="top" wrapText="1"/>
      <protection/>
    </xf>
    <xf numFmtId="175" fontId="13" fillId="0" borderId="88" xfId="42" applyNumberFormat="1" applyFont="1" applyFill="1" applyBorder="1" applyAlignment="1">
      <alignment horizontal="left" vertical="top"/>
      <protection/>
    </xf>
    <xf numFmtId="0" fontId="0" fillId="0" borderId="69" xfId="42" applyFont="1" applyFill="1" applyBorder="1" applyAlignment="1">
      <alignment horizontal="left" vertical="top"/>
      <protection/>
    </xf>
    <xf numFmtId="0" fontId="0" fillId="0" borderId="75" xfId="42" applyFont="1" applyFill="1" applyBorder="1" applyAlignment="1">
      <alignment horizontal="left" vertical="top"/>
      <protection/>
    </xf>
    <xf numFmtId="0" fontId="0" fillId="0" borderId="88" xfId="42" applyFont="1" applyFill="1" applyBorder="1" applyAlignment="1">
      <alignment horizontal="left" vertical="top"/>
      <protection/>
    </xf>
    <xf numFmtId="0" fontId="13" fillId="0" borderId="69" xfId="42" applyFont="1" applyFill="1" applyBorder="1" applyAlignment="1">
      <alignment horizontal="left" vertical="top" wrapText="1"/>
      <protection/>
    </xf>
    <xf numFmtId="4" fontId="0" fillId="0" borderId="89" xfId="42" applyNumberFormat="1" applyFont="1" applyFill="1" applyBorder="1" applyAlignment="1">
      <alignment horizontal="right" vertical="top"/>
      <protection/>
    </xf>
    <xf numFmtId="173" fontId="13" fillId="0" borderId="69" xfId="42" applyNumberFormat="1" applyFont="1" applyFill="1" applyBorder="1" applyAlignment="1">
      <alignment horizontal="right" vertical="top"/>
      <protection/>
    </xf>
    <xf numFmtId="0" fontId="15" fillId="0" borderId="25" xfId="42" applyFont="1" applyFill="1" applyBorder="1" applyAlignment="1">
      <alignment horizontal="left" vertical="top" wrapText="1"/>
      <protection/>
    </xf>
    <xf numFmtId="2" fontId="8" fillId="0" borderId="97" xfId="42" applyNumberFormat="1" applyFont="1" applyFill="1" applyBorder="1" applyAlignment="1">
      <alignment horizontal="center" vertical="top"/>
      <protection/>
    </xf>
    <xf numFmtId="173" fontId="12" fillId="0" borderId="23" xfId="42" applyNumberFormat="1" applyFont="1" applyFill="1" applyBorder="1" applyAlignment="1">
      <alignment vertical="top"/>
      <protection/>
    </xf>
    <xf numFmtId="0" fontId="23" fillId="0" borderId="45" xfId="42" applyFont="1" applyFill="1" applyBorder="1" applyAlignment="1">
      <alignment horizontal="left" vertical="top" wrapText="1"/>
      <protection/>
    </xf>
    <xf numFmtId="173" fontId="13" fillId="0" borderId="20" xfId="42" applyNumberFormat="1" applyFont="1" applyFill="1" applyBorder="1" applyAlignment="1">
      <alignment horizontal="right" vertical="top"/>
      <protection/>
    </xf>
    <xf numFmtId="173" fontId="11" fillId="33" borderId="26" xfId="42" applyNumberFormat="1" applyFont="1" applyFill="1" applyBorder="1" applyAlignment="1">
      <alignment horizontal="right" vertical="top"/>
      <protection/>
    </xf>
    <xf numFmtId="176" fontId="13" fillId="0" borderId="11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 applyAlignment="1">
      <alignment vertical="top"/>
      <protection/>
    </xf>
    <xf numFmtId="173" fontId="13" fillId="0" borderId="76" xfId="42" applyNumberFormat="1" applyFont="1" applyFill="1" applyBorder="1" applyAlignment="1">
      <alignment vertical="top"/>
      <protection/>
    </xf>
    <xf numFmtId="0" fontId="20" fillId="0" borderId="23" xfId="42" applyFont="1" applyFill="1" applyBorder="1" applyAlignment="1">
      <alignment horizontal="left" vertical="top" wrapText="1"/>
      <protection/>
    </xf>
    <xf numFmtId="179" fontId="13" fillId="0" borderId="0" xfId="42" applyNumberFormat="1" applyFont="1" applyFill="1" applyBorder="1" applyAlignment="1">
      <alignment horizontal="right" vertical="top"/>
      <protection/>
    </xf>
    <xf numFmtId="179" fontId="20" fillId="0" borderId="11" xfId="42" applyNumberFormat="1" applyFont="1" applyFill="1" applyBorder="1" applyAlignment="1">
      <alignment horizontal="right" vertical="top"/>
      <protection/>
    </xf>
    <xf numFmtId="173" fontId="13" fillId="0" borderId="13" xfId="42" applyNumberFormat="1" applyFont="1" applyFill="1" applyBorder="1" applyAlignment="1">
      <alignment vertical="top"/>
      <protection/>
    </xf>
    <xf numFmtId="176" fontId="20" fillId="0" borderId="33" xfId="42" applyNumberFormat="1" applyFont="1" applyFill="1" applyBorder="1" applyAlignment="1">
      <alignment horizontal="right" vertical="top"/>
      <protection/>
    </xf>
    <xf numFmtId="0" fontId="23" fillId="0" borderId="41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 applyAlignment="1">
      <alignment horizontal="left" vertical="top"/>
      <protection/>
    </xf>
    <xf numFmtId="0" fontId="0" fillId="0" borderId="41" xfId="42" applyFont="1" applyFill="1" applyBorder="1" applyAlignment="1">
      <alignment horizontal="left" vertical="top"/>
      <protection/>
    </xf>
    <xf numFmtId="175" fontId="13" fillId="0" borderId="41" xfId="42" applyNumberFormat="1" applyFont="1" applyFill="1" applyBorder="1" applyAlignment="1">
      <alignment horizontal="left" vertical="top"/>
      <protection/>
    </xf>
    <xf numFmtId="173" fontId="13" fillId="0" borderId="51" xfId="42" applyNumberFormat="1" applyFont="1" applyFill="1" applyBorder="1" applyAlignment="1">
      <alignment horizontal="right" vertical="top"/>
      <protection/>
    </xf>
    <xf numFmtId="173" fontId="20" fillId="0" borderId="41" xfId="42" applyNumberFormat="1" applyFont="1" applyFill="1" applyBorder="1" applyAlignment="1">
      <alignment horizontal="right" vertical="top"/>
      <protection/>
    </xf>
    <xf numFmtId="173" fontId="13" fillId="0" borderId="26" xfId="42" applyNumberFormat="1" applyFont="1" applyFill="1" applyBorder="1" applyAlignment="1">
      <alignment horizontal="right" vertical="top"/>
      <protection/>
    </xf>
    <xf numFmtId="4" fontId="0" fillId="0" borderId="36" xfId="42" applyNumberFormat="1" applyFont="1" applyFill="1" applyBorder="1" applyAlignment="1">
      <alignment horizontal="right" vertical="top"/>
      <protection/>
    </xf>
    <xf numFmtId="173" fontId="12" fillId="0" borderId="26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0" fillId="0" borderId="56" xfId="42" applyFont="1" applyFill="1" applyBorder="1" applyAlignment="1">
      <alignment horizontal="left" vertical="top"/>
      <protection/>
    </xf>
    <xf numFmtId="2" fontId="0" fillId="0" borderId="40" xfId="42" applyNumberFormat="1" applyFont="1" applyFill="1" applyBorder="1" applyAlignment="1">
      <alignment vertical="top"/>
      <protection/>
    </xf>
    <xf numFmtId="2" fontId="0" fillId="0" borderId="10" xfId="42" applyNumberFormat="1" applyFont="1" applyFill="1" applyBorder="1" applyAlignment="1">
      <alignment vertical="top"/>
      <protection/>
    </xf>
    <xf numFmtId="0" fontId="0" fillId="0" borderId="10" xfId="42" applyFont="1" applyFill="1" applyBorder="1" applyAlignment="1">
      <alignment horizontal="left" vertical="top"/>
      <protection/>
    </xf>
    <xf numFmtId="175" fontId="13" fillId="0" borderId="10" xfId="42" applyNumberFormat="1" applyFont="1" applyFill="1" applyBorder="1" applyAlignment="1">
      <alignment horizontal="left" vertical="top"/>
      <protection/>
    </xf>
    <xf numFmtId="173" fontId="13" fillId="0" borderId="69" xfId="42" applyNumberFormat="1" applyFont="1" applyFill="1" applyBorder="1" applyAlignment="1">
      <alignment horizontal="right" vertical="top"/>
      <protection/>
    </xf>
    <xf numFmtId="173" fontId="20" fillId="0" borderId="10" xfId="42" applyNumberFormat="1" applyFont="1" applyFill="1" applyBorder="1" applyAlignment="1">
      <alignment horizontal="right" vertical="top"/>
      <protection/>
    </xf>
    <xf numFmtId="4" fontId="0" fillId="0" borderId="75" xfId="42" applyNumberFormat="1" applyFont="1" applyFill="1" applyBorder="1" applyAlignment="1">
      <alignment horizontal="right" vertical="top"/>
      <protection/>
    </xf>
    <xf numFmtId="2" fontId="0" fillId="0" borderId="39" xfId="42" applyNumberFormat="1" applyFont="1" applyFill="1" applyBorder="1" applyAlignment="1">
      <alignment vertical="top"/>
      <protection/>
    </xf>
    <xf numFmtId="173" fontId="11" fillId="0" borderId="69" xfId="42" applyNumberFormat="1" applyFont="1" applyFill="1" applyBorder="1" applyAlignment="1">
      <alignment horizontal="right" vertical="top"/>
      <protection/>
    </xf>
    <xf numFmtId="173" fontId="11" fillId="34" borderId="26" xfId="42" applyNumberFormat="1" applyFont="1" applyFill="1" applyBorder="1" applyAlignment="1">
      <alignment vertical="top"/>
      <protection/>
    </xf>
    <xf numFmtId="0" fontId="20" fillId="0" borderId="51" xfId="42" applyFont="1" applyBorder="1" applyAlignment="1">
      <alignment horizontal="left" vertical="top" wrapText="1"/>
      <protection/>
    </xf>
    <xf numFmtId="0" fontId="20" fillId="0" borderId="70" xfId="42" applyFont="1" applyFill="1" applyBorder="1" applyAlignment="1">
      <alignment horizontal="left" vertical="top" wrapText="1"/>
      <protection/>
    </xf>
    <xf numFmtId="178" fontId="13" fillId="0" borderId="58" xfId="42" applyNumberFormat="1" applyFont="1" applyFill="1" applyBorder="1" applyAlignment="1">
      <alignment horizontal="right" vertical="top"/>
      <protection/>
    </xf>
    <xf numFmtId="178" fontId="20" fillId="0" borderId="51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0" fontId="0" fillId="0" borderId="26" xfId="42" applyFont="1" applyFill="1" applyBorder="1">
      <alignment/>
      <protection/>
    </xf>
    <xf numFmtId="0" fontId="67" fillId="0" borderId="42" xfId="42" applyFont="1" applyFill="1" applyBorder="1" applyAlignment="1">
      <alignment horizontal="left" vertical="top" wrapText="1"/>
      <protection/>
    </xf>
    <xf numFmtId="0" fontId="14" fillId="0" borderId="24" xfId="0" applyFont="1" applyBorder="1" applyAlignment="1">
      <alignment vertical="top" wrapText="1"/>
    </xf>
    <xf numFmtId="2" fontId="8" fillId="34" borderId="39" xfId="42" applyNumberFormat="1" applyFont="1" applyFill="1" applyBorder="1" applyAlignment="1">
      <alignment vertical="top"/>
      <protection/>
    </xf>
    <xf numFmtId="176" fontId="22" fillId="33" borderId="98" xfId="42" applyNumberFormat="1" applyFont="1" applyFill="1" applyBorder="1" applyAlignment="1">
      <alignment horizontal="right" vertical="top"/>
      <protection/>
    </xf>
    <xf numFmtId="0" fontId="0" fillId="0" borderId="61" xfId="42" applyFont="1" applyFill="1" applyBorder="1">
      <alignment/>
      <protection/>
    </xf>
    <xf numFmtId="0" fontId="0" fillId="0" borderId="60" xfId="42" applyFont="1" applyFill="1" applyBorder="1">
      <alignment/>
      <protection/>
    </xf>
    <xf numFmtId="0" fontId="0" fillId="0" borderId="53" xfId="42" applyFont="1" applyFill="1" applyBorder="1">
      <alignment/>
      <protection/>
    </xf>
    <xf numFmtId="177" fontId="13" fillId="0" borderId="53" xfId="42" applyNumberFormat="1" applyFont="1" applyFill="1" applyBorder="1" applyAlignment="1">
      <alignment horizontal="left" vertical="top"/>
      <protection/>
    </xf>
    <xf numFmtId="0" fontId="20" fillId="0" borderId="55" xfId="42" applyFont="1" applyFill="1" applyBorder="1" applyAlignment="1">
      <alignment horizontal="left" vertical="top" wrapText="1"/>
      <protection/>
    </xf>
    <xf numFmtId="178" fontId="13" fillId="0" borderId="53" xfId="42" applyNumberFormat="1" applyFont="1" applyFill="1" applyBorder="1" applyAlignment="1">
      <alignment horizontal="right" vertical="top"/>
      <protection/>
    </xf>
    <xf numFmtId="178" fontId="20" fillId="0" borderId="61" xfId="42" applyNumberFormat="1" applyFont="1" applyFill="1" applyBorder="1" applyAlignment="1">
      <alignment horizontal="right" vertical="top"/>
      <protection/>
    </xf>
    <xf numFmtId="2" fontId="0" fillId="0" borderId="60" xfId="42" applyNumberFormat="1" applyFont="1" applyFill="1" applyBorder="1" applyAlignment="1">
      <alignment vertical="top"/>
      <protection/>
    </xf>
    <xf numFmtId="4" fontId="0" fillId="0" borderId="99" xfId="42" applyNumberFormat="1" applyFont="1" applyFill="1" applyBorder="1" applyAlignment="1">
      <alignment vertical="top"/>
      <protection/>
    </xf>
    <xf numFmtId="0" fontId="5" fillId="0" borderId="54" xfId="42" applyFont="1" applyFill="1" applyBorder="1" applyAlignment="1">
      <alignment horizontal="center" vertical="center"/>
      <protection/>
    </xf>
    <xf numFmtId="0" fontId="5" fillId="0" borderId="100" xfId="42" applyFont="1" applyBorder="1" applyAlignment="1">
      <alignment horizontal="center"/>
      <protection/>
    </xf>
    <xf numFmtId="0" fontId="4" fillId="0" borderId="54" xfId="42" applyFont="1" applyFill="1" applyBorder="1" applyAlignment="1">
      <alignment horizontal="center" vertical="center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21" fillId="0" borderId="54" xfId="42" applyFont="1" applyFill="1" applyBorder="1" applyAlignment="1">
      <alignment horizontal="center" vertical="center"/>
      <protection/>
    </xf>
    <xf numFmtId="0" fontId="8" fillId="0" borderId="100" xfId="42" applyFont="1" applyBorder="1" applyAlignment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1"/>
  <sheetViews>
    <sheetView tabSelected="1" view="pageBreakPreview" zoomScaleSheetLayoutView="100" zoomScalePageLayoutView="0" workbookViewId="0" topLeftCell="A452">
      <selection activeCell="E459" sqref="E459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.7109375" style="0" customWidth="1"/>
    <col min="4" max="4" width="6.421875" style="0" customWidth="1"/>
    <col min="5" max="5" width="49.140625" style="8" customWidth="1"/>
    <col min="6" max="6" width="14.421875" style="0" bestFit="1" customWidth="1"/>
    <col min="7" max="7" width="13.140625" style="444" customWidth="1"/>
    <col min="8" max="8" width="12.28125" style="387" bestFit="1" customWidth="1"/>
    <col min="9" max="9" width="14.8515625" style="467" customWidth="1"/>
    <col min="10" max="10" width="8.8515625" style="0" customWidth="1"/>
  </cols>
  <sheetData>
    <row r="1" spans="1:9" ht="15" customHeight="1">
      <c r="A1" s="743" t="s">
        <v>210</v>
      </c>
      <c r="B1" s="744"/>
      <c r="C1" s="744"/>
      <c r="D1" s="744"/>
      <c r="E1" s="744"/>
      <c r="F1" s="744"/>
      <c r="G1" s="36" t="s">
        <v>131</v>
      </c>
      <c r="H1" s="365"/>
      <c r="I1" s="35" t="s">
        <v>129</v>
      </c>
    </row>
    <row r="2" spans="1:9" ht="13.5" thickBot="1">
      <c r="A2" s="195"/>
      <c r="B2" s="195"/>
      <c r="C2" s="195"/>
      <c r="D2" s="195"/>
      <c r="E2" s="196"/>
      <c r="F2" s="197"/>
      <c r="G2" s="432"/>
      <c r="H2" s="366"/>
      <c r="I2" s="198"/>
    </row>
    <row r="3" spans="1:10" s="231" customFormat="1" ht="11.25" customHeight="1" thickBot="1">
      <c r="A3" s="223" t="s">
        <v>87</v>
      </c>
      <c r="B3" s="224" t="s">
        <v>116</v>
      </c>
      <c r="C3" s="745" t="s">
        <v>98</v>
      </c>
      <c r="D3" s="746"/>
      <c r="E3" s="226" t="s">
        <v>86</v>
      </c>
      <c r="F3" s="225" t="s">
        <v>123</v>
      </c>
      <c r="G3" s="227" t="s">
        <v>124</v>
      </c>
      <c r="H3" s="228" t="s">
        <v>125</v>
      </c>
      <c r="I3" s="229" t="s">
        <v>130</v>
      </c>
      <c r="J3" s="230"/>
    </row>
    <row r="4" spans="1:10" s="43" customFormat="1" ht="13.5" customHeight="1">
      <c r="A4" s="232">
        <v>10</v>
      </c>
      <c r="B4" s="233"/>
      <c r="C4" s="234"/>
      <c r="D4" s="235"/>
      <c r="E4" s="236" t="s">
        <v>112</v>
      </c>
      <c r="F4" s="237">
        <f>SUM(F5)</f>
        <v>1238903.95</v>
      </c>
      <c r="G4" s="482">
        <f>SUM(G5)</f>
        <v>1225605.24</v>
      </c>
      <c r="H4" s="367">
        <f>SUM(G4*100/F4)</f>
        <v>98.92657457424363</v>
      </c>
      <c r="I4" s="484">
        <f>SUM(I10:I17)</f>
        <v>0</v>
      </c>
      <c r="J4" s="41"/>
    </row>
    <row r="5" spans="1:10" s="13" customFormat="1" ht="12.75">
      <c r="A5" s="21"/>
      <c r="B5" s="221">
        <v>1095</v>
      </c>
      <c r="C5" s="12"/>
      <c r="D5" s="12"/>
      <c r="E5" s="60" t="s">
        <v>104</v>
      </c>
      <c r="F5" s="61">
        <f>SUM(F24,F6)</f>
        <v>1238903.95</v>
      </c>
      <c r="G5" s="483">
        <f>SUM(G24,G6)</f>
        <v>1225605.24</v>
      </c>
      <c r="H5" s="368">
        <f>SUM(G5*100/F5)</f>
        <v>98.92657457424363</v>
      </c>
      <c r="I5" s="485">
        <f>SUM(I10:I20)</f>
        <v>0</v>
      </c>
      <c r="J5" s="12"/>
    </row>
    <row r="6" spans="1:10" s="13" customFormat="1" ht="12.75">
      <c r="A6" s="10"/>
      <c r="B6" s="264"/>
      <c r="C6" s="218"/>
      <c r="D6" s="39"/>
      <c r="E6" s="262" t="s">
        <v>43</v>
      </c>
      <c r="F6" s="263">
        <f>SUM(F8:F17)</f>
        <v>437687.95</v>
      </c>
      <c r="G6" s="328">
        <f>SUM(G8:G17)</f>
        <v>435233.19</v>
      </c>
      <c r="H6" s="369">
        <f>SUM(G6*100/F6)</f>
        <v>99.43915293989701</v>
      </c>
      <c r="I6" s="409">
        <f>SUM(I10:I12)</f>
        <v>0</v>
      </c>
      <c r="J6" s="12"/>
    </row>
    <row r="7" spans="1:10" s="13" customFormat="1" ht="12.75">
      <c r="A7" s="10"/>
      <c r="B7" s="264"/>
      <c r="C7" s="14"/>
      <c r="D7" s="26"/>
      <c r="E7" s="269" t="s">
        <v>44</v>
      </c>
      <c r="F7" s="263"/>
      <c r="G7" s="433"/>
      <c r="H7" s="370" t="s">
        <v>126</v>
      </c>
      <c r="I7" s="427"/>
      <c r="J7" s="12"/>
    </row>
    <row r="8" spans="1:10" s="52" customFormat="1" ht="12.75">
      <c r="A8" s="54"/>
      <c r="B8" s="53"/>
      <c r="C8" s="76"/>
      <c r="D8" s="62">
        <v>690</v>
      </c>
      <c r="E8" s="49" t="s">
        <v>97</v>
      </c>
      <c r="F8" s="63">
        <v>2455</v>
      </c>
      <c r="G8" s="319">
        <v>0</v>
      </c>
      <c r="H8" s="364">
        <f>SUM(G8*100/F8)</f>
        <v>0</v>
      </c>
      <c r="I8" s="486">
        <v>0</v>
      </c>
      <c r="J8" s="51"/>
    </row>
    <row r="9" spans="1:10" s="43" customFormat="1" ht="53.25" customHeight="1">
      <c r="A9" s="54"/>
      <c r="B9" s="53"/>
      <c r="C9" s="73"/>
      <c r="D9" s="66" t="s">
        <v>126</v>
      </c>
      <c r="E9" s="67" t="s">
        <v>48</v>
      </c>
      <c r="F9" s="68" t="s">
        <v>126</v>
      </c>
      <c r="G9" s="434"/>
      <c r="H9" s="371" t="s">
        <v>126</v>
      </c>
      <c r="I9" s="481"/>
      <c r="J9" s="41"/>
    </row>
    <row r="10" spans="1:10" s="52" customFormat="1" ht="13.5" customHeight="1">
      <c r="A10" s="54"/>
      <c r="B10" s="53"/>
      <c r="C10" s="76"/>
      <c r="D10" s="62">
        <v>750</v>
      </c>
      <c r="E10" s="77" t="s">
        <v>91</v>
      </c>
      <c r="F10" s="78">
        <v>2647</v>
      </c>
      <c r="G10" s="479">
        <v>2647.36</v>
      </c>
      <c r="H10" s="372">
        <f>SUM(G10*100/F10)</f>
        <v>100.01360030222894</v>
      </c>
      <c r="I10" s="486">
        <v>0</v>
      </c>
      <c r="J10" s="51"/>
    </row>
    <row r="11" spans="1:10" s="43" customFormat="1" ht="12.75">
      <c r="A11" s="54"/>
      <c r="B11" s="53"/>
      <c r="C11" s="51"/>
      <c r="D11" s="51"/>
      <c r="E11" s="79" t="s">
        <v>2</v>
      </c>
      <c r="F11" s="53"/>
      <c r="G11" s="428"/>
      <c r="H11" s="371" t="s">
        <v>126</v>
      </c>
      <c r="I11" s="480"/>
      <c r="J11" s="40"/>
    </row>
    <row r="12" spans="1:10" s="52" customFormat="1" ht="12.75">
      <c r="A12" s="57"/>
      <c r="B12" s="46"/>
      <c r="C12" s="41"/>
      <c r="D12" s="41"/>
      <c r="E12" s="79" t="s">
        <v>69</v>
      </c>
      <c r="F12" s="53"/>
      <c r="G12" s="428"/>
      <c r="H12" s="371" t="s">
        <v>126</v>
      </c>
      <c r="I12" s="480"/>
      <c r="J12" s="51"/>
    </row>
    <row r="13" spans="1:10" s="52" customFormat="1" ht="13.5" customHeight="1">
      <c r="A13" s="54"/>
      <c r="B13" s="53"/>
      <c r="C13" s="51"/>
      <c r="D13" s="51"/>
      <c r="E13" s="79" t="s">
        <v>122</v>
      </c>
      <c r="F13" s="53"/>
      <c r="G13" s="428"/>
      <c r="H13" s="371" t="s">
        <v>126</v>
      </c>
      <c r="I13" s="480"/>
      <c r="J13" s="51"/>
    </row>
    <row r="14" spans="1:10" s="52" customFormat="1" ht="12.75">
      <c r="A14" s="54"/>
      <c r="B14" s="53"/>
      <c r="C14" s="65"/>
      <c r="D14" s="73"/>
      <c r="E14" s="445" t="s">
        <v>127</v>
      </c>
      <c r="F14" s="446"/>
      <c r="G14" s="435"/>
      <c r="H14" s="403" t="s">
        <v>126</v>
      </c>
      <c r="I14" s="475"/>
      <c r="J14" s="51"/>
    </row>
    <row r="15" spans="1:10" s="52" customFormat="1" ht="12.75">
      <c r="A15" s="53"/>
      <c r="B15" s="55"/>
      <c r="C15" s="51"/>
      <c r="D15" s="92">
        <v>970</v>
      </c>
      <c r="E15" s="88" t="s">
        <v>94</v>
      </c>
      <c r="F15" s="100">
        <v>192</v>
      </c>
      <c r="G15" s="495">
        <v>191.88</v>
      </c>
      <c r="H15" s="364">
        <f>SUM(G15*100/F15)</f>
        <v>99.9375</v>
      </c>
      <c r="I15" s="486">
        <v>0</v>
      </c>
      <c r="J15" s="51"/>
    </row>
    <row r="16" spans="1:10" s="52" customFormat="1" ht="15.75" customHeight="1">
      <c r="A16" s="53"/>
      <c r="B16" s="55"/>
      <c r="C16" s="73"/>
      <c r="D16" s="74"/>
      <c r="E16" s="317" t="s">
        <v>240</v>
      </c>
      <c r="F16" s="101"/>
      <c r="G16" s="440"/>
      <c r="H16" s="378" t="s">
        <v>126</v>
      </c>
      <c r="I16" s="475"/>
      <c r="J16" s="51"/>
    </row>
    <row r="17" spans="1:10" s="52" customFormat="1" ht="25.5">
      <c r="A17" s="57"/>
      <c r="B17" s="46"/>
      <c r="C17" s="41"/>
      <c r="D17" s="82">
        <v>2010</v>
      </c>
      <c r="E17" s="56" t="s">
        <v>67</v>
      </c>
      <c r="F17" s="83">
        <v>432393.95</v>
      </c>
      <c r="G17" s="448">
        <v>432393.95</v>
      </c>
      <c r="H17" s="372">
        <f>SUM(G17*100/F17)</f>
        <v>100</v>
      </c>
      <c r="I17" s="480">
        <v>0</v>
      </c>
      <c r="J17" s="51"/>
    </row>
    <row r="18" spans="1:10" s="43" customFormat="1" ht="12.75">
      <c r="A18" s="54"/>
      <c r="B18" s="53"/>
      <c r="C18" s="51"/>
      <c r="D18" s="51"/>
      <c r="E18" s="56" t="s">
        <v>68</v>
      </c>
      <c r="F18" s="51"/>
      <c r="G18" s="428"/>
      <c r="H18" s="371" t="s">
        <v>126</v>
      </c>
      <c r="I18" s="487"/>
      <c r="J18" s="41"/>
    </row>
    <row r="19" spans="1:10" s="43" customFormat="1" ht="12.75">
      <c r="A19" s="54"/>
      <c r="B19" s="53"/>
      <c r="C19" s="51"/>
      <c r="D19" s="51"/>
      <c r="E19" s="56" t="s">
        <v>149</v>
      </c>
      <c r="F19" s="51"/>
      <c r="G19" s="447"/>
      <c r="H19" s="371" t="s">
        <v>126</v>
      </c>
      <c r="I19" s="465"/>
      <c r="J19" s="41"/>
    </row>
    <row r="20" spans="1:10" s="397" customFormat="1" ht="78.75" customHeight="1">
      <c r="A20" s="394"/>
      <c r="B20" s="394"/>
      <c r="C20" s="393"/>
      <c r="D20" s="395"/>
      <c r="E20" s="398" t="s">
        <v>148</v>
      </c>
      <c r="F20" s="399" t="s">
        <v>126</v>
      </c>
      <c r="G20" s="436" t="s">
        <v>126</v>
      </c>
      <c r="H20" s="403" t="s">
        <v>126</v>
      </c>
      <c r="I20" s="457"/>
      <c r="J20" s="396"/>
    </row>
    <row r="21" spans="1:9" s="115" customFormat="1" ht="12.75">
      <c r="A21" s="111" t="s">
        <v>119</v>
      </c>
      <c r="B21" s="112">
        <v>1</v>
      </c>
      <c r="C21" s="113"/>
      <c r="D21" s="113"/>
      <c r="E21" s="114"/>
      <c r="F21" s="113"/>
      <c r="G21" s="437"/>
      <c r="H21" s="489" t="s">
        <v>126</v>
      </c>
      <c r="I21" s="461"/>
    </row>
    <row r="22" spans="1:9" s="1" customFormat="1" ht="13.5" thickBot="1">
      <c r="A22" s="199"/>
      <c r="B22" s="200"/>
      <c r="C22" s="7"/>
      <c r="D22" s="7"/>
      <c r="E22" s="201"/>
      <c r="F22" s="7"/>
      <c r="G22" s="438"/>
      <c r="H22" s="490" t="s">
        <v>126</v>
      </c>
      <c r="I22" s="462"/>
    </row>
    <row r="23" spans="1:10" s="3" customFormat="1" ht="11.25" customHeight="1" thickBot="1">
      <c r="A23" s="202" t="s">
        <v>87</v>
      </c>
      <c r="B23" s="203" t="s">
        <v>116</v>
      </c>
      <c r="C23" s="742" t="s">
        <v>98</v>
      </c>
      <c r="D23" s="741"/>
      <c r="E23" s="205" t="s">
        <v>86</v>
      </c>
      <c r="F23" s="204" t="s">
        <v>123</v>
      </c>
      <c r="G23" s="227" t="s">
        <v>124</v>
      </c>
      <c r="H23" s="488" t="s">
        <v>125</v>
      </c>
      <c r="I23" s="229" t="s">
        <v>130</v>
      </c>
      <c r="J23" s="6"/>
    </row>
    <row r="24" spans="1:10" s="13" customFormat="1" ht="12.75">
      <c r="A24" s="24"/>
      <c r="B24" s="261"/>
      <c r="C24" s="218"/>
      <c r="D24" s="39"/>
      <c r="E24" s="262" t="s">
        <v>45</v>
      </c>
      <c r="F24" s="263">
        <f>SUM(F30,F26)</f>
        <v>801216</v>
      </c>
      <c r="G24" s="263">
        <f>SUM(G30,G26)</f>
        <v>790372.05</v>
      </c>
      <c r="H24" s="371">
        <f>SUM(G24*100/F24)</f>
        <v>98.64656347352025</v>
      </c>
      <c r="I24" s="409">
        <f>SUM(I26:I28)</f>
        <v>0</v>
      </c>
      <c r="J24" s="12"/>
    </row>
    <row r="25" spans="1:10" s="13" customFormat="1" ht="12.75">
      <c r="A25" s="10"/>
      <c r="B25" s="264"/>
      <c r="C25" s="14"/>
      <c r="D25" s="26"/>
      <c r="E25" s="361" t="s">
        <v>44</v>
      </c>
      <c r="F25" s="95"/>
      <c r="G25" s="450"/>
      <c r="H25" s="369" t="s">
        <v>126</v>
      </c>
      <c r="I25" s="491"/>
      <c r="J25" s="12"/>
    </row>
    <row r="26" spans="1:10" s="212" customFormat="1" ht="12.75">
      <c r="A26" s="215"/>
      <c r="B26" s="214"/>
      <c r="C26" s="216"/>
      <c r="D26" s="116">
        <v>6297</v>
      </c>
      <c r="E26" s="77" t="s">
        <v>39</v>
      </c>
      <c r="F26" s="50">
        <v>757202</v>
      </c>
      <c r="G26" s="451">
        <v>757202.05</v>
      </c>
      <c r="H26" s="371">
        <f>SUM(G26*100/F26)</f>
        <v>100.00000660325779</v>
      </c>
      <c r="I26" s="486">
        <v>0</v>
      </c>
      <c r="J26" s="211"/>
    </row>
    <row r="27" spans="1:10" s="212" customFormat="1" ht="13.5" customHeight="1">
      <c r="A27" s="215"/>
      <c r="B27" s="211"/>
      <c r="C27" s="213"/>
      <c r="D27" s="211"/>
      <c r="E27" s="79" t="s">
        <v>40</v>
      </c>
      <c r="F27" s="215"/>
      <c r="G27" s="41" t="s">
        <v>126</v>
      </c>
      <c r="H27" s="375" t="s">
        <v>126</v>
      </c>
      <c r="I27" s="460"/>
      <c r="J27" s="211"/>
    </row>
    <row r="28" spans="1:10" s="212" customFormat="1" ht="12.75">
      <c r="A28" s="215"/>
      <c r="B28" s="211"/>
      <c r="C28" s="213"/>
      <c r="D28" s="211"/>
      <c r="E28" s="79" t="s">
        <v>41</v>
      </c>
      <c r="F28" s="215"/>
      <c r="G28" s="41"/>
      <c r="H28" s="375" t="s">
        <v>126</v>
      </c>
      <c r="I28" s="460"/>
      <c r="J28" s="211"/>
    </row>
    <row r="29" spans="1:10" s="392" customFormat="1" ht="63.75">
      <c r="A29" s="657"/>
      <c r="B29" s="656"/>
      <c r="C29" s="653"/>
      <c r="D29" s="653"/>
      <c r="E29" s="654" t="s">
        <v>217</v>
      </c>
      <c r="F29" s="655" t="s">
        <v>126</v>
      </c>
      <c r="G29" s="399" t="s">
        <v>126</v>
      </c>
      <c r="H29" s="378"/>
      <c r="I29" s="457"/>
      <c r="J29" s="391"/>
    </row>
    <row r="30" spans="1:10" s="43" customFormat="1" ht="37.5" customHeight="1">
      <c r="A30" s="46"/>
      <c r="B30" s="357"/>
      <c r="C30" s="41"/>
      <c r="D30" s="82">
        <v>6300</v>
      </c>
      <c r="E30" s="56" t="s">
        <v>214</v>
      </c>
      <c r="F30" s="651">
        <v>44014</v>
      </c>
      <c r="G30" s="652">
        <v>33170</v>
      </c>
      <c r="H30" s="404">
        <f>SUM(G30*100/F30)</f>
        <v>75.36238469577862</v>
      </c>
      <c r="I30" s="480">
        <v>0</v>
      </c>
      <c r="J30" s="41"/>
    </row>
    <row r="31" spans="1:10" s="43" customFormat="1" ht="13.5" customHeight="1">
      <c r="A31" s="46"/>
      <c r="B31" s="41"/>
      <c r="C31" s="57"/>
      <c r="D31" s="41"/>
      <c r="E31" s="56" t="s">
        <v>211</v>
      </c>
      <c r="F31" s="46"/>
      <c r="G31" s="41" t="s">
        <v>126</v>
      </c>
      <c r="H31" s="404" t="s">
        <v>126</v>
      </c>
      <c r="I31" s="460"/>
      <c r="J31" s="41"/>
    </row>
    <row r="32" spans="1:10" s="397" customFormat="1" ht="51.75" thickBot="1">
      <c r="A32" s="624"/>
      <c r="B32" s="624"/>
      <c r="C32" s="624"/>
      <c r="D32" s="625"/>
      <c r="E32" s="452" t="s">
        <v>218</v>
      </c>
      <c r="F32" s="431" t="s">
        <v>126</v>
      </c>
      <c r="G32" s="453" t="s">
        <v>126</v>
      </c>
      <c r="H32" s="589"/>
      <c r="I32" s="463"/>
      <c r="J32" s="396"/>
    </row>
    <row r="33" spans="1:10" s="43" customFormat="1" ht="12.75">
      <c r="A33" s="659">
        <v>600</v>
      </c>
      <c r="B33" s="233"/>
      <c r="C33" s="240"/>
      <c r="D33" s="233"/>
      <c r="E33" s="238" t="s">
        <v>212</v>
      </c>
      <c r="F33" s="660">
        <f>SUM(F34)</f>
        <v>1024651</v>
      </c>
      <c r="G33" s="660">
        <f>SUM(G34)</f>
        <v>1010600.97</v>
      </c>
      <c r="H33" s="661">
        <f>SUM(G33*100/F33)</f>
        <v>98.62879848846094</v>
      </c>
      <c r="I33" s="662">
        <f>SUM(I34)</f>
        <v>0</v>
      </c>
      <c r="J33" s="41"/>
    </row>
    <row r="34" spans="1:10" s="13" customFormat="1" ht="12.75">
      <c r="A34" s="34"/>
      <c r="B34" s="668">
        <v>60016</v>
      </c>
      <c r="C34" s="669"/>
      <c r="D34" s="670"/>
      <c r="E34" s="671" t="s">
        <v>213</v>
      </c>
      <c r="F34" s="672">
        <f>SUM(F35)</f>
        <v>1024651</v>
      </c>
      <c r="G34" s="672">
        <f>SUM(G35)</f>
        <v>1010600.97</v>
      </c>
      <c r="H34" s="663">
        <f>SUM(G34*100/F34)</f>
        <v>98.62879848846094</v>
      </c>
      <c r="I34" s="664">
        <f>SUM(I35)</f>
        <v>0</v>
      </c>
      <c r="J34" s="12"/>
    </row>
    <row r="35" spans="1:10" s="13" customFormat="1" ht="12.75">
      <c r="A35" s="24"/>
      <c r="B35" s="454"/>
      <c r="C35" s="14"/>
      <c r="D35" s="26"/>
      <c r="E35" s="455" t="s">
        <v>45</v>
      </c>
      <c r="F35" s="265">
        <f>SUM(F37,F43,F45)</f>
        <v>1024651</v>
      </c>
      <c r="G35" s="265">
        <f>SUM(G37,G43,G45)</f>
        <v>1010600.97</v>
      </c>
      <c r="H35" s="371">
        <f>SUM(G35*100/F35)</f>
        <v>98.62879848846094</v>
      </c>
      <c r="I35" s="475">
        <f>SUM(I45:I45)</f>
        <v>0</v>
      </c>
      <c r="J35" s="12"/>
    </row>
    <row r="36" spans="1:10" s="13" customFormat="1" ht="12.75">
      <c r="A36" s="10"/>
      <c r="B36" s="264"/>
      <c r="C36" s="14"/>
      <c r="D36" s="26"/>
      <c r="E36" s="561" t="s">
        <v>44</v>
      </c>
      <c r="F36" s="95"/>
      <c r="G36" s="450"/>
      <c r="H36" s="369" t="s">
        <v>126</v>
      </c>
      <c r="I36" s="491"/>
      <c r="J36" s="12"/>
    </row>
    <row r="37" spans="1:10" s="43" customFormat="1" ht="37.5" customHeight="1">
      <c r="A37" s="46"/>
      <c r="B37" s="357"/>
      <c r="C37" s="69"/>
      <c r="D37" s="116">
        <v>6300</v>
      </c>
      <c r="E37" s="56" t="s">
        <v>214</v>
      </c>
      <c r="F37" s="50">
        <v>195000</v>
      </c>
      <c r="G37" s="451">
        <v>195000</v>
      </c>
      <c r="H37" s="371">
        <f>SUM(G37*100/F37)</f>
        <v>100</v>
      </c>
      <c r="I37" s="486">
        <v>0</v>
      </c>
      <c r="J37" s="41"/>
    </row>
    <row r="38" spans="1:10" s="43" customFormat="1" ht="13.5" customHeight="1">
      <c r="A38" s="46"/>
      <c r="B38" s="41"/>
      <c r="C38" s="57"/>
      <c r="D38" s="41"/>
      <c r="E38" s="56" t="s">
        <v>211</v>
      </c>
      <c r="F38" s="46"/>
      <c r="G38" s="41" t="s">
        <v>126</v>
      </c>
      <c r="H38" s="371" t="s">
        <v>126</v>
      </c>
      <c r="I38" s="460"/>
      <c r="J38" s="41"/>
    </row>
    <row r="39" spans="1:10" s="397" customFormat="1" ht="51">
      <c r="A39" s="394"/>
      <c r="B39" s="693"/>
      <c r="C39" s="395"/>
      <c r="D39" s="395"/>
      <c r="E39" s="667" t="s">
        <v>219</v>
      </c>
      <c r="F39" s="655" t="s">
        <v>126</v>
      </c>
      <c r="G39" s="399" t="s">
        <v>126</v>
      </c>
      <c r="H39" s="403" t="s">
        <v>126</v>
      </c>
      <c r="I39" s="457"/>
      <c r="J39" s="396"/>
    </row>
    <row r="40" spans="1:10" s="115" customFormat="1" ht="12.75">
      <c r="A40" s="111" t="s">
        <v>119</v>
      </c>
      <c r="B40" s="112">
        <v>2</v>
      </c>
      <c r="C40" s="113"/>
      <c r="D40" s="113"/>
      <c r="E40" s="114"/>
      <c r="F40" s="113"/>
      <c r="G40" s="437"/>
      <c r="H40" s="373" t="s">
        <v>126</v>
      </c>
      <c r="I40" s="461"/>
      <c r="J40" s="113"/>
    </row>
    <row r="41" spans="1:9" s="1" customFormat="1" ht="13.5" thickBot="1">
      <c r="A41" s="5"/>
      <c r="B41" s="4"/>
      <c r="C41" s="2"/>
      <c r="D41" s="2"/>
      <c r="E41" s="9"/>
      <c r="F41" s="2"/>
      <c r="G41" s="315"/>
      <c r="H41" s="374" t="s">
        <v>126</v>
      </c>
      <c r="I41" s="464"/>
    </row>
    <row r="42" spans="1:10" s="3" customFormat="1" ht="11.25" customHeight="1" thickBot="1">
      <c r="A42" s="202" t="s">
        <v>87</v>
      </c>
      <c r="B42" s="203" t="s">
        <v>116</v>
      </c>
      <c r="C42" s="742" t="s">
        <v>98</v>
      </c>
      <c r="D42" s="741"/>
      <c r="E42" s="205" t="s">
        <v>86</v>
      </c>
      <c r="F42" s="204" t="s">
        <v>123</v>
      </c>
      <c r="G42" s="227" t="s">
        <v>124</v>
      </c>
      <c r="H42" s="389" t="s">
        <v>125</v>
      </c>
      <c r="I42" s="229" t="s">
        <v>130</v>
      </c>
      <c r="J42" s="6"/>
    </row>
    <row r="43" spans="1:10" s="43" customFormat="1" ht="37.5" customHeight="1">
      <c r="A43" s="46"/>
      <c r="B43" s="357"/>
      <c r="C43" s="69"/>
      <c r="D43" s="116">
        <v>6330</v>
      </c>
      <c r="E43" s="56" t="s">
        <v>215</v>
      </c>
      <c r="F43" s="50">
        <v>754100</v>
      </c>
      <c r="G43" s="451">
        <v>740050</v>
      </c>
      <c r="H43" s="371">
        <f>SUM(G43*100/F43)</f>
        <v>98.13685187640897</v>
      </c>
      <c r="I43" s="486">
        <v>0</v>
      </c>
      <c r="J43" s="41"/>
    </row>
    <row r="44" spans="1:10" s="397" customFormat="1" ht="66.75" customHeight="1">
      <c r="A44" s="658"/>
      <c r="B44" s="666"/>
      <c r="C44" s="395"/>
      <c r="D44" s="395"/>
      <c r="E44" s="678" t="s">
        <v>229</v>
      </c>
      <c r="F44" s="655" t="s">
        <v>126</v>
      </c>
      <c r="G44" s="399" t="s">
        <v>126</v>
      </c>
      <c r="H44" s="403" t="s">
        <v>126</v>
      </c>
      <c r="I44" s="457"/>
      <c r="J44" s="396"/>
    </row>
    <row r="45" spans="1:10" s="677" customFormat="1" ht="37.5" customHeight="1" thickBot="1">
      <c r="A45" s="680"/>
      <c r="B45" s="681"/>
      <c r="C45" s="682"/>
      <c r="D45" s="679">
        <v>6680</v>
      </c>
      <c r="E45" s="683" t="s">
        <v>216</v>
      </c>
      <c r="F45" s="616">
        <v>75551</v>
      </c>
      <c r="G45" s="617">
        <v>75550.97</v>
      </c>
      <c r="H45" s="685">
        <f>SUM(G45*100/F45)</f>
        <v>99.99996029172347</v>
      </c>
      <c r="I45" s="684">
        <v>0</v>
      </c>
      <c r="J45" s="676"/>
    </row>
    <row r="46" spans="1:10" s="43" customFormat="1" ht="12.75">
      <c r="A46" s="290">
        <v>700</v>
      </c>
      <c r="B46" s="233"/>
      <c r="C46" s="240"/>
      <c r="D46" s="233"/>
      <c r="E46" s="238" t="s">
        <v>103</v>
      </c>
      <c r="F46" s="241">
        <f>SUM(F70,F47)</f>
        <v>2394409</v>
      </c>
      <c r="G46" s="348">
        <f>SUM(G70,G47)</f>
        <v>1533893.9899999998</v>
      </c>
      <c r="H46" s="377">
        <f>SUM(G46*100/F46)</f>
        <v>64.06148615378575</v>
      </c>
      <c r="I46" s="498">
        <f>SUM(I70,I47)</f>
        <v>779151.97</v>
      </c>
      <c r="J46" s="41"/>
    </row>
    <row r="47" spans="1:10" s="13" customFormat="1" ht="12.75">
      <c r="A47" s="34"/>
      <c r="B47" s="85">
        <v>70005</v>
      </c>
      <c r="C47" s="11"/>
      <c r="D47" s="28"/>
      <c r="E47" s="44" t="s">
        <v>72</v>
      </c>
      <c r="F47" s="86">
        <f>SUM(F66,F48)</f>
        <v>2352927</v>
      </c>
      <c r="G47" s="470">
        <f>SUM(G66,G48)</f>
        <v>1490034.3499999999</v>
      </c>
      <c r="H47" s="379">
        <f>SUM(G47*100/F47)</f>
        <v>63.32684141921955</v>
      </c>
      <c r="I47" s="499">
        <f>SUM(I66,I48)</f>
        <v>553094.54</v>
      </c>
      <c r="J47" s="12"/>
    </row>
    <row r="48" spans="1:10" s="13" customFormat="1" ht="12.75">
      <c r="A48" s="24"/>
      <c r="B48" s="261"/>
      <c r="C48" s="218"/>
      <c r="D48" s="39"/>
      <c r="E48" s="262" t="s">
        <v>43</v>
      </c>
      <c r="F48" s="263">
        <f>SUM(F50:F65)</f>
        <v>1115970</v>
      </c>
      <c r="G48" s="328">
        <f>SUM(G50:G65)</f>
        <v>1119646.89</v>
      </c>
      <c r="H48" s="364">
        <f>SUM(G48*100/F48)</f>
        <v>100.32947928707759</v>
      </c>
      <c r="I48" s="409">
        <f>SUM(I50:I65)</f>
        <v>521098.54</v>
      </c>
      <c r="J48" s="12"/>
    </row>
    <row r="49" spans="1:10" s="13" customFormat="1" ht="12.75">
      <c r="A49" s="10"/>
      <c r="B49" s="264"/>
      <c r="C49" s="14"/>
      <c r="D49" s="26"/>
      <c r="E49" s="269" t="s">
        <v>44</v>
      </c>
      <c r="F49" s="263"/>
      <c r="G49" s="433"/>
      <c r="H49" s="364" t="s">
        <v>126</v>
      </c>
      <c r="I49" s="427"/>
      <c r="J49" s="12"/>
    </row>
    <row r="50" spans="1:10" s="52" customFormat="1" ht="12.75">
      <c r="A50" s="57"/>
      <c r="B50" s="46"/>
      <c r="C50" s="69"/>
      <c r="D50" s="70">
        <v>470</v>
      </c>
      <c r="E50" s="71" t="s">
        <v>120</v>
      </c>
      <c r="F50" s="87">
        <v>158700</v>
      </c>
      <c r="G50" s="493">
        <v>158686.38</v>
      </c>
      <c r="H50" s="364">
        <f>SUM(G50*100/F50)</f>
        <v>99.99141776937618</v>
      </c>
      <c r="I50" s="486">
        <v>6540.79</v>
      </c>
      <c r="J50" s="51"/>
    </row>
    <row r="51" spans="1:10" s="43" customFormat="1" ht="12.75">
      <c r="A51" s="54"/>
      <c r="B51" s="53"/>
      <c r="C51" s="51"/>
      <c r="D51" s="55"/>
      <c r="E51" s="88" t="s">
        <v>111</v>
      </c>
      <c r="F51" s="53"/>
      <c r="G51" s="315"/>
      <c r="H51" s="375" t="s">
        <v>126</v>
      </c>
      <c r="I51" s="487"/>
      <c r="J51" s="41"/>
    </row>
    <row r="52" spans="1:10" s="43" customFormat="1" ht="12.75">
      <c r="A52" s="57"/>
      <c r="B52" s="46"/>
      <c r="C52" s="59"/>
      <c r="D52" s="89"/>
      <c r="E52" s="90" t="s">
        <v>128</v>
      </c>
      <c r="F52" s="91"/>
      <c r="G52" s="439"/>
      <c r="H52" s="378" t="s">
        <v>126</v>
      </c>
      <c r="I52" s="481"/>
      <c r="J52" s="41"/>
    </row>
    <row r="53" spans="1:10" s="314" customFormat="1" ht="25.5">
      <c r="A53" s="318"/>
      <c r="B53" s="311"/>
      <c r="C53" s="312"/>
      <c r="D53" s="276">
        <v>690</v>
      </c>
      <c r="E53" s="295" t="s">
        <v>146</v>
      </c>
      <c r="F53" s="277">
        <v>16937</v>
      </c>
      <c r="G53" s="277">
        <v>16937</v>
      </c>
      <c r="H53" s="364">
        <f>SUM(G53*100/F53)</f>
        <v>100</v>
      </c>
      <c r="I53" s="410">
        <v>0</v>
      </c>
      <c r="J53" s="313"/>
    </row>
    <row r="54" spans="1:10" s="52" customFormat="1" ht="12" customHeight="1">
      <c r="A54" s="54"/>
      <c r="B54" s="53"/>
      <c r="C54" s="51"/>
      <c r="D54" s="92">
        <v>750</v>
      </c>
      <c r="E54" s="88" t="s">
        <v>91</v>
      </c>
      <c r="F54" s="93">
        <v>818750</v>
      </c>
      <c r="G54" s="494">
        <v>833657.17</v>
      </c>
      <c r="H54" s="364">
        <f>SUM(G54*100/F54)</f>
        <v>101.82072305343512</v>
      </c>
      <c r="I54" s="480">
        <v>426046.44</v>
      </c>
      <c r="J54" s="51"/>
    </row>
    <row r="55" spans="1:10" s="52" customFormat="1" ht="12.75" customHeight="1">
      <c r="A55" s="54"/>
      <c r="B55" s="53"/>
      <c r="C55" s="51"/>
      <c r="D55" s="55"/>
      <c r="E55" s="88" t="s">
        <v>2</v>
      </c>
      <c r="F55" s="53"/>
      <c r="G55" s="315"/>
      <c r="H55" s="375" t="s">
        <v>126</v>
      </c>
      <c r="I55" s="480"/>
      <c r="J55" s="51"/>
    </row>
    <row r="56" spans="1:10" s="52" customFormat="1" ht="12.75">
      <c r="A56" s="54"/>
      <c r="B56" s="53"/>
      <c r="C56" s="51"/>
      <c r="D56" s="55"/>
      <c r="E56" s="88" t="s">
        <v>69</v>
      </c>
      <c r="F56" s="53"/>
      <c r="G56" s="315"/>
      <c r="H56" s="375" t="s">
        <v>126</v>
      </c>
      <c r="I56" s="480"/>
      <c r="J56" s="51"/>
    </row>
    <row r="57" spans="1:10" s="52" customFormat="1" ht="12" customHeight="1">
      <c r="A57" s="54"/>
      <c r="B57" s="53"/>
      <c r="C57" s="51"/>
      <c r="D57" s="55"/>
      <c r="E57" s="88" t="s">
        <v>122</v>
      </c>
      <c r="F57" s="53"/>
      <c r="G57" s="315"/>
      <c r="H57" s="375" t="s">
        <v>126</v>
      </c>
      <c r="I57" s="480"/>
      <c r="J57" s="51"/>
    </row>
    <row r="58" spans="1:10" s="52" customFormat="1" ht="63.75">
      <c r="A58" s="53"/>
      <c r="B58" s="55"/>
      <c r="C58" s="73"/>
      <c r="D58" s="94"/>
      <c r="E58" s="317" t="s">
        <v>248</v>
      </c>
      <c r="F58" s="91"/>
      <c r="G58" s="439"/>
      <c r="H58" s="378"/>
      <c r="I58" s="475"/>
      <c r="J58" s="51"/>
    </row>
    <row r="59" spans="1:10" s="314" customFormat="1" ht="14.25" customHeight="1">
      <c r="A59" s="318"/>
      <c r="B59" s="311"/>
      <c r="C59" s="320"/>
      <c r="D59" s="282">
        <v>910</v>
      </c>
      <c r="E59" s="127" t="s">
        <v>85</v>
      </c>
      <c r="F59" s="285">
        <v>4274</v>
      </c>
      <c r="G59" s="284">
        <v>4494</v>
      </c>
      <c r="H59" s="364">
        <f>SUM(G59*100/F59)</f>
        <v>105.14740290126345</v>
      </c>
      <c r="I59" s="410">
        <v>6541</v>
      </c>
      <c r="J59" s="313"/>
    </row>
    <row r="60" spans="1:10" s="314" customFormat="1" ht="12.75">
      <c r="A60" s="636"/>
      <c r="B60" s="331"/>
      <c r="C60" s="320"/>
      <c r="D60" s="282">
        <v>920</v>
      </c>
      <c r="E60" s="321" t="s">
        <v>121</v>
      </c>
      <c r="F60" s="285">
        <v>13309</v>
      </c>
      <c r="G60" s="284">
        <v>14414.83</v>
      </c>
      <c r="H60" s="380">
        <f>SUM(G60*100/F60)</f>
        <v>108.3088887219175</v>
      </c>
      <c r="I60" s="410">
        <v>81970.31</v>
      </c>
      <c r="J60" s="313"/>
    </row>
    <row r="61" spans="1:9" s="1" customFormat="1" ht="12.75">
      <c r="A61" s="5" t="s">
        <v>119</v>
      </c>
      <c r="B61" s="4">
        <v>3</v>
      </c>
      <c r="C61" s="2"/>
      <c r="D61" s="2"/>
      <c r="E61" s="9"/>
      <c r="F61" s="2"/>
      <c r="G61" s="315"/>
      <c r="H61" s="373" t="s">
        <v>126</v>
      </c>
      <c r="I61" s="464"/>
    </row>
    <row r="62" spans="1:9" s="1" customFormat="1" ht="13.5" thickBot="1">
      <c r="A62" s="5"/>
      <c r="B62" s="4"/>
      <c r="C62" s="2"/>
      <c r="D62" s="2"/>
      <c r="E62" s="9"/>
      <c r="F62" s="2"/>
      <c r="G62" s="315"/>
      <c r="H62" s="374" t="s">
        <v>126</v>
      </c>
      <c r="I62" s="464"/>
    </row>
    <row r="63" spans="1:10" s="3" customFormat="1" ht="11.25" customHeight="1" thickBot="1">
      <c r="A63" s="202" t="s">
        <v>87</v>
      </c>
      <c r="B63" s="271" t="s">
        <v>116</v>
      </c>
      <c r="C63" s="742" t="s">
        <v>98</v>
      </c>
      <c r="D63" s="741"/>
      <c r="E63" s="205" t="s">
        <v>86</v>
      </c>
      <c r="F63" s="204" t="s">
        <v>123</v>
      </c>
      <c r="G63" s="227" t="s">
        <v>124</v>
      </c>
      <c r="H63" s="388" t="s">
        <v>125</v>
      </c>
      <c r="I63" s="229" t="s">
        <v>130</v>
      </c>
      <c r="J63" s="6"/>
    </row>
    <row r="64" spans="1:10" s="52" customFormat="1" ht="12.75">
      <c r="A64" s="53"/>
      <c r="B64" s="55"/>
      <c r="C64" s="51"/>
      <c r="D64" s="92">
        <v>970</v>
      </c>
      <c r="E64" s="88" t="s">
        <v>94</v>
      </c>
      <c r="F64" s="100">
        <v>104000</v>
      </c>
      <c r="G64" s="495">
        <v>91457.51</v>
      </c>
      <c r="H64" s="364">
        <f>SUM(G64*100/F64)</f>
        <v>87.93991346153847</v>
      </c>
      <c r="I64" s="486">
        <v>0</v>
      </c>
      <c r="J64" s="51"/>
    </row>
    <row r="65" spans="1:10" s="52" customFormat="1" ht="52.5" customHeight="1">
      <c r="A65" s="53"/>
      <c r="B65" s="94"/>
      <c r="C65" s="73"/>
      <c r="D65" s="74"/>
      <c r="E65" s="317" t="s">
        <v>239</v>
      </c>
      <c r="F65" s="101"/>
      <c r="G65" s="440"/>
      <c r="H65" s="378" t="s">
        <v>126</v>
      </c>
      <c r="I65" s="475"/>
      <c r="J65" s="51"/>
    </row>
    <row r="66" spans="1:10" s="13" customFormat="1" ht="12.75">
      <c r="A66" s="24"/>
      <c r="B66" s="261"/>
      <c r="C66" s="218"/>
      <c r="D66" s="39"/>
      <c r="E66" s="262" t="s">
        <v>45</v>
      </c>
      <c r="F66" s="263">
        <f>SUM(F68:F69)</f>
        <v>1236957</v>
      </c>
      <c r="G66" s="328">
        <f>SUM(G68:G69)</f>
        <v>370387.46</v>
      </c>
      <c r="H66" s="364">
        <f>SUM(G66*100/F66)</f>
        <v>29.94343861589368</v>
      </c>
      <c r="I66" s="409">
        <f>SUM(I68:I69)</f>
        <v>31996</v>
      </c>
      <c r="J66" s="12"/>
    </row>
    <row r="67" spans="1:10" s="13" customFormat="1" ht="12.75">
      <c r="A67" s="10"/>
      <c r="B67" s="264"/>
      <c r="C67" s="14"/>
      <c r="D67" s="26"/>
      <c r="E67" s="269" t="s">
        <v>44</v>
      </c>
      <c r="F67" s="263"/>
      <c r="G67" s="330"/>
      <c r="H67" s="364" t="s">
        <v>126</v>
      </c>
      <c r="I67" s="427"/>
      <c r="J67" s="12"/>
    </row>
    <row r="68" spans="1:10" s="52" customFormat="1" ht="38.25">
      <c r="A68" s="54"/>
      <c r="B68" s="53"/>
      <c r="C68" s="96"/>
      <c r="D68" s="97">
        <v>760</v>
      </c>
      <c r="E68" s="98" t="s">
        <v>49</v>
      </c>
      <c r="F68" s="263">
        <v>36957</v>
      </c>
      <c r="G68" s="496">
        <v>38037.46</v>
      </c>
      <c r="H68" s="380">
        <f>SUM(G68*100/F68)</f>
        <v>102.92355981275536</v>
      </c>
      <c r="I68" s="410">
        <v>31996</v>
      </c>
      <c r="J68" s="51"/>
    </row>
    <row r="69" spans="1:10" s="52" customFormat="1" ht="25.5">
      <c r="A69" s="53"/>
      <c r="B69" s="94"/>
      <c r="C69" s="96"/>
      <c r="D69" s="97">
        <v>770</v>
      </c>
      <c r="E69" s="98" t="s">
        <v>132</v>
      </c>
      <c r="F69" s="263">
        <v>1200000</v>
      </c>
      <c r="G69" s="496">
        <v>332350</v>
      </c>
      <c r="H69" s="380">
        <f>SUM(G69*100/F69)</f>
        <v>27.695833333333333</v>
      </c>
      <c r="I69" s="410">
        <v>0</v>
      </c>
      <c r="J69" s="51"/>
    </row>
    <row r="70" spans="1:10" s="13" customFormat="1" ht="12.75">
      <c r="A70" s="24"/>
      <c r="B70" s="102">
        <v>70095</v>
      </c>
      <c r="C70" s="32"/>
      <c r="D70" s="33"/>
      <c r="E70" s="103" t="s">
        <v>104</v>
      </c>
      <c r="F70" s="104">
        <f>SUM(F71)</f>
        <v>41482</v>
      </c>
      <c r="G70" s="104">
        <f>SUM(G71)</f>
        <v>43859.64</v>
      </c>
      <c r="H70" s="619">
        <f>SUM(G70*100/F70)</f>
        <v>105.73173906754737</v>
      </c>
      <c r="I70" s="650">
        <f>SUM(I71)</f>
        <v>226057.43</v>
      </c>
      <c r="J70" s="12"/>
    </row>
    <row r="71" spans="1:10" s="13" customFormat="1" ht="12.75">
      <c r="A71" s="24"/>
      <c r="B71" s="261"/>
      <c r="C71" s="218"/>
      <c r="D71" s="39"/>
      <c r="E71" s="262" t="s">
        <v>43</v>
      </c>
      <c r="F71" s="263">
        <f>SUM(F73,F74)</f>
        <v>41482</v>
      </c>
      <c r="G71" s="263">
        <f>SUM(G73,G74)</f>
        <v>43859.64</v>
      </c>
      <c r="H71" s="380">
        <f>SUM(G71*100/F71)</f>
        <v>105.73173906754737</v>
      </c>
      <c r="I71" s="328">
        <f>SUM(I73:I74)</f>
        <v>226057.43</v>
      </c>
      <c r="J71" s="12"/>
    </row>
    <row r="72" spans="1:10" s="13" customFormat="1" ht="12.75">
      <c r="A72" s="24"/>
      <c r="B72" s="261"/>
      <c r="C72" s="14"/>
      <c r="D72" s="26"/>
      <c r="E72" s="269" t="s">
        <v>44</v>
      </c>
      <c r="F72" s="263"/>
      <c r="G72" s="330"/>
      <c r="H72" s="408" t="s">
        <v>126</v>
      </c>
      <c r="I72" s="427"/>
      <c r="J72" s="12"/>
    </row>
    <row r="73" spans="1:10" s="314" customFormat="1" ht="25.5">
      <c r="A73" s="311"/>
      <c r="B73" s="449"/>
      <c r="C73" s="320"/>
      <c r="D73" s="282">
        <v>920</v>
      </c>
      <c r="E73" s="321" t="s">
        <v>174</v>
      </c>
      <c r="F73" s="285">
        <v>2341</v>
      </c>
      <c r="G73" s="284">
        <v>2341.38</v>
      </c>
      <c r="H73" s="364">
        <f>SUM(G73*100/F73)</f>
        <v>100.01623237932507</v>
      </c>
      <c r="I73" s="410">
        <v>22552.78</v>
      </c>
      <c r="J73" s="313"/>
    </row>
    <row r="74" spans="1:10" s="52" customFormat="1" ht="12.75">
      <c r="A74" s="46"/>
      <c r="B74" s="41"/>
      <c r="C74" s="105"/>
      <c r="D74" s="106">
        <v>970</v>
      </c>
      <c r="E74" s="107" t="s">
        <v>94</v>
      </c>
      <c r="F74" s="108">
        <v>39141</v>
      </c>
      <c r="G74" s="497">
        <v>41518.26</v>
      </c>
      <c r="H74" s="364">
        <f>SUM(G74*100/F74)</f>
        <v>106.07358013336399</v>
      </c>
      <c r="I74" s="486">
        <v>203504.65</v>
      </c>
      <c r="J74" s="51"/>
    </row>
    <row r="75" spans="1:10" s="43" customFormat="1" ht="39" thickBot="1">
      <c r="A75" s="53"/>
      <c r="B75" s="73"/>
      <c r="C75" s="65"/>
      <c r="D75" s="74"/>
      <c r="E75" s="474" t="s">
        <v>177</v>
      </c>
      <c r="F75" s="110"/>
      <c r="G75" s="576"/>
      <c r="H75" s="378" t="s">
        <v>126</v>
      </c>
      <c r="I75" s="457"/>
      <c r="J75" s="41"/>
    </row>
    <row r="76" spans="1:10" s="43" customFormat="1" ht="12.75">
      <c r="A76" s="580">
        <v>710</v>
      </c>
      <c r="B76" s="421"/>
      <c r="C76" s="234"/>
      <c r="D76" s="235"/>
      <c r="E76" s="579" t="s">
        <v>166</v>
      </c>
      <c r="F76" s="578">
        <f>SUM(F77,F92)</f>
        <v>0</v>
      </c>
      <c r="G76" s="578">
        <f>SUM(G77,G92)</f>
        <v>0</v>
      </c>
      <c r="H76" s="581" t="s">
        <v>126</v>
      </c>
      <c r="I76" s="582">
        <f>SUM(I77,I92)</f>
        <v>372183.82</v>
      </c>
      <c r="J76" s="41"/>
    </row>
    <row r="77" spans="1:10" s="13" customFormat="1" ht="12.75">
      <c r="A77" s="24"/>
      <c r="B77" s="102">
        <v>71004</v>
      </c>
      <c r="C77" s="32"/>
      <c r="D77" s="33"/>
      <c r="E77" s="103" t="s">
        <v>167</v>
      </c>
      <c r="F77" s="104">
        <f>SUM(F78)</f>
        <v>0</v>
      </c>
      <c r="G77" s="104">
        <f>SUM(G78)</f>
        <v>0</v>
      </c>
      <c r="H77" s="104" t="s">
        <v>126</v>
      </c>
      <c r="I77" s="577">
        <f>SUM(I78)</f>
        <v>372183.82</v>
      </c>
      <c r="J77" s="12"/>
    </row>
    <row r="78" spans="1:10" s="13" customFormat="1" ht="12.75">
      <c r="A78" s="10"/>
      <c r="B78" s="264"/>
      <c r="C78" s="218"/>
      <c r="D78" s="39"/>
      <c r="E78" s="262" t="s">
        <v>43</v>
      </c>
      <c r="F78" s="263">
        <f>SUM(F80)</f>
        <v>0</v>
      </c>
      <c r="G78" s="263">
        <f>SUM(G80)</f>
        <v>0</v>
      </c>
      <c r="H78" s="328" t="s">
        <v>126</v>
      </c>
      <c r="I78" s="328">
        <f>SUM(I80:I82)</f>
        <v>372183.82</v>
      </c>
      <c r="J78" s="12"/>
    </row>
    <row r="79" spans="1:10" s="13" customFormat="1" ht="12.75">
      <c r="A79" s="10"/>
      <c r="B79" s="264"/>
      <c r="C79" s="14"/>
      <c r="D79" s="26"/>
      <c r="E79" s="269" t="s">
        <v>44</v>
      </c>
      <c r="F79" s="263"/>
      <c r="G79" s="330"/>
      <c r="H79" s="401" t="s">
        <v>126</v>
      </c>
      <c r="I79" s="427"/>
      <c r="J79" s="12"/>
    </row>
    <row r="80" spans="1:10" s="52" customFormat="1" ht="12.75">
      <c r="A80" s="46"/>
      <c r="B80" s="57"/>
      <c r="C80" s="105"/>
      <c r="D80" s="106">
        <v>580</v>
      </c>
      <c r="E80" s="107" t="s">
        <v>94</v>
      </c>
      <c r="F80" s="108">
        <v>0</v>
      </c>
      <c r="G80" s="497">
        <v>0</v>
      </c>
      <c r="H80" s="401" t="s">
        <v>126</v>
      </c>
      <c r="I80" s="486">
        <v>324597</v>
      </c>
      <c r="J80" s="51"/>
    </row>
    <row r="81" spans="1:10" s="43" customFormat="1" ht="12.75">
      <c r="A81" s="53"/>
      <c r="B81" s="51"/>
      <c r="C81" s="65"/>
      <c r="D81" s="74"/>
      <c r="E81" s="317" t="s">
        <v>168</v>
      </c>
      <c r="F81" s="110"/>
      <c r="G81" s="576"/>
      <c r="H81" s="412" t="s">
        <v>126</v>
      </c>
      <c r="I81" s="648"/>
      <c r="J81" s="41"/>
    </row>
    <row r="82" spans="1:10" s="314" customFormat="1" ht="38.25">
      <c r="A82" s="636"/>
      <c r="B82" s="331"/>
      <c r="C82" s="637"/>
      <c r="D82" s="567">
        <v>920</v>
      </c>
      <c r="E82" s="638" t="s">
        <v>175</v>
      </c>
      <c r="F82" s="524">
        <v>0</v>
      </c>
      <c r="G82" s="639">
        <v>0</v>
      </c>
      <c r="H82" s="412" t="s">
        <v>126</v>
      </c>
      <c r="I82" s="427">
        <v>47586.82</v>
      </c>
      <c r="J82" s="313"/>
    </row>
    <row r="83" spans="1:9" s="115" customFormat="1" ht="12.75">
      <c r="A83" s="111" t="s">
        <v>119</v>
      </c>
      <c r="B83" s="112">
        <v>4</v>
      </c>
      <c r="C83" s="113"/>
      <c r="D83" s="113"/>
      <c r="E83" s="114"/>
      <c r="F83" s="113"/>
      <c r="G83" s="437"/>
      <c r="H83" s="373" t="s">
        <v>126</v>
      </c>
      <c r="I83" s="461"/>
    </row>
    <row r="84" spans="1:9" s="1" customFormat="1" ht="13.5" thickBot="1">
      <c r="A84" s="5"/>
      <c r="B84" s="4"/>
      <c r="C84" s="2"/>
      <c r="D84" s="2"/>
      <c r="E84" s="9"/>
      <c r="F84" s="2"/>
      <c r="G84" s="315"/>
      <c r="H84" s="374" t="s">
        <v>126</v>
      </c>
      <c r="I84" s="464"/>
    </row>
    <row r="85" spans="1:10" s="3" customFormat="1" ht="11.25" customHeight="1" thickBot="1">
      <c r="A85" s="202" t="s">
        <v>87</v>
      </c>
      <c r="B85" s="203" t="s">
        <v>116</v>
      </c>
      <c r="C85" s="742" t="s">
        <v>98</v>
      </c>
      <c r="D85" s="741"/>
      <c r="E85" s="205" t="s">
        <v>86</v>
      </c>
      <c r="F85" s="204" t="s">
        <v>123</v>
      </c>
      <c r="G85" s="227" t="s">
        <v>124</v>
      </c>
      <c r="H85" s="388" t="s">
        <v>125</v>
      </c>
      <c r="I85" s="229" t="s">
        <v>130</v>
      </c>
      <c r="J85" s="6"/>
    </row>
    <row r="86" spans="1:10" s="43" customFormat="1" ht="12.75">
      <c r="A86" s="290">
        <v>750</v>
      </c>
      <c r="B86" s="233"/>
      <c r="C86" s="240"/>
      <c r="D86" s="233"/>
      <c r="E86" s="238" t="s">
        <v>110</v>
      </c>
      <c r="F86" s="241">
        <f>SUM(F87,F96)</f>
        <v>547856</v>
      </c>
      <c r="G86" s="241">
        <f>SUM(G87,G96)</f>
        <v>498958.21</v>
      </c>
      <c r="H86" s="575">
        <f>SUM(G86*100/F86)</f>
        <v>91.07470028620659</v>
      </c>
      <c r="I86" s="610">
        <f>SUM(I87,I96)</f>
        <v>106847.72</v>
      </c>
      <c r="J86" s="41"/>
    </row>
    <row r="87" spans="1:10" s="13" customFormat="1" ht="12.75">
      <c r="A87" s="34"/>
      <c r="B87" s="85">
        <v>75011</v>
      </c>
      <c r="C87" s="11"/>
      <c r="D87" s="28"/>
      <c r="E87" s="44" t="s">
        <v>90</v>
      </c>
      <c r="F87" s="86">
        <f>SUM(F90:F93)</f>
        <v>259937</v>
      </c>
      <c r="G87" s="470">
        <f>SUM(G90:G93)</f>
        <v>259939.2</v>
      </c>
      <c r="H87" s="379">
        <f>SUM(G87*100/F87)</f>
        <v>100.00084635892543</v>
      </c>
      <c r="I87" s="499">
        <f>SUM(I90:I93)</f>
        <v>0</v>
      </c>
      <c r="J87" s="12"/>
    </row>
    <row r="88" spans="1:10" s="13" customFormat="1" ht="12.75">
      <c r="A88" s="24"/>
      <c r="B88" s="261"/>
      <c r="C88" s="218"/>
      <c r="D88" s="39"/>
      <c r="E88" s="262" t="s">
        <v>43</v>
      </c>
      <c r="F88" s="263">
        <f>SUM(F90:F95)</f>
        <v>259937</v>
      </c>
      <c r="G88" s="328">
        <f>SUM(G90:G95)</f>
        <v>259939.2</v>
      </c>
      <c r="H88" s="364">
        <f>SUM(G88*100/F88)</f>
        <v>100.00084635892543</v>
      </c>
      <c r="I88" s="409">
        <f>SUM(I90:I92)</f>
        <v>0</v>
      </c>
      <c r="J88" s="12"/>
    </row>
    <row r="89" spans="1:10" s="13" customFormat="1" ht="12.75">
      <c r="A89" s="10"/>
      <c r="B89" s="264"/>
      <c r="C89" s="14"/>
      <c r="D89" s="26"/>
      <c r="E89" s="269" t="s">
        <v>44</v>
      </c>
      <c r="F89" s="263"/>
      <c r="G89" s="330"/>
      <c r="H89" s="364" t="s">
        <v>126</v>
      </c>
      <c r="I89" s="427"/>
      <c r="J89" s="12"/>
    </row>
    <row r="90" spans="1:10" s="52" customFormat="1" ht="25.5">
      <c r="A90" s="57"/>
      <c r="B90" s="46"/>
      <c r="C90" s="69"/>
      <c r="D90" s="116">
        <v>2010</v>
      </c>
      <c r="E90" s="77" t="s">
        <v>67</v>
      </c>
      <c r="F90" s="95">
        <v>259871</v>
      </c>
      <c r="G90" s="319">
        <v>259871</v>
      </c>
      <c r="H90" s="364">
        <f>SUM(G90*100/F90)</f>
        <v>100</v>
      </c>
      <c r="I90" s="486">
        <v>0</v>
      </c>
      <c r="J90" s="51"/>
    </row>
    <row r="91" spans="1:10" s="52" customFormat="1" ht="12.75">
      <c r="A91" s="54"/>
      <c r="B91" s="53"/>
      <c r="C91" s="51"/>
      <c r="D91" s="51"/>
      <c r="E91" s="79" t="s">
        <v>140</v>
      </c>
      <c r="F91" s="53"/>
      <c r="G91" s="57"/>
      <c r="H91" s="404" t="s">
        <v>126</v>
      </c>
      <c r="I91" s="480"/>
      <c r="J91" s="51"/>
    </row>
    <row r="92" spans="1:10" s="52" customFormat="1" ht="38.25">
      <c r="A92" s="54"/>
      <c r="B92" s="53"/>
      <c r="C92" s="73"/>
      <c r="D92" s="73"/>
      <c r="E92" s="117" t="s">
        <v>141</v>
      </c>
      <c r="F92" s="109" t="s">
        <v>126</v>
      </c>
      <c r="G92" s="58"/>
      <c r="H92" s="412" t="s">
        <v>126</v>
      </c>
      <c r="I92" s="475"/>
      <c r="J92" s="51"/>
    </row>
    <row r="93" spans="1:10" s="52" customFormat="1" ht="13.5" customHeight="1">
      <c r="A93" s="54"/>
      <c r="B93" s="53"/>
      <c r="C93" s="76"/>
      <c r="D93" s="116">
        <v>2360</v>
      </c>
      <c r="E93" s="77" t="s">
        <v>0</v>
      </c>
      <c r="F93" s="78">
        <v>66</v>
      </c>
      <c r="G93" s="479">
        <v>68.2</v>
      </c>
      <c r="H93" s="375">
        <f>SUM(G93*100/F93)</f>
        <v>103.33333333333333</v>
      </c>
      <c r="I93" s="480">
        <v>0</v>
      </c>
      <c r="J93" s="51"/>
    </row>
    <row r="94" spans="1:10" s="43" customFormat="1" ht="12.75">
      <c r="A94" s="54"/>
      <c r="B94" s="53"/>
      <c r="C94" s="51"/>
      <c r="D94" s="51"/>
      <c r="E94" s="79" t="s">
        <v>1</v>
      </c>
      <c r="F94" s="53"/>
      <c r="G94" s="428"/>
      <c r="H94" s="375" t="s">
        <v>126</v>
      </c>
      <c r="I94" s="460"/>
      <c r="J94" s="41"/>
    </row>
    <row r="95" spans="1:10" s="43" customFormat="1" ht="51">
      <c r="A95" s="46"/>
      <c r="B95" s="131"/>
      <c r="C95" s="59"/>
      <c r="D95" s="59"/>
      <c r="E95" s="117" t="s">
        <v>53</v>
      </c>
      <c r="F95" s="109"/>
      <c r="G95" s="435"/>
      <c r="H95" s="378" t="s">
        <v>126</v>
      </c>
      <c r="I95" s="457"/>
      <c r="J95" s="41"/>
    </row>
    <row r="96" spans="1:10" s="13" customFormat="1" ht="12.75">
      <c r="A96" s="24"/>
      <c r="B96" s="118">
        <v>75023</v>
      </c>
      <c r="C96" s="32"/>
      <c r="D96" s="33"/>
      <c r="E96" s="103" t="s">
        <v>81</v>
      </c>
      <c r="F96" s="119">
        <f>SUM(F99:F109)</f>
        <v>287919</v>
      </c>
      <c r="G96" s="324">
        <f>SUM(G99:G109)</f>
        <v>239019.01</v>
      </c>
      <c r="H96" s="381">
        <f>SUM(G96*100/F96)</f>
        <v>83.01606007245093</v>
      </c>
      <c r="I96" s="281">
        <f>SUM(I99:I109)</f>
        <v>106847.72</v>
      </c>
      <c r="J96" s="12"/>
    </row>
    <row r="97" spans="1:10" s="13" customFormat="1" ht="12.75">
      <c r="A97" s="24"/>
      <c r="B97" s="261"/>
      <c r="C97" s="218"/>
      <c r="D97" s="39"/>
      <c r="E97" s="262" t="s">
        <v>43</v>
      </c>
      <c r="F97" s="263">
        <f>SUM(F99:F109)</f>
        <v>287919</v>
      </c>
      <c r="G97" s="328">
        <f>SUM(G99:G109)</f>
        <v>239019.01</v>
      </c>
      <c r="H97" s="364">
        <f>SUM(G97*100/F97)</f>
        <v>83.01606007245093</v>
      </c>
      <c r="I97" s="409">
        <f>SUM(I99:I99)</f>
        <v>23386.72</v>
      </c>
      <c r="J97" s="12"/>
    </row>
    <row r="98" spans="1:10" s="13" customFormat="1" ht="12.75">
      <c r="A98" s="24"/>
      <c r="B98" s="264"/>
      <c r="C98" s="14"/>
      <c r="D98" s="26"/>
      <c r="E98" s="269" t="s">
        <v>44</v>
      </c>
      <c r="F98" s="263"/>
      <c r="G98" s="330"/>
      <c r="H98" s="364" t="s">
        <v>126</v>
      </c>
      <c r="I98" s="427"/>
      <c r="J98" s="12"/>
    </row>
    <row r="99" spans="1:10" s="52" customFormat="1" ht="25.5">
      <c r="A99" s="46"/>
      <c r="B99" s="46"/>
      <c r="C99" s="182"/>
      <c r="D99" s="358">
        <v>570</v>
      </c>
      <c r="E99" s="359" t="s">
        <v>133</v>
      </c>
      <c r="F99" s="360">
        <v>40000</v>
      </c>
      <c r="G99" s="501">
        <v>35972.48</v>
      </c>
      <c r="H99" s="380">
        <f>SUM(G99*100/F99)</f>
        <v>89.93120000000002</v>
      </c>
      <c r="I99" s="410">
        <v>23386.72</v>
      </c>
      <c r="J99" s="51"/>
    </row>
    <row r="100" spans="1:10" s="314" customFormat="1" ht="25.5">
      <c r="A100" s="318"/>
      <c r="B100" s="311"/>
      <c r="C100" s="312"/>
      <c r="D100" s="276">
        <v>690</v>
      </c>
      <c r="E100" s="295" t="s">
        <v>189</v>
      </c>
      <c r="F100" s="333">
        <v>51</v>
      </c>
      <c r="G100" s="333">
        <v>51.6</v>
      </c>
      <c r="H100" s="380">
        <f>SUM(G100*100/F100)</f>
        <v>101.17647058823529</v>
      </c>
      <c r="I100" s="410">
        <v>0</v>
      </c>
      <c r="J100" s="313"/>
    </row>
    <row r="101" spans="1:10" s="52" customFormat="1" ht="12.75" customHeight="1">
      <c r="A101" s="54"/>
      <c r="B101" s="53"/>
      <c r="C101" s="76"/>
      <c r="D101" s="62">
        <v>750</v>
      </c>
      <c r="E101" s="77" t="s">
        <v>91</v>
      </c>
      <c r="F101" s="78">
        <v>64368</v>
      </c>
      <c r="G101" s="479">
        <v>16674.63</v>
      </c>
      <c r="H101" s="364">
        <f>SUM(G101*100/F101)</f>
        <v>25.905154735272184</v>
      </c>
      <c r="I101" s="486">
        <v>75693.45</v>
      </c>
      <c r="J101" s="51"/>
    </row>
    <row r="102" spans="1:10" s="52" customFormat="1" ht="12.75">
      <c r="A102" s="54"/>
      <c r="B102" s="53"/>
      <c r="C102" s="51"/>
      <c r="D102" s="51"/>
      <c r="E102" s="79" t="s">
        <v>2</v>
      </c>
      <c r="F102" s="53"/>
      <c r="G102" s="57"/>
      <c r="H102" s="375" t="s">
        <v>126</v>
      </c>
      <c r="I102" s="480"/>
      <c r="J102" s="51"/>
    </row>
    <row r="103" spans="1:10" s="52" customFormat="1" ht="12.75">
      <c r="A103" s="54"/>
      <c r="B103" s="53"/>
      <c r="C103" s="51"/>
      <c r="D103" s="51"/>
      <c r="E103" s="79" t="s">
        <v>69</v>
      </c>
      <c r="F103" s="53"/>
      <c r="G103" s="57"/>
      <c r="H103" s="375" t="s">
        <v>126</v>
      </c>
      <c r="I103" s="480"/>
      <c r="J103" s="51"/>
    </row>
    <row r="104" spans="1:10" s="52" customFormat="1" ht="40.5" customHeight="1">
      <c r="A104" s="53"/>
      <c r="B104" s="55"/>
      <c r="C104" s="73"/>
      <c r="D104" s="73"/>
      <c r="E104" s="117" t="s">
        <v>3</v>
      </c>
      <c r="F104" s="109"/>
      <c r="G104" s="58"/>
      <c r="H104" s="378" t="s">
        <v>126</v>
      </c>
      <c r="I104" s="475"/>
      <c r="J104" s="51"/>
    </row>
    <row r="105" spans="1:10" s="52" customFormat="1" ht="26.25" customHeight="1">
      <c r="A105" s="65"/>
      <c r="B105" s="109"/>
      <c r="C105" s="73"/>
      <c r="D105" s="66">
        <v>920</v>
      </c>
      <c r="E105" s="147" t="s">
        <v>134</v>
      </c>
      <c r="F105" s="640">
        <v>41250</v>
      </c>
      <c r="G105" s="641">
        <v>43660.21</v>
      </c>
      <c r="H105" s="378">
        <f>SUM(G105*100/F105)</f>
        <v>105.84293333333333</v>
      </c>
      <c r="I105" s="427">
        <v>2958.55</v>
      </c>
      <c r="J105" s="51"/>
    </row>
    <row r="106" spans="1:9" s="115" customFormat="1" ht="12.75">
      <c r="A106" s="111" t="s">
        <v>119</v>
      </c>
      <c r="B106" s="112">
        <v>5</v>
      </c>
      <c r="C106" s="113"/>
      <c r="D106" s="113"/>
      <c r="E106" s="114"/>
      <c r="F106" s="113"/>
      <c r="G106" s="437"/>
      <c r="H106" s="373" t="s">
        <v>126</v>
      </c>
      <c r="I106" s="461"/>
    </row>
    <row r="107" spans="1:9" s="1" customFormat="1" ht="13.5" thickBot="1">
      <c r="A107" s="5"/>
      <c r="B107" s="4"/>
      <c r="C107" s="2"/>
      <c r="D107" s="2"/>
      <c r="E107" s="9"/>
      <c r="F107" s="2"/>
      <c r="G107" s="315"/>
      <c r="H107" s="374" t="s">
        <v>126</v>
      </c>
      <c r="I107" s="464"/>
    </row>
    <row r="108" spans="1:10" s="3" customFormat="1" ht="11.25" customHeight="1" thickBot="1">
      <c r="A108" s="202" t="s">
        <v>87</v>
      </c>
      <c r="B108" s="203" t="s">
        <v>116</v>
      </c>
      <c r="C108" s="742" t="s">
        <v>98</v>
      </c>
      <c r="D108" s="741"/>
      <c r="E108" s="205" t="s">
        <v>86</v>
      </c>
      <c r="F108" s="204" t="s">
        <v>123</v>
      </c>
      <c r="G108" s="227" t="s">
        <v>124</v>
      </c>
      <c r="H108" s="388" t="s">
        <v>125</v>
      </c>
      <c r="I108" s="229" t="s">
        <v>130</v>
      </c>
      <c r="J108" s="6"/>
    </row>
    <row r="109" spans="1:10" s="52" customFormat="1" ht="64.5" thickBot="1">
      <c r="A109" s="332"/>
      <c r="B109" s="609"/>
      <c r="C109" s="628"/>
      <c r="D109" s="604">
        <v>970</v>
      </c>
      <c r="E109" s="355" t="s">
        <v>178</v>
      </c>
      <c r="F109" s="629">
        <v>142250</v>
      </c>
      <c r="G109" s="630">
        <v>142660.09</v>
      </c>
      <c r="H109" s="608">
        <f>SUM(G109*100/F109)</f>
        <v>100.28828822495606</v>
      </c>
      <c r="I109" s="476">
        <v>4809</v>
      </c>
      <c r="J109" s="51"/>
    </row>
    <row r="110" spans="1:10" s="43" customFormat="1" ht="25.5">
      <c r="A110" s="242">
        <v>751</v>
      </c>
      <c r="B110" s="240"/>
      <c r="C110" s="240"/>
      <c r="D110" s="233"/>
      <c r="E110" s="238" t="s">
        <v>4</v>
      </c>
      <c r="F110" s="241">
        <f>SUM(F111,F117,F126,F132)</f>
        <v>151638</v>
      </c>
      <c r="G110" s="241">
        <f>SUM(G111,G117,G126,G132)</f>
        <v>150204.31</v>
      </c>
      <c r="H110" s="377">
        <f>SUM(G110*100/F110)</f>
        <v>99.0545311861143</v>
      </c>
      <c r="I110" s="498">
        <f>SUM(I111,I132)</f>
        <v>0</v>
      </c>
      <c r="J110" s="41"/>
    </row>
    <row r="111" spans="1:10" s="13" customFormat="1" ht="25.5">
      <c r="A111" s="34"/>
      <c r="B111" s="207">
        <v>75101</v>
      </c>
      <c r="C111" s="11"/>
      <c r="D111" s="28"/>
      <c r="E111" s="44" t="s">
        <v>5</v>
      </c>
      <c r="F111" s="128">
        <f>SUM(F114)</f>
        <v>4222</v>
      </c>
      <c r="G111" s="502">
        <f>SUM(G114)</f>
        <v>4222</v>
      </c>
      <c r="H111" s="379">
        <f>SUM(G111*100/F111)</f>
        <v>100</v>
      </c>
      <c r="I111" s="503">
        <f>SUM(I114)</f>
        <v>0</v>
      </c>
      <c r="J111" s="12"/>
    </row>
    <row r="112" spans="1:10" s="13" customFormat="1" ht="12.75">
      <c r="A112" s="10"/>
      <c r="B112" s="264"/>
      <c r="C112" s="218"/>
      <c r="D112" s="39"/>
      <c r="E112" s="262" t="s">
        <v>43</v>
      </c>
      <c r="F112" s="263">
        <f>SUM(F114)</f>
        <v>4222</v>
      </c>
      <c r="G112" s="328">
        <f>SUM(G114:G116)</f>
        <v>4222</v>
      </c>
      <c r="H112" s="364">
        <f>SUM(G112*100/F112)</f>
        <v>100</v>
      </c>
      <c r="I112" s="409">
        <f>SUM(I114:I116)</f>
        <v>0</v>
      </c>
      <c r="J112" s="12"/>
    </row>
    <row r="113" spans="1:10" s="13" customFormat="1" ht="12.75">
      <c r="A113" s="10"/>
      <c r="B113" s="264"/>
      <c r="C113" s="14"/>
      <c r="D113" s="26"/>
      <c r="E113" s="269" t="s">
        <v>44</v>
      </c>
      <c r="F113" s="263"/>
      <c r="G113" s="330"/>
      <c r="H113" s="380" t="s">
        <v>126</v>
      </c>
      <c r="I113" s="427"/>
      <c r="J113" s="12"/>
    </row>
    <row r="114" spans="1:10" s="52" customFormat="1" ht="25.5">
      <c r="A114" s="46"/>
      <c r="B114" s="357"/>
      <c r="C114" s="69"/>
      <c r="D114" s="116">
        <v>2010</v>
      </c>
      <c r="E114" s="49" t="s">
        <v>67</v>
      </c>
      <c r="F114" s="129">
        <v>4222</v>
      </c>
      <c r="G114" s="479">
        <v>4222</v>
      </c>
      <c r="H114" s="364">
        <f>SUM(G114*100/F114)</f>
        <v>100</v>
      </c>
      <c r="I114" s="480">
        <v>0</v>
      </c>
      <c r="J114" s="51"/>
    </row>
    <row r="115" spans="1:10" s="43" customFormat="1" ht="12.75">
      <c r="A115" s="53"/>
      <c r="B115" s="54"/>
      <c r="C115" s="54"/>
      <c r="D115" s="51"/>
      <c r="E115" s="56" t="s">
        <v>68</v>
      </c>
      <c r="F115" s="51"/>
      <c r="G115" s="428"/>
      <c r="H115" s="375" t="s">
        <v>126</v>
      </c>
      <c r="I115" s="460"/>
      <c r="J115" s="41"/>
    </row>
    <row r="116" spans="1:10" s="43" customFormat="1" ht="38.25">
      <c r="A116" s="46"/>
      <c r="B116" s="89"/>
      <c r="C116" s="58"/>
      <c r="D116" s="59"/>
      <c r="E116" s="130" t="s">
        <v>6</v>
      </c>
      <c r="F116" s="73"/>
      <c r="G116" s="435"/>
      <c r="H116" s="378" t="s">
        <v>126</v>
      </c>
      <c r="I116" s="457"/>
      <c r="J116" s="41"/>
    </row>
    <row r="117" spans="1:10" s="13" customFormat="1" ht="12.75">
      <c r="A117" s="24"/>
      <c r="B117" s="407">
        <v>75107</v>
      </c>
      <c r="C117" s="562"/>
      <c r="D117" s="12"/>
      <c r="E117" s="60" t="s">
        <v>179</v>
      </c>
      <c r="F117" s="563">
        <f>SUM(F120)</f>
        <v>67792</v>
      </c>
      <c r="G117" s="564">
        <f>SUM(G120)</f>
        <v>67782.37</v>
      </c>
      <c r="H117" s="381">
        <f>SUM(G117*100/F117)</f>
        <v>99.98579478404531</v>
      </c>
      <c r="I117" s="546">
        <f>SUM(I120)</f>
        <v>0</v>
      </c>
      <c r="J117" s="12"/>
    </row>
    <row r="118" spans="1:10" s="13" customFormat="1" ht="12.75">
      <c r="A118" s="10"/>
      <c r="B118" s="264"/>
      <c r="C118" s="218"/>
      <c r="D118" s="39"/>
      <c r="E118" s="262" t="s">
        <v>43</v>
      </c>
      <c r="F118" s="263">
        <f>SUM(F120)</f>
        <v>67792</v>
      </c>
      <c r="G118" s="328">
        <f>SUM(G120:G122)</f>
        <v>67782.37</v>
      </c>
      <c r="H118" s="364">
        <f>SUM(G118*100/F118)</f>
        <v>99.98579478404531</v>
      </c>
      <c r="I118" s="409">
        <f>SUM(I120:I122)</f>
        <v>0</v>
      </c>
      <c r="J118" s="12"/>
    </row>
    <row r="119" spans="1:10" s="13" customFormat="1" ht="12.75">
      <c r="A119" s="10"/>
      <c r="B119" s="264"/>
      <c r="C119" s="14"/>
      <c r="D119" s="26"/>
      <c r="E119" s="269" t="s">
        <v>44</v>
      </c>
      <c r="F119" s="263"/>
      <c r="G119" s="330"/>
      <c r="H119" s="380" t="s">
        <v>126</v>
      </c>
      <c r="I119" s="427"/>
      <c r="J119" s="12"/>
    </row>
    <row r="120" spans="1:10" s="52" customFormat="1" ht="25.5">
      <c r="A120" s="46"/>
      <c r="B120" s="357"/>
      <c r="C120" s="69"/>
      <c r="D120" s="116">
        <v>2010</v>
      </c>
      <c r="E120" s="49" t="s">
        <v>67</v>
      </c>
      <c r="F120" s="129">
        <v>67792</v>
      </c>
      <c r="G120" s="479">
        <v>67782.37</v>
      </c>
      <c r="H120" s="364">
        <f>SUM(G120*100/F120)</f>
        <v>99.98579478404531</v>
      </c>
      <c r="I120" s="480">
        <v>0</v>
      </c>
      <c r="J120" s="51"/>
    </row>
    <row r="121" spans="1:10" s="43" customFormat="1" ht="12.75">
      <c r="A121" s="53"/>
      <c r="B121" s="54"/>
      <c r="C121" s="54"/>
      <c r="D121" s="51"/>
      <c r="E121" s="56" t="s">
        <v>68</v>
      </c>
      <c r="F121" s="51"/>
      <c r="G121" s="428"/>
      <c r="H121" s="375" t="s">
        <v>126</v>
      </c>
      <c r="I121" s="460"/>
      <c r="J121" s="41"/>
    </row>
    <row r="122" spans="1:10" s="43" customFormat="1" ht="78.75" customHeight="1">
      <c r="A122" s="131"/>
      <c r="B122" s="131"/>
      <c r="C122" s="58"/>
      <c r="D122" s="59"/>
      <c r="E122" s="130" t="s">
        <v>180</v>
      </c>
      <c r="F122" s="73"/>
      <c r="G122" s="435"/>
      <c r="H122" s="378" t="s">
        <v>126</v>
      </c>
      <c r="I122" s="457"/>
      <c r="J122" s="41"/>
    </row>
    <row r="123" spans="1:9" s="115" customFormat="1" ht="12.75">
      <c r="A123" s="111" t="s">
        <v>119</v>
      </c>
      <c r="B123" s="112">
        <v>6</v>
      </c>
      <c r="C123" s="113"/>
      <c r="D123" s="113"/>
      <c r="E123" s="114"/>
      <c r="F123" s="113"/>
      <c r="G123" s="113"/>
      <c r="H123" s="373" t="s">
        <v>126</v>
      </c>
      <c r="I123" s="504"/>
    </row>
    <row r="124" spans="1:9" s="1" customFormat="1" ht="13.5" thickBot="1">
      <c r="A124" s="5"/>
      <c r="B124" s="4"/>
      <c r="C124" s="2"/>
      <c r="D124" s="2"/>
      <c r="E124" s="9"/>
      <c r="F124" s="2"/>
      <c r="G124" s="41"/>
      <c r="H124" s="374" t="s">
        <v>126</v>
      </c>
      <c r="I124" s="505"/>
    </row>
    <row r="125" spans="1:10" s="3" customFormat="1" ht="11.25" customHeight="1" thickBot="1">
      <c r="A125" s="202" t="s">
        <v>87</v>
      </c>
      <c r="B125" s="203" t="s">
        <v>116</v>
      </c>
      <c r="C125" s="742" t="s">
        <v>98</v>
      </c>
      <c r="D125" s="741"/>
      <c r="E125" s="205" t="s">
        <v>86</v>
      </c>
      <c r="F125" s="204" t="s">
        <v>123</v>
      </c>
      <c r="G125" s="227" t="s">
        <v>124</v>
      </c>
      <c r="H125" s="687" t="s">
        <v>125</v>
      </c>
      <c r="I125" s="229" t="s">
        <v>130</v>
      </c>
      <c r="J125" s="6"/>
    </row>
    <row r="126" spans="1:10" s="13" customFormat="1" ht="12.75">
      <c r="A126" s="24"/>
      <c r="B126" s="407">
        <v>75108</v>
      </c>
      <c r="C126" s="562"/>
      <c r="D126" s="12"/>
      <c r="E126" s="60" t="s">
        <v>220</v>
      </c>
      <c r="F126" s="563">
        <f>SUM(F129)</f>
        <v>46070</v>
      </c>
      <c r="G126" s="564">
        <f>SUM(G129)</f>
        <v>44791.98</v>
      </c>
      <c r="H126" s="381">
        <f>SUM(G126*100/F126)</f>
        <v>97.22591708270024</v>
      </c>
      <c r="I126" s="546">
        <f>SUM(I129)</f>
        <v>0</v>
      </c>
      <c r="J126" s="12"/>
    </row>
    <row r="127" spans="1:10" s="13" customFormat="1" ht="12.75">
      <c r="A127" s="10"/>
      <c r="B127" s="264"/>
      <c r="C127" s="218"/>
      <c r="D127" s="39"/>
      <c r="E127" s="262" t="s">
        <v>43</v>
      </c>
      <c r="F127" s="263">
        <f>SUM(F129)</f>
        <v>46070</v>
      </c>
      <c r="G127" s="328">
        <f>SUM(G129:G131)</f>
        <v>44791.98</v>
      </c>
      <c r="H127" s="364">
        <f>SUM(G127*100/F127)</f>
        <v>97.22591708270024</v>
      </c>
      <c r="I127" s="409">
        <f>SUM(I129:I131)</f>
        <v>0</v>
      </c>
      <c r="J127" s="12"/>
    </row>
    <row r="128" spans="1:10" s="13" customFormat="1" ht="12.75">
      <c r="A128" s="10"/>
      <c r="B128" s="264"/>
      <c r="C128" s="14"/>
      <c r="D128" s="26"/>
      <c r="E128" s="269" t="s">
        <v>44</v>
      </c>
      <c r="F128" s="263"/>
      <c r="G128" s="330"/>
      <c r="H128" s="380" t="s">
        <v>126</v>
      </c>
      <c r="I128" s="427"/>
      <c r="J128" s="12"/>
    </row>
    <row r="129" spans="1:10" s="52" customFormat="1" ht="25.5">
      <c r="A129" s="46"/>
      <c r="B129" s="357"/>
      <c r="C129" s="69"/>
      <c r="D129" s="116">
        <v>2010</v>
      </c>
      <c r="E129" s="49" t="s">
        <v>67</v>
      </c>
      <c r="F129" s="129">
        <v>46070</v>
      </c>
      <c r="G129" s="479">
        <v>44791.98</v>
      </c>
      <c r="H129" s="364">
        <f>SUM(G129*100/F129)</f>
        <v>97.22591708270024</v>
      </c>
      <c r="I129" s="480">
        <v>0</v>
      </c>
      <c r="J129" s="51"/>
    </row>
    <row r="130" spans="1:10" s="43" customFormat="1" ht="12.75">
      <c r="A130" s="53"/>
      <c r="B130" s="54"/>
      <c r="C130" s="54"/>
      <c r="D130" s="51"/>
      <c r="E130" s="56" t="s">
        <v>68</v>
      </c>
      <c r="F130" s="51"/>
      <c r="G130" s="428"/>
      <c r="H130" s="375" t="s">
        <v>126</v>
      </c>
      <c r="I130" s="460"/>
      <c r="J130" s="41"/>
    </row>
    <row r="131" spans="1:10" s="43" customFormat="1" ht="78.75" customHeight="1">
      <c r="A131" s="46"/>
      <c r="B131" s="131"/>
      <c r="C131" s="58"/>
      <c r="D131" s="59"/>
      <c r="E131" s="130" t="s">
        <v>223</v>
      </c>
      <c r="F131" s="73"/>
      <c r="G131" s="435"/>
      <c r="H131" s="378" t="s">
        <v>126</v>
      </c>
      <c r="I131" s="457"/>
      <c r="J131" s="41"/>
    </row>
    <row r="132" spans="1:10" s="13" customFormat="1" ht="12.75">
      <c r="A132" s="24"/>
      <c r="B132" s="407">
        <v>75110</v>
      </c>
      <c r="C132" s="562"/>
      <c r="D132" s="12"/>
      <c r="E132" s="60" t="s">
        <v>221</v>
      </c>
      <c r="F132" s="563">
        <f>SUM(F135)</f>
        <v>33554</v>
      </c>
      <c r="G132" s="564">
        <f>SUM(G135)</f>
        <v>33407.96</v>
      </c>
      <c r="H132" s="381">
        <f>SUM(G132*100/F132)</f>
        <v>99.56476128032425</v>
      </c>
      <c r="I132" s="546">
        <f>SUM(I135)</f>
        <v>0</v>
      </c>
      <c r="J132" s="12"/>
    </row>
    <row r="133" spans="1:10" s="13" customFormat="1" ht="12.75">
      <c r="A133" s="10"/>
      <c r="B133" s="264"/>
      <c r="C133" s="218"/>
      <c r="D133" s="39"/>
      <c r="E133" s="262" t="s">
        <v>43</v>
      </c>
      <c r="F133" s="263">
        <f>SUM(F135)</f>
        <v>33554</v>
      </c>
      <c r="G133" s="328">
        <f>SUM(G135:G137)</f>
        <v>33407.96</v>
      </c>
      <c r="H133" s="364">
        <f>SUM(G133*100/F133)</f>
        <v>99.56476128032425</v>
      </c>
      <c r="I133" s="409">
        <f>SUM(I135:I137)</f>
        <v>0</v>
      </c>
      <c r="J133" s="12"/>
    </row>
    <row r="134" spans="1:10" s="13" customFormat="1" ht="12.75">
      <c r="A134" s="10"/>
      <c r="B134" s="264"/>
      <c r="C134" s="14"/>
      <c r="D134" s="26"/>
      <c r="E134" s="269" t="s">
        <v>44</v>
      </c>
      <c r="F134" s="263"/>
      <c r="G134" s="330"/>
      <c r="H134" s="380" t="s">
        <v>126</v>
      </c>
      <c r="I134" s="427"/>
      <c r="J134" s="12"/>
    </row>
    <row r="135" spans="1:10" s="52" customFormat="1" ht="25.5">
      <c r="A135" s="46"/>
      <c r="B135" s="357"/>
      <c r="C135" s="69"/>
      <c r="D135" s="116">
        <v>2010</v>
      </c>
      <c r="E135" s="49" t="s">
        <v>67</v>
      </c>
      <c r="F135" s="129">
        <v>33554</v>
      </c>
      <c r="G135" s="479">
        <v>33407.96</v>
      </c>
      <c r="H135" s="364">
        <f>SUM(G135*100/F135)</f>
        <v>99.56476128032425</v>
      </c>
      <c r="I135" s="480">
        <v>0</v>
      </c>
      <c r="J135" s="51"/>
    </row>
    <row r="136" spans="1:10" s="43" customFormat="1" ht="12.75">
      <c r="A136" s="53"/>
      <c r="B136" s="54"/>
      <c r="C136" s="54"/>
      <c r="D136" s="51"/>
      <c r="E136" s="56" t="s">
        <v>68</v>
      </c>
      <c r="F136" s="51"/>
      <c r="G136" s="428"/>
      <c r="H136" s="375" t="s">
        <v>126</v>
      </c>
      <c r="I136" s="460"/>
      <c r="J136" s="41"/>
    </row>
    <row r="137" spans="1:10" s="43" customFormat="1" ht="66" customHeight="1" thickBot="1">
      <c r="A137" s="343"/>
      <c r="B137" s="343"/>
      <c r="C137" s="344"/>
      <c r="D137" s="356"/>
      <c r="E137" s="683" t="s">
        <v>222</v>
      </c>
      <c r="F137" s="84"/>
      <c r="G137" s="441"/>
      <c r="H137" s="376" t="s">
        <v>126</v>
      </c>
      <c r="I137" s="463"/>
      <c r="J137" s="41"/>
    </row>
    <row r="138" spans="1:10" s="43" customFormat="1" ht="25.5">
      <c r="A138" s="242">
        <v>754</v>
      </c>
      <c r="B138" s="240"/>
      <c r="C138" s="240"/>
      <c r="D138" s="233"/>
      <c r="E138" s="238" t="s">
        <v>50</v>
      </c>
      <c r="F138" s="241">
        <f>SUM(F139)</f>
        <v>117931</v>
      </c>
      <c r="G138" s="348">
        <f>SUM(G139)</f>
        <v>118625.62</v>
      </c>
      <c r="H138" s="720">
        <f aca="true" t="shared" si="0" ref="H138:H143">SUM(G138*100/F138)</f>
        <v>100.58900543538171</v>
      </c>
      <c r="I138" s="498">
        <f>SUM(I139)</f>
        <v>3209.78</v>
      </c>
      <c r="J138" s="41"/>
    </row>
    <row r="139" spans="1:10" s="13" customFormat="1" ht="12.75">
      <c r="A139" s="34"/>
      <c r="B139" s="506">
        <v>75412</v>
      </c>
      <c r="C139" s="11"/>
      <c r="D139" s="28"/>
      <c r="E139" s="44" t="s">
        <v>51</v>
      </c>
      <c r="F139" s="128">
        <f>SUM(F148,F140)</f>
        <v>117931</v>
      </c>
      <c r="G139" s="128">
        <f>SUM(G148,G140)</f>
        <v>118625.62</v>
      </c>
      <c r="H139" s="688">
        <f t="shared" si="0"/>
        <v>100.58900543538171</v>
      </c>
      <c r="I139" s="649">
        <f>SUM(I140)</f>
        <v>3209.78</v>
      </c>
      <c r="J139" s="12"/>
    </row>
    <row r="140" spans="1:10" s="13" customFormat="1" ht="12.75">
      <c r="A140" s="24"/>
      <c r="B140" s="221"/>
      <c r="C140" s="218"/>
      <c r="D140" s="39"/>
      <c r="E140" s="262" t="s">
        <v>43</v>
      </c>
      <c r="F140" s="263">
        <f>SUM(F142:F143)</f>
        <v>15658</v>
      </c>
      <c r="G140" s="263">
        <f>SUM(G142:G143)</f>
        <v>16352.42</v>
      </c>
      <c r="H140" s="369">
        <f t="shared" si="0"/>
        <v>104.43492144590624</v>
      </c>
      <c r="I140" s="409">
        <f>SUM(I142:I144)</f>
        <v>3209.78</v>
      </c>
      <c r="J140" s="12"/>
    </row>
    <row r="141" spans="1:10" s="13" customFormat="1" ht="12.75">
      <c r="A141" s="24"/>
      <c r="B141" s="266"/>
      <c r="C141" s="218"/>
      <c r="D141" s="39"/>
      <c r="E141" s="269" t="s">
        <v>44</v>
      </c>
      <c r="F141" s="263"/>
      <c r="G141" s="330"/>
      <c r="H141" s="371" t="s">
        <v>126</v>
      </c>
      <c r="I141" s="427"/>
      <c r="J141" s="12"/>
    </row>
    <row r="142" spans="1:10" s="52" customFormat="1" ht="12.75">
      <c r="A142" s="53"/>
      <c r="B142" s="53"/>
      <c r="C142" s="121"/>
      <c r="D142" s="122">
        <v>920</v>
      </c>
      <c r="E142" s="123" t="s">
        <v>151</v>
      </c>
      <c r="F142" s="124">
        <v>68</v>
      </c>
      <c r="G142" s="477">
        <v>68.34</v>
      </c>
      <c r="H142" s="369">
        <f t="shared" si="0"/>
        <v>100.5</v>
      </c>
      <c r="I142" s="427">
        <v>37.36</v>
      </c>
      <c r="J142" s="51"/>
    </row>
    <row r="143" spans="1:10" s="52" customFormat="1" ht="12.75">
      <c r="A143" s="46"/>
      <c r="B143" s="46"/>
      <c r="C143" s="69"/>
      <c r="D143" s="70">
        <v>970</v>
      </c>
      <c r="E143" s="291" t="s">
        <v>52</v>
      </c>
      <c r="F143" s="129">
        <v>15590</v>
      </c>
      <c r="G143" s="479">
        <v>16284.08</v>
      </c>
      <c r="H143" s="371">
        <f t="shared" si="0"/>
        <v>104.45208466966004</v>
      </c>
      <c r="I143" s="480">
        <v>3172.42</v>
      </c>
      <c r="J143" s="51"/>
    </row>
    <row r="144" spans="1:10" s="43" customFormat="1" ht="39" customHeight="1">
      <c r="A144" s="131"/>
      <c r="B144" s="89"/>
      <c r="C144" s="59"/>
      <c r="D144" s="89"/>
      <c r="E144" s="686" t="s">
        <v>181</v>
      </c>
      <c r="F144" s="73"/>
      <c r="G144" s="58"/>
      <c r="H144" s="403" t="s">
        <v>126</v>
      </c>
      <c r="I144" s="481"/>
      <c r="J144" s="41"/>
    </row>
    <row r="145" spans="1:9" s="115" customFormat="1" ht="12.75">
      <c r="A145" s="111" t="s">
        <v>119</v>
      </c>
      <c r="B145" s="112">
        <v>7</v>
      </c>
      <c r="C145" s="113"/>
      <c r="D145" s="113"/>
      <c r="E145" s="114"/>
      <c r="F145" s="113"/>
      <c r="G145" s="437"/>
      <c r="H145" s="373" t="s">
        <v>126</v>
      </c>
      <c r="I145" s="461" t="s">
        <v>126</v>
      </c>
    </row>
    <row r="146" spans="1:9" s="1" customFormat="1" ht="13.5" thickBot="1">
      <c r="A146" s="5"/>
      <c r="B146" s="4"/>
      <c r="C146" s="2"/>
      <c r="D146" s="2"/>
      <c r="E146" s="9"/>
      <c r="F146" s="2"/>
      <c r="G146" s="315"/>
      <c r="H146" s="374" t="s">
        <v>126</v>
      </c>
      <c r="I146" s="464"/>
    </row>
    <row r="147" spans="1:10" s="3" customFormat="1" ht="11.25" customHeight="1" thickBot="1">
      <c r="A147" s="202" t="s">
        <v>87</v>
      </c>
      <c r="B147" s="203" t="s">
        <v>116</v>
      </c>
      <c r="C147" s="742" t="s">
        <v>98</v>
      </c>
      <c r="D147" s="741"/>
      <c r="E147" s="205" t="s">
        <v>86</v>
      </c>
      <c r="F147" s="204" t="s">
        <v>123</v>
      </c>
      <c r="G147" s="227" t="s">
        <v>124</v>
      </c>
      <c r="H147" s="388" t="s">
        <v>125</v>
      </c>
      <c r="I147" s="229" t="s">
        <v>130</v>
      </c>
      <c r="J147" s="6"/>
    </row>
    <row r="148" spans="1:10" s="13" customFormat="1" ht="12.75">
      <c r="A148" s="24"/>
      <c r="B148" s="454"/>
      <c r="C148" s="14"/>
      <c r="D148" s="26"/>
      <c r="E148" s="455" t="s">
        <v>45</v>
      </c>
      <c r="F148" s="265">
        <f>SUM(F150)</f>
        <v>102273</v>
      </c>
      <c r="G148" s="265">
        <f>SUM(G150)</f>
        <v>102273.2</v>
      </c>
      <c r="H148" s="371">
        <f>SUM(G148*100/F148)</f>
        <v>100.00019555503408</v>
      </c>
      <c r="I148" s="475">
        <f>SUM(I150:I150)</f>
        <v>0</v>
      </c>
      <c r="J148" s="12"/>
    </row>
    <row r="149" spans="1:10" s="13" customFormat="1" ht="12.75">
      <c r="A149" s="10"/>
      <c r="B149" s="264"/>
      <c r="C149" s="14"/>
      <c r="D149" s="26"/>
      <c r="E149" s="561" t="s">
        <v>44</v>
      </c>
      <c r="F149" s="95"/>
      <c r="G149" s="450"/>
      <c r="H149" s="369" t="s">
        <v>126</v>
      </c>
      <c r="I149" s="491"/>
      <c r="J149" s="12"/>
    </row>
    <row r="150" spans="1:10" s="677" customFormat="1" ht="37.5" customHeight="1" thickBot="1">
      <c r="A150" s="680"/>
      <c r="B150" s="681"/>
      <c r="C150" s="682"/>
      <c r="D150" s="679">
        <v>6680</v>
      </c>
      <c r="E150" s="683" t="s">
        <v>216</v>
      </c>
      <c r="F150" s="616">
        <v>102273</v>
      </c>
      <c r="G150" s="617">
        <v>102273.2</v>
      </c>
      <c r="H150" s="685">
        <f>SUM(G150*100/F150)</f>
        <v>100.00019555503408</v>
      </c>
      <c r="I150" s="684">
        <v>0</v>
      </c>
      <c r="J150" s="676"/>
    </row>
    <row r="151" spans="1:10" s="43" customFormat="1" ht="12.75">
      <c r="A151" s="243">
        <v>756</v>
      </c>
      <c r="B151" s="244"/>
      <c r="C151" s="233"/>
      <c r="D151" s="233"/>
      <c r="E151" s="245" t="s">
        <v>7</v>
      </c>
      <c r="F151" s="246">
        <f>SUM(F153,F159,F176,F191,F205)</f>
        <v>40793861</v>
      </c>
      <c r="G151" s="556">
        <f>SUM(G153,G159,G176,G191,G205)</f>
        <v>41018825.739999995</v>
      </c>
      <c r="H151" s="377">
        <f>SUM(G151*100/F151)</f>
        <v>100.55146714354886</v>
      </c>
      <c r="I151" s="560">
        <f>SUM(I153,I159,I176,I191,I205)</f>
        <v>2718026.27</v>
      </c>
      <c r="J151" s="41"/>
    </row>
    <row r="152" spans="1:10" s="43" customFormat="1" ht="27" customHeight="1">
      <c r="A152" s="247"/>
      <c r="B152" s="248"/>
      <c r="C152" s="249"/>
      <c r="D152" s="249"/>
      <c r="E152" s="250" t="s">
        <v>8</v>
      </c>
      <c r="F152" s="249"/>
      <c r="G152" s="442"/>
      <c r="H152" s="382" t="s">
        <v>126</v>
      </c>
      <c r="I152" s="559"/>
      <c r="J152" s="41"/>
    </row>
    <row r="153" spans="1:10" s="13" customFormat="1" ht="26.25" customHeight="1">
      <c r="A153" s="34"/>
      <c r="B153" s="102">
        <v>75601</v>
      </c>
      <c r="C153" s="32"/>
      <c r="D153" s="33"/>
      <c r="E153" s="103" t="s">
        <v>9</v>
      </c>
      <c r="F153" s="132">
        <f>SUM(F154)</f>
        <v>60001</v>
      </c>
      <c r="G153" s="132">
        <f>SUM(G154)</f>
        <v>49100.27</v>
      </c>
      <c r="H153" s="381">
        <f>SUM(G153*100/F153)</f>
        <v>81.83241945967568</v>
      </c>
      <c r="I153" s="519">
        <f>SUM(I156:I157)</f>
        <v>72174.78</v>
      </c>
      <c r="J153" s="12"/>
    </row>
    <row r="154" spans="1:10" s="13" customFormat="1" ht="12.75">
      <c r="A154" s="10"/>
      <c r="B154" s="264"/>
      <c r="C154" s="218"/>
      <c r="D154" s="39"/>
      <c r="E154" s="262" t="s">
        <v>43</v>
      </c>
      <c r="F154" s="263">
        <f>SUM(F156:F158)</f>
        <v>60001</v>
      </c>
      <c r="G154" s="328">
        <f>SUM(G156:G158)</f>
        <v>49100.27</v>
      </c>
      <c r="H154" s="364">
        <f>SUM(G154*100/F154)</f>
        <v>81.83241945967568</v>
      </c>
      <c r="I154" s="409">
        <f>SUM(I156:I157)</f>
        <v>72174.78</v>
      </c>
      <c r="J154" s="12"/>
    </row>
    <row r="155" spans="1:10" s="13" customFormat="1" ht="12.75">
      <c r="A155" s="10"/>
      <c r="B155" s="264"/>
      <c r="C155" s="14"/>
      <c r="D155" s="26"/>
      <c r="E155" s="269" t="s">
        <v>44</v>
      </c>
      <c r="F155" s="263"/>
      <c r="G155" s="433"/>
      <c r="H155" s="364" t="s">
        <v>126</v>
      </c>
      <c r="I155" s="427"/>
      <c r="J155" s="12"/>
    </row>
    <row r="156" spans="1:10" s="52" customFormat="1" ht="14.25" customHeight="1">
      <c r="A156" s="57"/>
      <c r="B156" s="46"/>
      <c r="C156" s="406"/>
      <c r="D156" s="106">
        <v>350</v>
      </c>
      <c r="E156" s="107" t="s">
        <v>73</v>
      </c>
      <c r="F156" s="120">
        <v>60000</v>
      </c>
      <c r="G156" s="549">
        <v>49099.03</v>
      </c>
      <c r="H156" s="364">
        <f>SUM(G156*100/F156)</f>
        <v>81.83171666666667</v>
      </c>
      <c r="I156" s="486">
        <v>72174.78</v>
      </c>
      <c r="J156" s="51"/>
    </row>
    <row r="157" spans="1:10" s="52" customFormat="1" ht="12.75">
      <c r="A157" s="54"/>
      <c r="B157" s="53"/>
      <c r="C157" s="121"/>
      <c r="D157" s="121"/>
      <c r="E157" s="123" t="s">
        <v>89</v>
      </c>
      <c r="F157" s="133"/>
      <c r="G157" s="511"/>
      <c r="H157" s="412" t="s">
        <v>126</v>
      </c>
      <c r="I157" s="475"/>
      <c r="J157" s="51"/>
    </row>
    <row r="158" spans="1:10" s="314" customFormat="1" ht="15" customHeight="1">
      <c r="A158" s="311"/>
      <c r="B158" s="642"/>
      <c r="C158" s="320"/>
      <c r="D158" s="282">
        <v>910</v>
      </c>
      <c r="E158" s="127" t="s">
        <v>85</v>
      </c>
      <c r="F158" s="285">
        <v>1</v>
      </c>
      <c r="G158" s="284">
        <v>1.24</v>
      </c>
      <c r="H158" s="375">
        <f>SUM(G158*100/F158)</f>
        <v>124</v>
      </c>
      <c r="I158" s="410">
        <v>0</v>
      </c>
      <c r="J158" s="313"/>
    </row>
    <row r="159" spans="1:10" s="13" customFormat="1" ht="25.5" customHeight="1">
      <c r="A159" s="24"/>
      <c r="B159" s="118">
        <v>75615</v>
      </c>
      <c r="C159" s="21"/>
      <c r="D159" s="22"/>
      <c r="E159" s="134" t="s">
        <v>10</v>
      </c>
      <c r="F159" s="135">
        <f>SUM(F164:F175)</f>
        <v>9775515</v>
      </c>
      <c r="G159" s="533">
        <f>SUM(G164:G175)</f>
        <v>9782464.329999998</v>
      </c>
      <c r="H159" s="379">
        <f>SUM(G159*100/F159)</f>
        <v>100.07108914466397</v>
      </c>
      <c r="I159" s="531">
        <f>SUM(I164:I175)</f>
        <v>342557.3</v>
      </c>
      <c r="J159" s="12"/>
    </row>
    <row r="160" spans="1:10" s="13" customFormat="1" ht="12.75">
      <c r="A160" s="24"/>
      <c r="B160" s="12"/>
      <c r="C160" s="10"/>
      <c r="D160" s="23"/>
      <c r="E160" s="136" t="s">
        <v>12</v>
      </c>
      <c r="F160" s="24"/>
      <c r="G160" s="10"/>
      <c r="H160" s="375" t="s">
        <v>126</v>
      </c>
      <c r="I160" s="557"/>
      <c r="J160" s="12"/>
    </row>
    <row r="161" spans="1:10" s="13" customFormat="1" ht="12.75">
      <c r="A161" s="24"/>
      <c r="B161" s="14"/>
      <c r="C161" s="25"/>
      <c r="D161" s="26"/>
      <c r="E161" s="137" t="s">
        <v>11</v>
      </c>
      <c r="F161" s="27"/>
      <c r="G161" s="25"/>
      <c r="H161" s="378" t="s">
        <v>126</v>
      </c>
      <c r="I161" s="532"/>
      <c r="J161" s="12"/>
    </row>
    <row r="162" spans="1:10" s="13" customFormat="1" ht="12.75">
      <c r="A162" s="10"/>
      <c r="B162" s="264"/>
      <c r="C162" s="218"/>
      <c r="D162" s="39"/>
      <c r="E162" s="262" t="s">
        <v>43</v>
      </c>
      <c r="F162" s="263">
        <f>SUM(F164:F175)</f>
        <v>9775515</v>
      </c>
      <c r="G162" s="328">
        <f>SUM(G164:G175)</f>
        <v>9782464.329999998</v>
      </c>
      <c r="H162" s="375">
        <f>SUM(G162*100/F162)</f>
        <v>100.07108914466397</v>
      </c>
      <c r="I162" s="409">
        <f>SUM(I164:I175)</f>
        <v>342557.3</v>
      </c>
      <c r="J162" s="12"/>
    </row>
    <row r="163" spans="1:10" s="13" customFormat="1" ht="12.75">
      <c r="A163" s="10"/>
      <c r="B163" s="264"/>
      <c r="C163" s="14"/>
      <c r="D163" s="26"/>
      <c r="E163" s="269" t="s">
        <v>44</v>
      </c>
      <c r="F163" s="263"/>
      <c r="G163" s="433"/>
      <c r="H163" s="364" t="s">
        <v>126</v>
      </c>
      <c r="I163" s="456"/>
      <c r="J163" s="12"/>
    </row>
    <row r="164" spans="1:10" s="52" customFormat="1" ht="12.75">
      <c r="A164" s="57"/>
      <c r="B164" s="46"/>
      <c r="C164" s="151"/>
      <c r="D164" s="122">
        <v>310</v>
      </c>
      <c r="E164" s="123" t="s">
        <v>71</v>
      </c>
      <c r="F164" s="138">
        <v>8990000</v>
      </c>
      <c r="G164" s="507">
        <v>8999385.69</v>
      </c>
      <c r="H164" s="364">
        <f>SUM(G164*100/F164)</f>
        <v>100.10440144605117</v>
      </c>
      <c r="I164" s="427">
        <v>266953.3</v>
      </c>
      <c r="J164" s="51"/>
    </row>
    <row r="165" spans="1:10" s="52" customFormat="1" ht="12.75">
      <c r="A165" s="54"/>
      <c r="B165" s="53"/>
      <c r="C165" s="152"/>
      <c r="D165" s="139">
        <v>320</v>
      </c>
      <c r="E165" s="140" t="s">
        <v>88</v>
      </c>
      <c r="F165" s="141">
        <v>12400</v>
      </c>
      <c r="G165" s="335">
        <v>12156.82</v>
      </c>
      <c r="H165" s="364">
        <f>SUM(G165*100/F165)</f>
        <v>98.03887096774193</v>
      </c>
      <c r="I165" s="410">
        <v>57</v>
      </c>
      <c r="J165" s="51"/>
    </row>
    <row r="166" spans="1:10" s="52" customFormat="1" ht="12.75">
      <c r="A166" s="54"/>
      <c r="B166" s="53"/>
      <c r="C166" s="125"/>
      <c r="D166" s="126">
        <v>330</v>
      </c>
      <c r="E166" s="127" t="s">
        <v>106</v>
      </c>
      <c r="F166" s="294">
        <v>34450</v>
      </c>
      <c r="G166" s="277">
        <v>34450</v>
      </c>
      <c r="H166" s="380">
        <f>SUM(G166*100/F166)</f>
        <v>100</v>
      </c>
      <c r="I166" s="410">
        <v>0</v>
      </c>
      <c r="J166" s="51"/>
    </row>
    <row r="167" spans="1:10" s="52" customFormat="1" ht="12.75">
      <c r="A167" s="54"/>
      <c r="B167" s="53"/>
      <c r="C167" s="125"/>
      <c r="D167" s="126">
        <v>340</v>
      </c>
      <c r="E167" s="127" t="s">
        <v>115</v>
      </c>
      <c r="F167" s="163">
        <v>386450</v>
      </c>
      <c r="G167" s="508">
        <v>386452</v>
      </c>
      <c r="H167" s="380">
        <f>SUM(G167*100/F167)</f>
        <v>100.00051753137534</v>
      </c>
      <c r="I167" s="410">
        <v>6470</v>
      </c>
      <c r="J167" s="51"/>
    </row>
    <row r="168" spans="1:10" s="52" customFormat="1" ht="12.75">
      <c r="A168" s="54"/>
      <c r="B168" s="53"/>
      <c r="C168" s="152"/>
      <c r="D168" s="139">
        <v>500</v>
      </c>
      <c r="E168" s="140" t="s">
        <v>109</v>
      </c>
      <c r="F168" s="141">
        <v>0</v>
      </c>
      <c r="G168" s="335">
        <v>-3188</v>
      </c>
      <c r="H168" s="408" t="s">
        <v>126</v>
      </c>
      <c r="I168" s="410">
        <v>0</v>
      </c>
      <c r="J168" s="51"/>
    </row>
    <row r="169" spans="1:10" s="314" customFormat="1" ht="25.5">
      <c r="A169" s="318"/>
      <c r="B169" s="311"/>
      <c r="C169" s="312"/>
      <c r="D169" s="276">
        <v>690</v>
      </c>
      <c r="E169" s="295" t="s">
        <v>146</v>
      </c>
      <c r="F169" s="333">
        <v>910</v>
      </c>
      <c r="G169" s="333">
        <v>933.2</v>
      </c>
      <c r="H169" s="380">
        <f>SUM(G169*100/F169)</f>
        <v>102.54945054945055</v>
      </c>
      <c r="I169" s="410">
        <v>0</v>
      </c>
      <c r="J169" s="313"/>
    </row>
    <row r="170" spans="1:10" s="314" customFormat="1" ht="15.75" customHeight="1">
      <c r="A170" s="331"/>
      <c r="B170" s="642"/>
      <c r="C170" s="320"/>
      <c r="D170" s="282">
        <v>910</v>
      </c>
      <c r="E170" s="127" t="s">
        <v>85</v>
      </c>
      <c r="F170" s="285">
        <v>14000</v>
      </c>
      <c r="G170" s="284">
        <v>14969.62</v>
      </c>
      <c r="H170" s="380">
        <f>SUM(G170*100/F170)</f>
        <v>106.92585714285714</v>
      </c>
      <c r="I170" s="410">
        <v>69077</v>
      </c>
      <c r="J170" s="313"/>
    </row>
    <row r="171" spans="1:9" s="115" customFormat="1" ht="12.75">
      <c r="A171" s="111" t="s">
        <v>119</v>
      </c>
      <c r="B171" s="112">
        <v>8</v>
      </c>
      <c r="C171" s="113"/>
      <c r="D171" s="113"/>
      <c r="E171" s="114"/>
      <c r="F171" s="113"/>
      <c r="G171" s="437"/>
      <c r="H171" s="373" t="s">
        <v>126</v>
      </c>
      <c r="I171" s="461" t="s">
        <v>126</v>
      </c>
    </row>
    <row r="172" spans="1:9" s="1" customFormat="1" ht="13.5" thickBot="1">
      <c r="A172" s="5"/>
      <c r="B172" s="4"/>
      <c r="C172" s="2"/>
      <c r="D172" s="2"/>
      <c r="E172" s="9"/>
      <c r="F172" s="2"/>
      <c r="G172" s="315"/>
      <c r="H172" s="374" t="s">
        <v>126</v>
      </c>
      <c r="I172" s="464"/>
    </row>
    <row r="173" spans="1:10" s="3" customFormat="1" ht="11.25" customHeight="1" thickBot="1">
      <c r="A173" s="202" t="s">
        <v>87</v>
      </c>
      <c r="B173" s="203" t="s">
        <v>116</v>
      </c>
      <c r="C173" s="742" t="s">
        <v>98</v>
      </c>
      <c r="D173" s="741"/>
      <c r="E173" s="205" t="s">
        <v>86</v>
      </c>
      <c r="F173" s="204" t="s">
        <v>123</v>
      </c>
      <c r="G173" s="227" t="s">
        <v>124</v>
      </c>
      <c r="H173" s="388" t="s">
        <v>125</v>
      </c>
      <c r="I173" s="229" t="s">
        <v>130</v>
      </c>
      <c r="J173" s="6"/>
    </row>
    <row r="174" spans="1:10" s="52" customFormat="1" ht="25.5">
      <c r="A174" s="54"/>
      <c r="B174" s="53"/>
      <c r="C174" s="270"/>
      <c r="D174" s="144">
        <v>2680</v>
      </c>
      <c r="E174" s="107" t="s">
        <v>13</v>
      </c>
      <c r="F174" s="145">
        <v>337305</v>
      </c>
      <c r="G174" s="509">
        <v>337305</v>
      </c>
      <c r="H174" s="364">
        <f>SUM(G174*100/F174)</f>
        <v>100</v>
      </c>
      <c r="I174" s="486">
        <v>0</v>
      </c>
      <c r="J174" s="51"/>
    </row>
    <row r="175" spans="1:10" s="52" customFormat="1" ht="53.25" customHeight="1">
      <c r="A175" s="53"/>
      <c r="B175" s="94"/>
      <c r="C175" s="73"/>
      <c r="D175" s="73"/>
      <c r="E175" s="147" t="s">
        <v>14</v>
      </c>
      <c r="F175" s="146"/>
      <c r="G175" s="443"/>
      <c r="H175" s="378" t="s">
        <v>126</v>
      </c>
      <c r="I175" s="459"/>
      <c r="J175" s="51"/>
    </row>
    <row r="176" spans="1:10" s="13" customFormat="1" ht="25.5">
      <c r="A176" s="24"/>
      <c r="B176" s="362">
        <v>75616</v>
      </c>
      <c r="C176" s="21"/>
      <c r="D176" s="22"/>
      <c r="E176" s="148" t="s">
        <v>15</v>
      </c>
      <c r="F176" s="135">
        <f>SUM(F179)</f>
        <v>8754112</v>
      </c>
      <c r="G176" s="550">
        <f>SUM(G179)</f>
        <v>8894374.370000001</v>
      </c>
      <c r="H176" s="379">
        <f>SUM(G176*100/F176)</f>
        <v>101.6022455504339</v>
      </c>
      <c r="I176" s="531">
        <f>SUM(I179)</f>
        <v>2183915.16</v>
      </c>
      <c r="J176" s="12"/>
    </row>
    <row r="177" spans="1:10" s="13" customFormat="1" ht="12.75">
      <c r="A177" s="24"/>
      <c r="B177" s="23"/>
      <c r="C177" s="10"/>
      <c r="D177" s="23"/>
      <c r="E177" s="149" t="s">
        <v>17</v>
      </c>
      <c r="F177" s="24"/>
      <c r="G177" s="10"/>
      <c r="H177" s="375" t="s">
        <v>126</v>
      </c>
      <c r="I177" s="557"/>
      <c r="J177" s="12"/>
    </row>
    <row r="178" spans="1:10" s="13" customFormat="1" ht="12.75">
      <c r="A178" s="24"/>
      <c r="B178" s="23"/>
      <c r="C178" s="25"/>
      <c r="D178" s="26"/>
      <c r="E178" s="150" t="s">
        <v>16</v>
      </c>
      <c r="F178" s="27"/>
      <c r="G178" s="25"/>
      <c r="H178" s="378" t="s">
        <v>126</v>
      </c>
      <c r="I178" s="532"/>
      <c r="J178" s="12"/>
    </row>
    <row r="179" spans="1:10" s="13" customFormat="1" ht="12.75">
      <c r="A179" s="10"/>
      <c r="B179" s="264"/>
      <c r="C179" s="218"/>
      <c r="D179" s="39"/>
      <c r="E179" s="262" t="s">
        <v>43</v>
      </c>
      <c r="F179" s="263">
        <f>SUM(F181:F190)</f>
        <v>8754112</v>
      </c>
      <c r="G179" s="328">
        <f>SUM(G181:G190)</f>
        <v>8894374.370000001</v>
      </c>
      <c r="H179" s="375">
        <f>SUM(G179*100/F179)</f>
        <v>101.6022455504339</v>
      </c>
      <c r="I179" s="409">
        <f>SUM(I181:I190)</f>
        <v>2183915.16</v>
      </c>
      <c r="J179" s="12"/>
    </row>
    <row r="180" spans="1:10" s="13" customFormat="1" ht="12.75">
      <c r="A180" s="10"/>
      <c r="B180" s="264"/>
      <c r="C180" s="14"/>
      <c r="D180" s="26"/>
      <c r="E180" s="269" t="s">
        <v>44</v>
      </c>
      <c r="F180" s="263"/>
      <c r="G180" s="433"/>
      <c r="H180" s="364" t="s">
        <v>126</v>
      </c>
      <c r="I180" s="427"/>
      <c r="J180" s="12"/>
    </row>
    <row r="181" spans="1:10" s="52" customFormat="1" ht="12.75">
      <c r="A181" s="57"/>
      <c r="B181" s="46"/>
      <c r="C181" s="151"/>
      <c r="D181" s="122">
        <v>310</v>
      </c>
      <c r="E181" s="123" t="s">
        <v>71</v>
      </c>
      <c r="F181" s="138">
        <v>6432000</v>
      </c>
      <c r="G181" s="507">
        <v>6490352.41</v>
      </c>
      <c r="H181" s="401">
        <f aca="true" t="shared" si="1" ref="H181:H189">SUM(G181*100/F181)</f>
        <v>100.90722030472637</v>
      </c>
      <c r="I181" s="427">
        <v>1532911.4</v>
      </c>
      <c r="J181" s="51"/>
    </row>
    <row r="182" spans="1:10" s="52" customFormat="1" ht="12.75">
      <c r="A182" s="53"/>
      <c r="B182" s="55"/>
      <c r="C182" s="152"/>
      <c r="D182" s="139">
        <v>320</v>
      </c>
      <c r="E182" s="140" t="s">
        <v>88</v>
      </c>
      <c r="F182" s="143">
        <v>497170</v>
      </c>
      <c r="G182" s="510">
        <v>498537.76</v>
      </c>
      <c r="H182" s="380">
        <f t="shared" si="1"/>
        <v>100.27510911760565</v>
      </c>
      <c r="I182" s="410">
        <v>13423.49</v>
      </c>
      <c r="J182" s="51"/>
    </row>
    <row r="183" spans="1:10" s="52" customFormat="1" ht="12.75">
      <c r="A183" s="54"/>
      <c r="B183" s="53"/>
      <c r="C183" s="152"/>
      <c r="D183" s="139">
        <v>330</v>
      </c>
      <c r="E183" s="140" t="s">
        <v>106</v>
      </c>
      <c r="F183" s="141">
        <v>12450</v>
      </c>
      <c r="G183" s="335">
        <v>12455.86</v>
      </c>
      <c r="H183" s="364">
        <f t="shared" si="1"/>
        <v>100.04706827309236</v>
      </c>
      <c r="I183" s="410">
        <v>164.6</v>
      </c>
      <c r="J183" s="51"/>
    </row>
    <row r="184" spans="1:10" s="52" customFormat="1" ht="12.75">
      <c r="A184" s="53"/>
      <c r="B184" s="55"/>
      <c r="C184" s="152"/>
      <c r="D184" s="139">
        <v>340</v>
      </c>
      <c r="E184" s="140" t="s">
        <v>115</v>
      </c>
      <c r="F184" s="143">
        <v>567610</v>
      </c>
      <c r="G184" s="510">
        <v>570962.81</v>
      </c>
      <c r="H184" s="364">
        <f t="shared" si="1"/>
        <v>100.59068902943925</v>
      </c>
      <c r="I184" s="410">
        <v>37115.87</v>
      </c>
      <c r="J184" s="51"/>
    </row>
    <row r="185" spans="1:10" s="52" customFormat="1" ht="12.75">
      <c r="A185" s="53"/>
      <c r="B185" s="55"/>
      <c r="C185" s="152"/>
      <c r="D185" s="139">
        <v>360</v>
      </c>
      <c r="E185" s="140" t="s">
        <v>84</v>
      </c>
      <c r="F185" s="143">
        <v>56940</v>
      </c>
      <c r="G185" s="510">
        <v>73921.3</v>
      </c>
      <c r="H185" s="380">
        <f t="shared" si="1"/>
        <v>129.82314717246223</v>
      </c>
      <c r="I185" s="410">
        <v>57795.06</v>
      </c>
      <c r="J185" s="51"/>
    </row>
    <row r="186" spans="1:10" s="52" customFormat="1" ht="12.75">
      <c r="A186" s="54"/>
      <c r="B186" s="53"/>
      <c r="C186" s="152"/>
      <c r="D186" s="139">
        <v>370</v>
      </c>
      <c r="E186" s="140" t="s">
        <v>47</v>
      </c>
      <c r="F186" s="141">
        <v>41200</v>
      </c>
      <c r="G186" s="335">
        <v>41800.19</v>
      </c>
      <c r="H186" s="364">
        <f t="shared" si="1"/>
        <v>101.4567718446602</v>
      </c>
      <c r="I186" s="410">
        <v>27101.78</v>
      </c>
      <c r="J186" s="51"/>
    </row>
    <row r="187" spans="1:10" s="52" customFormat="1" ht="12.75">
      <c r="A187" s="54"/>
      <c r="B187" s="53"/>
      <c r="C187" s="152"/>
      <c r="D187" s="139">
        <v>430</v>
      </c>
      <c r="E187" s="140" t="s">
        <v>102</v>
      </c>
      <c r="F187" s="143">
        <v>151220</v>
      </c>
      <c r="G187" s="510">
        <v>154076.5</v>
      </c>
      <c r="H187" s="364">
        <f t="shared" si="1"/>
        <v>101.88896971300093</v>
      </c>
      <c r="I187" s="410">
        <v>0</v>
      </c>
      <c r="J187" s="51"/>
    </row>
    <row r="188" spans="1:10" s="52" customFormat="1" ht="12.75">
      <c r="A188" s="54"/>
      <c r="B188" s="53"/>
      <c r="C188" s="152"/>
      <c r="D188" s="139">
        <v>500</v>
      </c>
      <c r="E188" s="140" t="s">
        <v>109</v>
      </c>
      <c r="F188" s="143">
        <v>884483</v>
      </c>
      <c r="G188" s="510">
        <v>938165.98</v>
      </c>
      <c r="H188" s="380">
        <f t="shared" si="1"/>
        <v>106.06941908436906</v>
      </c>
      <c r="I188" s="410">
        <v>2899.96</v>
      </c>
      <c r="J188" s="51"/>
    </row>
    <row r="189" spans="1:10" s="314" customFormat="1" ht="25.5">
      <c r="A189" s="318"/>
      <c r="B189" s="311"/>
      <c r="C189" s="334"/>
      <c r="D189" s="273">
        <v>690</v>
      </c>
      <c r="E189" s="274" t="s">
        <v>147</v>
      </c>
      <c r="F189" s="335">
        <v>21019</v>
      </c>
      <c r="G189" s="335">
        <v>22433.83</v>
      </c>
      <c r="H189" s="380">
        <f t="shared" si="1"/>
        <v>106.73119558494696</v>
      </c>
      <c r="I189" s="410">
        <v>0</v>
      </c>
      <c r="J189" s="313"/>
    </row>
    <row r="190" spans="1:10" s="314" customFormat="1" ht="15.75" customHeight="1">
      <c r="A190" s="311"/>
      <c r="B190" s="642"/>
      <c r="C190" s="320"/>
      <c r="D190" s="282">
        <v>910</v>
      </c>
      <c r="E190" s="127" t="s">
        <v>85</v>
      </c>
      <c r="F190" s="285">
        <v>90020</v>
      </c>
      <c r="G190" s="284">
        <v>91667.73</v>
      </c>
      <c r="H190" s="380">
        <f>SUM(G190*100/F190)</f>
        <v>101.83040435458787</v>
      </c>
      <c r="I190" s="410">
        <v>512503</v>
      </c>
      <c r="J190" s="313"/>
    </row>
    <row r="191" spans="1:10" s="13" customFormat="1" ht="38.25">
      <c r="A191" s="24"/>
      <c r="B191" s="407">
        <v>75618</v>
      </c>
      <c r="C191" s="11"/>
      <c r="D191" s="28"/>
      <c r="E191" s="44" t="s">
        <v>18</v>
      </c>
      <c r="F191" s="45">
        <f>SUM(F200:F204,F194:F196)</f>
        <v>2116283</v>
      </c>
      <c r="G191" s="492">
        <f>SUM(G200:G204,G194:G196)</f>
        <v>1989282.7800000003</v>
      </c>
      <c r="H191" s="379">
        <f>SUM(G191*100/F191)</f>
        <v>93.99890184819328</v>
      </c>
      <c r="I191" s="512">
        <f>SUM(I192)</f>
        <v>118516.03</v>
      </c>
      <c r="J191" s="12"/>
    </row>
    <row r="192" spans="1:10" s="13" customFormat="1" ht="12.75">
      <c r="A192" s="10"/>
      <c r="B192" s="264"/>
      <c r="C192" s="218"/>
      <c r="D192" s="39"/>
      <c r="E192" s="262" t="s">
        <v>43</v>
      </c>
      <c r="F192" s="263">
        <f>SUM(F194:F202)</f>
        <v>2114464</v>
      </c>
      <c r="G192" s="328">
        <f>SUM(G200:G204,G194:G196)</f>
        <v>1989282.7800000003</v>
      </c>
      <c r="H192" s="364">
        <f>SUM(G192*100/F192)</f>
        <v>94.0797658413669</v>
      </c>
      <c r="I192" s="409">
        <f>SUM(I194:I204)</f>
        <v>118516.03</v>
      </c>
      <c r="J192" s="12"/>
    </row>
    <row r="193" spans="1:10" s="13" customFormat="1" ht="12.75">
      <c r="A193" s="10"/>
      <c r="B193" s="264"/>
      <c r="C193" s="14"/>
      <c r="D193" s="26"/>
      <c r="E193" s="269" t="s">
        <v>44</v>
      </c>
      <c r="F193" s="263"/>
      <c r="G193" s="330"/>
      <c r="H193" s="380" t="s">
        <v>126</v>
      </c>
      <c r="I193" s="427"/>
      <c r="J193" s="12"/>
    </row>
    <row r="194" spans="1:10" s="52" customFormat="1" ht="12.75">
      <c r="A194" s="57"/>
      <c r="B194" s="46"/>
      <c r="C194" s="268"/>
      <c r="D194" s="139">
        <v>410</v>
      </c>
      <c r="E194" s="140" t="s">
        <v>80</v>
      </c>
      <c r="F194" s="143">
        <v>500000</v>
      </c>
      <c r="G194" s="510">
        <v>323418.18</v>
      </c>
      <c r="H194" s="364">
        <f>SUM(G194*100/F194)</f>
        <v>64.683636</v>
      </c>
      <c r="I194" s="410">
        <v>0</v>
      </c>
      <c r="J194" s="51"/>
    </row>
    <row r="195" spans="1:10" s="52" customFormat="1" ht="12.75">
      <c r="A195" s="54"/>
      <c r="B195" s="53"/>
      <c r="C195" s="152"/>
      <c r="D195" s="139">
        <v>460</v>
      </c>
      <c r="E195" s="140" t="s">
        <v>93</v>
      </c>
      <c r="F195" s="143">
        <v>15000</v>
      </c>
      <c r="G195" s="510">
        <v>14996.76</v>
      </c>
      <c r="H195" s="380">
        <f>SUM(G195*100/F195)</f>
        <v>99.9784</v>
      </c>
      <c r="I195" s="410">
        <v>8012.76</v>
      </c>
      <c r="J195" s="51"/>
    </row>
    <row r="196" spans="1:10" s="52" customFormat="1" ht="12.75">
      <c r="A196" s="65"/>
      <c r="B196" s="109"/>
      <c r="C196" s="125"/>
      <c r="D196" s="126">
        <v>480</v>
      </c>
      <c r="E196" s="127" t="s">
        <v>101</v>
      </c>
      <c r="F196" s="163">
        <v>630000</v>
      </c>
      <c r="G196" s="508">
        <v>627209.68</v>
      </c>
      <c r="H196" s="380">
        <f>SUM(G196*100/F196)</f>
        <v>99.55709206349208</v>
      </c>
      <c r="I196" s="410">
        <v>0</v>
      </c>
      <c r="J196" s="51"/>
    </row>
    <row r="197" spans="1:9" s="115" customFormat="1" ht="12.75">
      <c r="A197" s="111" t="s">
        <v>119</v>
      </c>
      <c r="B197" s="112">
        <v>9</v>
      </c>
      <c r="C197" s="113"/>
      <c r="D197" s="113"/>
      <c r="E197" s="114"/>
      <c r="F197" s="113"/>
      <c r="G197" s="437"/>
      <c r="H197" s="373" t="s">
        <v>126</v>
      </c>
      <c r="I197" s="461"/>
    </row>
    <row r="198" spans="1:9" s="1" customFormat="1" ht="13.5" thickBot="1">
      <c r="A198" s="5"/>
      <c r="B198" s="4"/>
      <c r="C198" s="2"/>
      <c r="D198" s="2"/>
      <c r="E198" s="9"/>
      <c r="F198" s="2"/>
      <c r="G198" s="315"/>
      <c r="H198" s="374" t="s">
        <v>126</v>
      </c>
      <c r="I198" s="464"/>
    </row>
    <row r="199" spans="1:10" s="3" customFormat="1" ht="11.25" customHeight="1" thickBot="1">
      <c r="A199" s="202" t="s">
        <v>87</v>
      </c>
      <c r="B199" s="203" t="s">
        <v>116</v>
      </c>
      <c r="C199" s="742" t="s">
        <v>98</v>
      </c>
      <c r="D199" s="741"/>
      <c r="E199" s="205" t="s">
        <v>86</v>
      </c>
      <c r="F199" s="204" t="s">
        <v>123</v>
      </c>
      <c r="G199" s="227" t="s">
        <v>124</v>
      </c>
      <c r="H199" s="388" t="s">
        <v>125</v>
      </c>
      <c r="I199" s="229" t="s">
        <v>130</v>
      </c>
      <c r="J199" s="6"/>
    </row>
    <row r="200" spans="1:10" s="52" customFormat="1" ht="25.5">
      <c r="A200" s="54"/>
      <c r="B200" s="53"/>
      <c r="C200" s="270"/>
      <c r="D200" s="106">
        <v>490</v>
      </c>
      <c r="E200" s="107" t="s">
        <v>21</v>
      </c>
      <c r="F200" s="145">
        <v>963598</v>
      </c>
      <c r="G200" s="509">
        <v>1015759.54</v>
      </c>
      <c r="H200" s="364">
        <f>SUM(G200*100/F200)</f>
        <v>105.41320550686075</v>
      </c>
      <c r="I200" s="486">
        <v>109826.91</v>
      </c>
      <c r="J200" s="51"/>
    </row>
    <row r="201" spans="1:10" s="52" customFormat="1" ht="87.75" customHeight="1">
      <c r="A201" s="53"/>
      <c r="B201" s="55"/>
      <c r="C201" s="121"/>
      <c r="D201" s="121"/>
      <c r="E201" s="727" t="s">
        <v>249</v>
      </c>
      <c r="F201" s="133"/>
      <c r="G201" s="511"/>
      <c r="H201" s="378" t="s">
        <v>126</v>
      </c>
      <c r="I201" s="475"/>
      <c r="J201" s="51"/>
    </row>
    <row r="202" spans="1:10" s="52" customFormat="1" ht="38.25">
      <c r="A202" s="54"/>
      <c r="B202" s="53"/>
      <c r="C202" s="152"/>
      <c r="D202" s="139">
        <v>690</v>
      </c>
      <c r="E202" s="140" t="s">
        <v>188</v>
      </c>
      <c r="F202" s="141">
        <v>5866</v>
      </c>
      <c r="G202" s="335">
        <v>6026</v>
      </c>
      <c r="H202" s="380">
        <f>SUM(G202*100/F202)</f>
        <v>102.72758267984999</v>
      </c>
      <c r="I202" s="410">
        <v>0</v>
      </c>
      <c r="J202" s="51"/>
    </row>
    <row r="203" spans="1:10" s="314" customFormat="1" ht="15.75" customHeight="1">
      <c r="A203" s="311"/>
      <c r="B203" s="642"/>
      <c r="C203" s="320"/>
      <c r="D203" s="282">
        <v>910</v>
      </c>
      <c r="E203" s="127" t="s">
        <v>85</v>
      </c>
      <c r="F203" s="285">
        <v>1672</v>
      </c>
      <c r="G203" s="284">
        <v>1722.9</v>
      </c>
      <c r="H203" s="380">
        <f>SUM(G203*100/F203)</f>
        <v>103.04425837320574</v>
      </c>
      <c r="I203" s="410">
        <v>652</v>
      </c>
      <c r="J203" s="313"/>
    </row>
    <row r="204" spans="1:10" s="52" customFormat="1" ht="12.75">
      <c r="A204" s="54"/>
      <c r="B204" s="109"/>
      <c r="C204" s="121"/>
      <c r="D204" s="122">
        <v>920</v>
      </c>
      <c r="E204" s="259" t="s">
        <v>165</v>
      </c>
      <c r="F204" s="124">
        <v>147</v>
      </c>
      <c r="G204" s="477">
        <v>149.72</v>
      </c>
      <c r="H204" s="380">
        <f>SUM(G204*100/F204)</f>
        <v>101.85034013605443</v>
      </c>
      <c r="I204" s="427">
        <v>24.36</v>
      </c>
      <c r="J204" s="51"/>
    </row>
    <row r="205" spans="1:10" s="13" customFormat="1" ht="25.5">
      <c r="A205" s="31"/>
      <c r="B205" s="363">
        <v>75621</v>
      </c>
      <c r="C205" s="11"/>
      <c r="D205" s="28"/>
      <c r="E205" s="44" t="s">
        <v>20</v>
      </c>
      <c r="F205" s="45">
        <f>SUM(F208:F209)</f>
        <v>20087950</v>
      </c>
      <c r="G205" s="492">
        <f>SUM(G208:G209)</f>
        <v>20303603.99</v>
      </c>
      <c r="H205" s="379">
        <f>SUM(G205*100/F205)</f>
        <v>101.07354901819248</v>
      </c>
      <c r="I205" s="558">
        <f>SUM(I208:I209)</f>
        <v>863</v>
      </c>
      <c r="J205" s="12"/>
    </row>
    <row r="206" spans="1:10" s="13" customFormat="1" ht="12.75">
      <c r="A206" s="10"/>
      <c r="B206" s="264"/>
      <c r="C206" s="218"/>
      <c r="D206" s="39"/>
      <c r="E206" s="262" t="s">
        <v>43</v>
      </c>
      <c r="F206" s="263">
        <f>SUM(F208:F209)</f>
        <v>20087950</v>
      </c>
      <c r="G206" s="328">
        <f>SUM(G208:G209)</f>
        <v>20303603.99</v>
      </c>
      <c r="H206" s="364">
        <f>SUM(G206*100/F206)</f>
        <v>101.07354901819248</v>
      </c>
      <c r="I206" s="410">
        <f>SUM(I208:I209)</f>
        <v>863</v>
      </c>
      <c r="J206" s="12"/>
    </row>
    <row r="207" spans="1:10" s="13" customFormat="1" ht="12.75">
      <c r="A207" s="10"/>
      <c r="B207" s="264"/>
      <c r="C207" s="14"/>
      <c r="D207" s="26"/>
      <c r="E207" s="269" t="s">
        <v>44</v>
      </c>
      <c r="F207" s="263"/>
      <c r="G207" s="330"/>
      <c r="H207" s="364" t="s">
        <v>126</v>
      </c>
      <c r="I207" s="427"/>
      <c r="J207" s="12"/>
    </row>
    <row r="208" spans="1:10" s="52" customFormat="1" ht="12.75">
      <c r="A208" s="153"/>
      <c r="B208" s="42"/>
      <c r="C208" s="154"/>
      <c r="D208" s="139">
        <v>10</v>
      </c>
      <c r="E208" s="140" t="s">
        <v>77</v>
      </c>
      <c r="F208" s="155">
        <v>19435950</v>
      </c>
      <c r="G208" s="513">
        <v>19604854</v>
      </c>
      <c r="H208" s="364">
        <f>SUM(G208*100/F208)</f>
        <v>100.86902878428891</v>
      </c>
      <c r="I208" s="427">
        <v>863</v>
      </c>
      <c r="J208" s="51"/>
    </row>
    <row r="209" spans="1:10" s="52" customFormat="1" ht="13.5" thickBot="1">
      <c r="A209" s="601"/>
      <c r="B209" s="602"/>
      <c r="C209" s="603"/>
      <c r="D209" s="604">
        <v>20</v>
      </c>
      <c r="E209" s="605" t="s">
        <v>76</v>
      </c>
      <c r="F209" s="606">
        <v>652000</v>
      </c>
      <c r="G209" s="607">
        <v>698749.99</v>
      </c>
      <c r="H209" s="608">
        <f>SUM(G209*100/F209)</f>
        <v>107.17024386503067</v>
      </c>
      <c r="I209" s="476">
        <v>0</v>
      </c>
      <c r="J209" s="51"/>
    </row>
    <row r="210" spans="1:10" s="43" customFormat="1" ht="12.75">
      <c r="A210" s="243">
        <v>758</v>
      </c>
      <c r="B210" s="251"/>
      <c r="C210" s="251"/>
      <c r="D210" s="252"/>
      <c r="E210" s="253" t="s">
        <v>92</v>
      </c>
      <c r="F210" s="254">
        <f>SUM(F211,F215,F227,F231,F235)</f>
        <v>19316870.64</v>
      </c>
      <c r="G210" s="254">
        <f>SUM(G211,G215,G227,G231,G235)</f>
        <v>18831798.090000004</v>
      </c>
      <c r="H210" s="377">
        <f>SUM(G210*100/F210)</f>
        <v>97.48886577417181</v>
      </c>
      <c r="I210" s="517">
        <f>SUM(I211,I227,I231,I235)</f>
        <v>0</v>
      </c>
      <c r="J210" s="41"/>
    </row>
    <row r="211" spans="1:10" s="13" customFormat="1" ht="25.5">
      <c r="A211" s="34"/>
      <c r="B211" s="85">
        <v>75801</v>
      </c>
      <c r="C211" s="11"/>
      <c r="D211" s="28"/>
      <c r="E211" s="44" t="s">
        <v>19</v>
      </c>
      <c r="F211" s="156">
        <f>SUM(F214)</f>
        <v>18010771</v>
      </c>
      <c r="G211" s="515">
        <f>SUM(G214)</f>
        <v>18010771</v>
      </c>
      <c r="H211" s="405">
        <f>SUM(G211*100/F211)</f>
        <v>100</v>
      </c>
      <c r="I211" s="516">
        <f>SUM(I214)</f>
        <v>0</v>
      </c>
      <c r="J211" s="12"/>
    </row>
    <row r="212" spans="1:10" s="13" customFormat="1" ht="12.75">
      <c r="A212" s="24"/>
      <c r="B212" s="261"/>
      <c r="C212" s="218"/>
      <c r="D212" s="39"/>
      <c r="E212" s="262" t="s">
        <v>43</v>
      </c>
      <c r="F212" s="263">
        <f>SUM(F214)</f>
        <v>18010771</v>
      </c>
      <c r="G212" s="328">
        <f>SUM(G214)</f>
        <v>18010771</v>
      </c>
      <c r="H212" s="401">
        <f>SUM(G212*100/F212)</f>
        <v>100</v>
      </c>
      <c r="I212" s="409">
        <f>SUM(I214:I214)</f>
        <v>0</v>
      </c>
      <c r="J212" s="12"/>
    </row>
    <row r="213" spans="1:10" s="13" customFormat="1" ht="12.75">
      <c r="A213" s="24"/>
      <c r="B213" s="261"/>
      <c r="C213" s="14"/>
      <c r="D213" s="26"/>
      <c r="E213" s="269" t="s">
        <v>44</v>
      </c>
      <c r="F213" s="263"/>
      <c r="G213" s="330"/>
      <c r="H213" s="401" t="s">
        <v>126</v>
      </c>
      <c r="I213" s="427"/>
      <c r="J213" s="12"/>
    </row>
    <row r="214" spans="1:10" s="52" customFormat="1" ht="12.75">
      <c r="A214" s="46"/>
      <c r="B214" s="292"/>
      <c r="C214" s="154"/>
      <c r="D214" s="157">
        <v>2920</v>
      </c>
      <c r="E214" s="140" t="s">
        <v>118</v>
      </c>
      <c r="F214" s="158">
        <v>18010771</v>
      </c>
      <c r="G214" s="514">
        <v>18010771</v>
      </c>
      <c r="H214" s="408">
        <f>SUM(G214*100/F214)</f>
        <v>100</v>
      </c>
      <c r="I214" s="427">
        <v>0</v>
      </c>
      <c r="J214" s="51"/>
    </row>
    <row r="215" spans="1:10" s="13" customFormat="1" ht="12.75">
      <c r="A215" s="24"/>
      <c r="B215" s="173">
        <v>75814</v>
      </c>
      <c r="C215" s="29"/>
      <c r="D215" s="30"/>
      <c r="E215" s="689" t="s">
        <v>224</v>
      </c>
      <c r="F215" s="160">
        <f>SUM(F216,F223)</f>
        <v>106933.64</v>
      </c>
      <c r="G215" s="160">
        <f>SUM(G216,G223)</f>
        <v>106933.64</v>
      </c>
      <c r="H215" s="619">
        <f>SUM(G215*100/F215)</f>
        <v>100</v>
      </c>
      <c r="I215" s="281">
        <f>SUM(I216)</f>
        <v>0</v>
      </c>
      <c r="J215" s="12"/>
    </row>
    <row r="216" spans="1:10" s="13" customFormat="1" ht="12.75">
      <c r="A216" s="24"/>
      <c r="B216" s="261"/>
      <c r="C216" s="218"/>
      <c r="D216" s="39"/>
      <c r="E216" s="262" t="s">
        <v>43</v>
      </c>
      <c r="F216" s="328">
        <f>SUM(F218:F218)</f>
        <v>47280.2</v>
      </c>
      <c r="G216" s="328">
        <f>SUM(G218:G218)</f>
        <v>47280.2</v>
      </c>
      <c r="H216" s="408">
        <f>SUM(G216*100/F216)</f>
        <v>100</v>
      </c>
      <c r="I216" s="328">
        <f>SUM(I218:I218)</f>
        <v>0</v>
      </c>
      <c r="J216" s="12"/>
    </row>
    <row r="217" spans="1:10" s="13" customFormat="1" ht="12.75">
      <c r="A217" s="10"/>
      <c r="B217" s="264"/>
      <c r="C217" s="218"/>
      <c r="D217" s="39"/>
      <c r="E217" s="269" t="s">
        <v>44</v>
      </c>
      <c r="F217" s="263"/>
      <c r="G217" s="433"/>
      <c r="H217" s="408" t="s">
        <v>126</v>
      </c>
      <c r="I217" s="410"/>
      <c r="J217" s="12"/>
    </row>
    <row r="218" spans="1:10" s="43" customFormat="1" ht="25.5">
      <c r="A218" s="57"/>
      <c r="B218" s="46"/>
      <c r="C218" s="69"/>
      <c r="D218" s="48">
        <v>2030</v>
      </c>
      <c r="E218" s="49" t="s">
        <v>23</v>
      </c>
      <c r="F218" s="63">
        <v>47280.2</v>
      </c>
      <c r="G218" s="64">
        <v>47280.2</v>
      </c>
      <c r="H218" s="404">
        <f>SUM(G218*100/F218)</f>
        <v>100</v>
      </c>
      <c r="I218" s="480">
        <v>0</v>
      </c>
      <c r="J218" s="41"/>
    </row>
    <row r="219" spans="1:10" s="43" customFormat="1" ht="38.25">
      <c r="A219" s="131"/>
      <c r="B219" s="131"/>
      <c r="C219" s="59"/>
      <c r="D219" s="89"/>
      <c r="E219" s="130" t="s">
        <v>241</v>
      </c>
      <c r="F219" s="59"/>
      <c r="G219" s="58"/>
      <c r="H219" s="412" t="s">
        <v>126</v>
      </c>
      <c r="I219" s="481"/>
      <c r="J219" s="41"/>
    </row>
    <row r="220" spans="1:9" s="115" customFormat="1" ht="12.75">
      <c r="A220" s="111" t="s">
        <v>119</v>
      </c>
      <c r="B220" s="112">
        <v>10</v>
      </c>
      <c r="C220" s="113"/>
      <c r="D220" s="113"/>
      <c r="E220" s="114"/>
      <c r="F220" s="113"/>
      <c r="G220" s="437"/>
      <c r="H220" s="373" t="s">
        <v>126</v>
      </c>
      <c r="I220" s="461"/>
    </row>
    <row r="221" spans="1:9" s="1" customFormat="1" ht="13.5" thickBot="1">
      <c r="A221" s="5"/>
      <c r="B221" s="4"/>
      <c r="C221" s="2"/>
      <c r="D221" s="2"/>
      <c r="E221" s="9"/>
      <c r="F221" s="2"/>
      <c r="G221" s="315"/>
      <c r="H221" s="374" t="s">
        <v>126</v>
      </c>
      <c r="I221" s="464"/>
    </row>
    <row r="222" spans="1:10" s="3" customFormat="1" ht="11.25" customHeight="1" thickBot="1">
      <c r="A222" s="202" t="s">
        <v>87</v>
      </c>
      <c r="B222" s="203" t="s">
        <v>116</v>
      </c>
      <c r="C222" s="742" t="s">
        <v>98</v>
      </c>
      <c r="D222" s="741"/>
      <c r="E222" s="205" t="s">
        <v>86</v>
      </c>
      <c r="F222" s="204" t="s">
        <v>123</v>
      </c>
      <c r="G222" s="227" t="s">
        <v>124</v>
      </c>
      <c r="H222" s="388" t="s">
        <v>125</v>
      </c>
      <c r="I222" s="229" t="s">
        <v>130</v>
      </c>
      <c r="J222" s="6"/>
    </row>
    <row r="223" spans="1:10" s="13" customFormat="1" ht="12.75">
      <c r="A223" s="24"/>
      <c r="B223" s="454"/>
      <c r="C223" s="218"/>
      <c r="D223" s="39"/>
      <c r="E223" s="262" t="s">
        <v>45</v>
      </c>
      <c r="F223" s="263">
        <f>SUM(F225)</f>
        <v>59653.44</v>
      </c>
      <c r="G223" s="263">
        <f>SUM(G225)</f>
        <v>59653.44</v>
      </c>
      <c r="H223" s="401">
        <f>SUM(G223*100/F223)</f>
        <v>100</v>
      </c>
      <c r="I223" s="409">
        <f>SUM(I225)</f>
        <v>0</v>
      </c>
      <c r="J223" s="12"/>
    </row>
    <row r="224" spans="1:10" s="13" customFormat="1" ht="12.75">
      <c r="A224" s="24"/>
      <c r="B224" s="264"/>
      <c r="C224" s="218"/>
      <c r="D224" s="39"/>
      <c r="E224" s="269" t="s">
        <v>44</v>
      </c>
      <c r="F224" s="263"/>
      <c r="G224" s="574"/>
      <c r="H224" s="408" t="s">
        <v>126</v>
      </c>
      <c r="I224" s="410"/>
      <c r="J224" s="12"/>
    </row>
    <row r="225" spans="1:10" s="43" customFormat="1" ht="38.25">
      <c r="A225" s="57"/>
      <c r="B225" s="46"/>
      <c r="C225" s="69"/>
      <c r="D225" s="48">
        <v>6330</v>
      </c>
      <c r="E225" s="49" t="s">
        <v>225</v>
      </c>
      <c r="F225" s="50">
        <v>59653.44</v>
      </c>
      <c r="G225" s="690">
        <v>59653.44</v>
      </c>
      <c r="H225" s="401">
        <f>SUM(G225*100/F225)</f>
        <v>100</v>
      </c>
      <c r="I225" s="486">
        <v>0</v>
      </c>
      <c r="J225" s="41"/>
    </row>
    <row r="226" spans="1:10" s="43" customFormat="1" ht="25.5">
      <c r="A226" s="46"/>
      <c r="B226" s="131"/>
      <c r="C226" s="59"/>
      <c r="D226" s="89"/>
      <c r="E226" s="67" t="s">
        <v>242</v>
      </c>
      <c r="F226" s="59"/>
      <c r="G226" s="58"/>
      <c r="H226" s="412" t="s">
        <v>126</v>
      </c>
      <c r="I226" s="481"/>
      <c r="J226" s="41"/>
    </row>
    <row r="227" spans="1:10" s="13" customFormat="1" ht="12.75">
      <c r="A227" s="24"/>
      <c r="B227" s="173">
        <v>75815</v>
      </c>
      <c r="C227" s="29"/>
      <c r="D227" s="30"/>
      <c r="E227" s="159" t="s">
        <v>152</v>
      </c>
      <c r="F227" s="160">
        <f>SUM(F228)</f>
        <v>0</v>
      </c>
      <c r="G227" s="478">
        <f>SUM(G228)</f>
        <v>508.53</v>
      </c>
      <c r="H227" s="405" t="s">
        <v>126</v>
      </c>
      <c r="I227" s="281">
        <f>SUM(I234,I228)</f>
        <v>0</v>
      </c>
      <c r="J227" s="12"/>
    </row>
    <row r="228" spans="1:10" s="13" customFormat="1" ht="12.75">
      <c r="A228" s="24"/>
      <c r="B228" s="261"/>
      <c r="C228" s="218"/>
      <c r="D228" s="39"/>
      <c r="E228" s="262" t="s">
        <v>43</v>
      </c>
      <c r="F228" s="263">
        <f>SUM(F230)</f>
        <v>0</v>
      </c>
      <c r="G228" s="328">
        <f>SUM(G230)</f>
        <v>508.53</v>
      </c>
      <c r="H228" s="401" t="s">
        <v>126</v>
      </c>
      <c r="I228" s="409">
        <f>SUM(I230)</f>
        <v>0</v>
      </c>
      <c r="J228" s="12"/>
    </row>
    <row r="229" spans="1:10" s="13" customFormat="1" ht="12.75">
      <c r="A229" s="24"/>
      <c r="B229" s="261"/>
      <c r="C229" s="218"/>
      <c r="D229" s="39"/>
      <c r="E229" s="269" t="s">
        <v>44</v>
      </c>
      <c r="F229" s="263"/>
      <c r="G229" s="330"/>
      <c r="H229" s="408" t="s">
        <v>126</v>
      </c>
      <c r="I229" s="410"/>
      <c r="J229" s="12"/>
    </row>
    <row r="230" spans="1:10" s="43" customFormat="1" ht="12.75">
      <c r="A230" s="46"/>
      <c r="B230" s="89"/>
      <c r="C230" s="190"/>
      <c r="D230" s="411">
        <v>2980</v>
      </c>
      <c r="E230" s="183" t="s">
        <v>152</v>
      </c>
      <c r="F230" s="272">
        <v>0</v>
      </c>
      <c r="G230" s="468">
        <v>508.53</v>
      </c>
      <c r="H230" s="412" t="s">
        <v>126</v>
      </c>
      <c r="I230" s="475">
        <v>0</v>
      </c>
      <c r="J230" s="41"/>
    </row>
    <row r="231" spans="1:10" s="13" customFormat="1" ht="12.75">
      <c r="A231" s="24"/>
      <c r="B231" s="102">
        <v>75831</v>
      </c>
      <c r="C231" s="32"/>
      <c r="D231" s="33"/>
      <c r="E231" s="103" t="s">
        <v>100</v>
      </c>
      <c r="F231" s="119">
        <f>SUM(F234)</f>
        <v>332175</v>
      </c>
      <c r="G231" s="324">
        <f>SUM(G234)</f>
        <v>332175</v>
      </c>
      <c r="H231" s="375">
        <f>SUM(G231*100/F231)</f>
        <v>100</v>
      </c>
      <c r="I231" s="325">
        <f>SUM(I234)</f>
        <v>0</v>
      </c>
      <c r="J231" s="12"/>
    </row>
    <row r="232" spans="1:10" s="13" customFormat="1" ht="12.75">
      <c r="A232" s="24"/>
      <c r="B232" s="261"/>
      <c r="C232" s="218"/>
      <c r="D232" s="39"/>
      <c r="E232" s="262" t="s">
        <v>43</v>
      </c>
      <c r="F232" s="263">
        <f>SUM(F234)</f>
        <v>332175</v>
      </c>
      <c r="G232" s="328">
        <f>SUM(G234)</f>
        <v>332175</v>
      </c>
      <c r="H232" s="364">
        <f>SUM(G232*100/F232)</f>
        <v>100</v>
      </c>
      <c r="I232" s="409">
        <f>SUM(I234:I234)</f>
        <v>0</v>
      </c>
      <c r="J232" s="12"/>
    </row>
    <row r="233" spans="1:10" s="13" customFormat="1" ht="12.75">
      <c r="A233" s="24"/>
      <c r="B233" s="261"/>
      <c r="C233" s="218"/>
      <c r="D233" s="39"/>
      <c r="E233" s="269" t="s">
        <v>44</v>
      </c>
      <c r="F233" s="263"/>
      <c r="G233" s="330"/>
      <c r="H233" s="364" t="s">
        <v>126</v>
      </c>
      <c r="I233" s="410"/>
      <c r="J233" s="12"/>
    </row>
    <row r="234" spans="1:10" s="52" customFormat="1" ht="12.75">
      <c r="A234" s="46"/>
      <c r="B234" s="59"/>
      <c r="C234" s="161"/>
      <c r="D234" s="162">
        <v>2920</v>
      </c>
      <c r="E234" s="127" t="s">
        <v>118</v>
      </c>
      <c r="F234" s="163">
        <v>332175</v>
      </c>
      <c r="G234" s="508">
        <v>332175</v>
      </c>
      <c r="H234" s="380">
        <f>SUM(G234*100/F234)</f>
        <v>100</v>
      </c>
      <c r="I234" s="410">
        <v>0</v>
      </c>
      <c r="J234" s="51"/>
    </row>
    <row r="235" spans="1:10" s="305" customFormat="1" ht="12.75">
      <c r="A235" s="301"/>
      <c r="B235" s="336">
        <v>75861</v>
      </c>
      <c r="C235" s="302"/>
      <c r="D235" s="303"/>
      <c r="E235" s="323" t="s">
        <v>153</v>
      </c>
      <c r="F235" s="324">
        <f>SUM(F236)</f>
        <v>866991</v>
      </c>
      <c r="G235" s="324">
        <f>SUM(G236)</f>
        <v>381409.92</v>
      </c>
      <c r="H235" s="380">
        <f>SUM(G235*100/F235)</f>
        <v>43.9923736232556</v>
      </c>
      <c r="I235" s="325">
        <f>SUM(I236)</f>
        <v>0</v>
      </c>
      <c r="J235" s="304"/>
    </row>
    <row r="236" spans="1:10" s="13" customFormat="1" ht="12.75">
      <c r="A236" s="24"/>
      <c r="B236" s="264"/>
      <c r="C236" s="38"/>
      <c r="D236" s="39"/>
      <c r="E236" s="262" t="s">
        <v>45</v>
      </c>
      <c r="F236" s="263">
        <f>SUM(F238)</f>
        <v>866991</v>
      </c>
      <c r="G236" s="328">
        <f>SUM(G238)</f>
        <v>381409.92</v>
      </c>
      <c r="H236" s="364">
        <f>SUM(G236*100/F236)</f>
        <v>43.9923736232556</v>
      </c>
      <c r="I236" s="328">
        <f>SUM(I238)</f>
        <v>0</v>
      </c>
      <c r="J236" s="12"/>
    </row>
    <row r="237" spans="1:10" s="13" customFormat="1" ht="12.75">
      <c r="A237" s="10"/>
      <c r="B237" s="264"/>
      <c r="C237" s="14"/>
      <c r="D237" s="26"/>
      <c r="E237" s="455" t="s">
        <v>44</v>
      </c>
      <c r="F237" s="265"/>
      <c r="G237" s="468"/>
      <c r="H237" s="380" t="s">
        <v>126</v>
      </c>
      <c r="I237" s="427"/>
      <c r="J237" s="12"/>
    </row>
    <row r="238" spans="1:10" s="52" customFormat="1" ht="116.25" customHeight="1">
      <c r="A238" s="109"/>
      <c r="B238" s="109"/>
      <c r="C238" s="96"/>
      <c r="D238" s="411">
        <v>6207</v>
      </c>
      <c r="E238" s="721" t="s">
        <v>161</v>
      </c>
      <c r="F238" s="272">
        <v>866991</v>
      </c>
      <c r="G238" s="468">
        <v>381409.92</v>
      </c>
      <c r="H238" s="380">
        <f>SUM(G238*100/F238)</f>
        <v>43.9923736232556</v>
      </c>
      <c r="I238" s="409">
        <v>0</v>
      </c>
      <c r="J238" s="51"/>
    </row>
    <row r="239" spans="1:9" s="115" customFormat="1" ht="12.75">
      <c r="A239" s="111" t="s">
        <v>119</v>
      </c>
      <c r="B239" s="112">
        <v>11</v>
      </c>
      <c r="C239" s="113"/>
      <c r="D239" s="113"/>
      <c r="E239" s="114"/>
      <c r="F239" s="113"/>
      <c r="G239" s="437"/>
      <c r="H239" s="373" t="s">
        <v>126</v>
      </c>
      <c r="I239" s="461"/>
    </row>
    <row r="240" spans="1:9" s="1" customFormat="1" ht="13.5" thickBot="1">
      <c r="A240" s="5"/>
      <c r="B240" s="4"/>
      <c r="C240" s="2"/>
      <c r="D240" s="2"/>
      <c r="E240" s="9"/>
      <c r="F240" s="2"/>
      <c r="G240" s="315"/>
      <c r="H240" s="374" t="s">
        <v>126</v>
      </c>
      <c r="I240" s="464"/>
    </row>
    <row r="241" spans="1:10" s="3" customFormat="1" ht="11.25" customHeight="1" thickBot="1">
      <c r="A241" s="202" t="s">
        <v>87</v>
      </c>
      <c r="B241" s="203" t="s">
        <v>116</v>
      </c>
      <c r="C241" s="742" t="s">
        <v>98</v>
      </c>
      <c r="D241" s="741"/>
      <c r="E241" s="205" t="s">
        <v>86</v>
      </c>
      <c r="F241" s="204" t="s">
        <v>123</v>
      </c>
      <c r="G241" s="227" t="s">
        <v>124</v>
      </c>
      <c r="H241" s="388" t="s">
        <v>125</v>
      </c>
      <c r="I241" s="229" t="s">
        <v>130</v>
      </c>
      <c r="J241" s="6"/>
    </row>
    <row r="242" spans="1:10" s="43" customFormat="1" ht="12.75">
      <c r="A242" s="255">
        <v>801</v>
      </c>
      <c r="B242" s="240"/>
      <c r="C242" s="240"/>
      <c r="D242" s="233"/>
      <c r="E242" s="238" t="s">
        <v>70</v>
      </c>
      <c r="F242" s="241">
        <f>SUM(F243,F260,F277,F290,F298,F302)</f>
        <v>2986653.75</v>
      </c>
      <c r="G242" s="348">
        <f>SUM(G302,G298,G290,G277,G260,G243)</f>
        <v>3105677.68</v>
      </c>
      <c r="H242" s="383">
        <f>SUM(G242*100/F242)</f>
        <v>103.98519346275074</v>
      </c>
      <c r="I242" s="542">
        <f>SUM(I243,I260,I277,I290,I298,I302)</f>
        <v>163182.41</v>
      </c>
      <c r="J242" s="41"/>
    </row>
    <row r="243" spans="1:10" s="13" customFormat="1" ht="12.75">
      <c r="A243" s="34"/>
      <c r="B243" s="85">
        <v>80101</v>
      </c>
      <c r="C243" s="11"/>
      <c r="D243" s="28"/>
      <c r="E243" s="44" t="s">
        <v>96</v>
      </c>
      <c r="F243" s="86">
        <f>SUM(F244)</f>
        <v>141603.91999999998</v>
      </c>
      <c r="G243" s="470">
        <f>SUM(G244)</f>
        <v>149932.07</v>
      </c>
      <c r="H243" s="379">
        <f>SUM(G243*100/F243)</f>
        <v>105.8812990487834</v>
      </c>
      <c r="I243" s="281">
        <f>SUM(I246:I253)</f>
        <v>0</v>
      </c>
      <c r="J243" s="12"/>
    </row>
    <row r="244" spans="1:10" s="13" customFormat="1" ht="12.75">
      <c r="A244" s="10"/>
      <c r="B244" s="264"/>
      <c r="C244" s="218"/>
      <c r="D244" s="39"/>
      <c r="E244" s="262" t="s">
        <v>43</v>
      </c>
      <c r="F244" s="263">
        <f>SUM(F246:F252,F253,F254)</f>
        <v>141603.91999999998</v>
      </c>
      <c r="G244" s="263">
        <f>SUM(G246:G254)</f>
        <v>149932.07</v>
      </c>
      <c r="H244" s="364">
        <f>SUM(G244*100/F244)</f>
        <v>105.8812990487834</v>
      </c>
      <c r="I244" s="409">
        <f>SUM(I246:I248)</f>
        <v>0</v>
      </c>
      <c r="J244" s="12"/>
    </row>
    <row r="245" spans="1:10" s="13" customFormat="1" ht="12.75">
      <c r="A245" s="10"/>
      <c r="B245" s="264"/>
      <c r="C245" s="14"/>
      <c r="D245" s="26"/>
      <c r="E245" s="269" t="s">
        <v>44</v>
      </c>
      <c r="F245" s="263"/>
      <c r="G245" s="330"/>
      <c r="H245" s="364" t="s">
        <v>126</v>
      </c>
      <c r="I245" s="427"/>
      <c r="J245" s="12"/>
    </row>
    <row r="246" spans="1:10" s="52" customFormat="1" ht="13.5" customHeight="1">
      <c r="A246" s="57"/>
      <c r="B246" s="46"/>
      <c r="C246" s="69"/>
      <c r="D246" s="62">
        <v>750</v>
      </c>
      <c r="E246" s="49" t="s">
        <v>91</v>
      </c>
      <c r="F246" s="81">
        <v>18161</v>
      </c>
      <c r="G246" s="530">
        <v>25491.66</v>
      </c>
      <c r="H246" s="364">
        <f>SUM(G246*100/F246)</f>
        <v>140.36484775067453</v>
      </c>
      <c r="I246" s="486">
        <v>0</v>
      </c>
      <c r="J246" s="51"/>
    </row>
    <row r="247" spans="1:10" s="52" customFormat="1" ht="12.75">
      <c r="A247" s="54"/>
      <c r="B247" s="53"/>
      <c r="C247" s="51"/>
      <c r="D247" s="51"/>
      <c r="E247" s="56" t="s">
        <v>22</v>
      </c>
      <c r="F247" s="51"/>
      <c r="G247" s="57"/>
      <c r="H247" s="375" t="s">
        <v>142</v>
      </c>
      <c r="I247" s="480"/>
      <c r="J247" s="51"/>
    </row>
    <row r="248" spans="1:10" s="52" customFormat="1" ht="12.75">
      <c r="A248" s="54"/>
      <c r="B248" s="53"/>
      <c r="C248" s="51"/>
      <c r="D248" s="51"/>
      <c r="E248" s="56" t="s">
        <v>69</v>
      </c>
      <c r="F248" s="51"/>
      <c r="G248" s="57"/>
      <c r="H248" s="375" t="s">
        <v>126</v>
      </c>
      <c r="I248" s="480"/>
      <c r="J248" s="51"/>
    </row>
    <row r="249" spans="1:10" s="52" customFormat="1" ht="29.25" customHeight="1">
      <c r="A249" s="54"/>
      <c r="B249" s="53"/>
      <c r="C249" s="73"/>
      <c r="D249" s="73"/>
      <c r="E249" s="130" t="s">
        <v>135</v>
      </c>
      <c r="F249" s="73"/>
      <c r="G249" s="58"/>
      <c r="H249" s="378" t="s">
        <v>126</v>
      </c>
      <c r="I249" s="475"/>
      <c r="J249" s="51"/>
    </row>
    <row r="250" spans="1:10" s="52" customFormat="1" ht="51">
      <c r="A250" s="54"/>
      <c r="B250" s="53"/>
      <c r="C250" s="121"/>
      <c r="D250" s="122">
        <v>830</v>
      </c>
      <c r="E250" s="259" t="s">
        <v>205</v>
      </c>
      <c r="F250" s="164">
        <v>368</v>
      </c>
      <c r="G250" s="552">
        <v>368</v>
      </c>
      <c r="H250" s="380">
        <f>SUM(G250*100/F250)</f>
        <v>100</v>
      </c>
      <c r="I250" s="427">
        <v>0</v>
      </c>
      <c r="J250" s="51"/>
    </row>
    <row r="251" spans="1:10" s="52" customFormat="1" ht="25.5" customHeight="1">
      <c r="A251" s="54"/>
      <c r="B251" s="53"/>
      <c r="C251" s="125"/>
      <c r="D251" s="126">
        <v>920</v>
      </c>
      <c r="E251" s="127" t="s">
        <v>136</v>
      </c>
      <c r="F251" s="299">
        <v>3284</v>
      </c>
      <c r="G251" s="551">
        <v>2015.98</v>
      </c>
      <c r="H251" s="380">
        <f>SUM(G251*100/F251)</f>
        <v>61.38794153471376</v>
      </c>
      <c r="I251" s="410">
        <v>0</v>
      </c>
      <c r="J251" s="51"/>
    </row>
    <row r="252" spans="1:10" s="52" customFormat="1" ht="65.25" customHeight="1">
      <c r="A252" s="53"/>
      <c r="B252" s="55"/>
      <c r="C252" s="96"/>
      <c r="D252" s="358">
        <v>960</v>
      </c>
      <c r="E252" s="359" t="s">
        <v>62</v>
      </c>
      <c r="F252" s="360">
        <v>4000</v>
      </c>
      <c r="G252" s="285">
        <v>4000</v>
      </c>
      <c r="H252" s="380">
        <f>SUM(G252*100/F252)</f>
        <v>100</v>
      </c>
      <c r="I252" s="410">
        <v>0</v>
      </c>
      <c r="J252" s="51"/>
    </row>
    <row r="253" spans="1:10" s="52" customFormat="1" ht="51">
      <c r="A253" s="53"/>
      <c r="B253" s="55"/>
      <c r="C253" s="152"/>
      <c r="D253" s="139">
        <v>970</v>
      </c>
      <c r="E253" s="140" t="s">
        <v>63</v>
      </c>
      <c r="F253" s="142">
        <v>5479</v>
      </c>
      <c r="G253" s="523">
        <v>9382.32</v>
      </c>
      <c r="H253" s="380">
        <f>SUM(G253*100/F253)</f>
        <v>171.24146742106223</v>
      </c>
      <c r="I253" s="410">
        <v>0</v>
      </c>
      <c r="J253" s="51"/>
    </row>
    <row r="254" spans="1:10" s="52" customFormat="1" ht="25.5">
      <c r="A254" s="46"/>
      <c r="B254" s="46"/>
      <c r="C254" s="69"/>
      <c r="D254" s="116">
        <v>2010</v>
      </c>
      <c r="E254" s="49" t="s">
        <v>67</v>
      </c>
      <c r="F254" s="63">
        <v>110311.92</v>
      </c>
      <c r="G254" s="319">
        <v>108674.11</v>
      </c>
      <c r="H254" s="401">
        <f>SUM(G254*100/F254)</f>
        <v>98.51529191043</v>
      </c>
      <c r="I254" s="486">
        <v>0</v>
      </c>
      <c r="J254" s="51"/>
    </row>
    <row r="255" spans="1:10" s="43" customFormat="1" ht="12.75">
      <c r="A255" s="53"/>
      <c r="B255" s="53"/>
      <c r="C255" s="51"/>
      <c r="D255" s="51"/>
      <c r="E255" s="56" t="s">
        <v>68</v>
      </c>
      <c r="F255" s="51"/>
      <c r="G255" s="57"/>
      <c r="H255" s="404" t="s">
        <v>126</v>
      </c>
      <c r="I255" s="487"/>
      <c r="J255" s="41"/>
    </row>
    <row r="256" spans="1:10" s="43" customFormat="1" ht="51">
      <c r="A256" s="131"/>
      <c r="B256" s="89"/>
      <c r="C256" s="59"/>
      <c r="D256" s="59"/>
      <c r="E256" s="568" t="s">
        <v>190</v>
      </c>
      <c r="F256" s="73"/>
      <c r="G256" s="58"/>
      <c r="H256" s="412" t="s">
        <v>126</v>
      </c>
      <c r="I256" s="481"/>
      <c r="J256" s="41"/>
    </row>
    <row r="257" spans="1:9" s="115" customFormat="1" ht="12.75">
      <c r="A257" s="111" t="s">
        <v>119</v>
      </c>
      <c r="B257" s="112">
        <v>12</v>
      </c>
      <c r="C257" s="113"/>
      <c r="D257" s="113"/>
      <c r="E257" s="114"/>
      <c r="F257" s="113"/>
      <c r="G257" s="437"/>
      <c r="H257" s="373" t="s">
        <v>126</v>
      </c>
      <c r="I257" s="461"/>
    </row>
    <row r="258" spans="1:9" s="1" customFormat="1" ht="13.5" thickBot="1">
      <c r="A258" s="5"/>
      <c r="B258" s="4"/>
      <c r="C258" s="2"/>
      <c r="D258" s="2"/>
      <c r="E258" s="9"/>
      <c r="F258" s="2"/>
      <c r="G258" s="315"/>
      <c r="H258" s="374" t="s">
        <v>126</v>
      </c>
      <c r="I258" s="464"/>
    </row>
    <row r="259" spans="1:10" s="3" customFormat="1" ht="11.25" customHeight="1" thickBot="1">
      <c r="A259" s="202" t="s">
        <v>87</v>
      </c>
      <c r="B259" s="203" t="s">
        <v>116</v>
      </c>
      <c r="C259" s="742" t="s">
        <v>98</v>
      </c>
      <c r="D259" s="741"/>
      <c r="E259" s="205" t="s">
        <v>86</v>
      </c>
      <c r="F259" s="204" t="s">
        <v>123</v>
      </c>
      <c r="G259" s="227" t="s">
        <v>124</v>
      </c>
      <c r="H259" s="388" t="s">
        <v>125</v>
      </c>
      <c r="I259" s="229" t="s">
        <v>130</v>
      </c>
      <c r="J259" s="6"/>
    </row>
    <row r="260" spans="1:10" s="13" customFormat="1" ht="12.75">
      <c r="A260" s="24"/>
      <c r="B260" s="118">
        <v>80104</v>
      </c>
      <c r="C260" s="11"/>
      <c r="D260" s="28"/>
      <c r="E260" s="44" t="s">
        <v>117</v>
      </c>
      <c r="F260" s="470">
        <f>SUM(F261,F271)</f>
        <v>2382923</v>
      </c>
      <c r="G260" s="470">
        <f>SUM(G261,G271)</f>
        <v>2456866.16</v>
      </c>
      <c r="H260" s="379">
        <f>SUM(G260*100/F260)</f>
        <v>103.10304445422702</v>
      </c>
      <c r="I260" s="281">
        <f>SUM(I261,I271)</f>
        <v>160865.51</v>
      </c>
      <c r="J260" s="12"/>
    </row>
    <row r="261" spans="1:10" s="13" customFormat="1" ht="12.75">
      <c r="A261" s="24"/>
      <c r="B261" s="261"/>
      <c r="C261" s="218"/>
      <c r="D261" s="39"/>
      <c r="E261" s="262" t="s">
        <v>43</v>
      </c>
      <c r="F261" s="328">
        <f>SUM(F263:F268,F270)</f>
        <v>2382450</v>
      </c>
      <c r="G261" s="328">
        <f>SUM(G263:G270)</f>
        <v>2456392.66</v>
      </c>
      <c r="H261" s="364">
        <f>SUM(G261*100/F261)</f>
        <v>103.10363953073517</v>
      </c>
      <c r="I261" s="409">
        <f>SUM(I263,I265,I266,I267,I268,I270)</f>
        <v>160865.51</v>
      </c>
      <c r="J261" s="12"/>
    </row>
    <row r="262" spans="1:10" s="13" customFormat="1" ht="12.75">
      <c r="A262" s="10"/>
      <c r="B262" s="264"/>
      <c r="C262" s="14"/>
      <c r="D262" s="26"/>
      <c r="E262" s="269" t="s">
        <v>44</v>
      </c>
      <c r="F262" s="263"/>
      <c r="G262" s="330"/>
      <c r="H262" s="364" t="s">
        <v>126</v>
      </c>
      <c r="I262" s="427"/>
      <c r="J262" s="12"/>
    </row>
    <row r="263" spans="1:10" s="52" customFormat="1" ht="12.75">
      <c r="A263" s="46"/>
      <c r="B263" s="57"/>
      <c r="C263" s="105"/>
      <c r="D263" s="106">
        <v>580</v>
      </c>
      <c r="E263" s="107" t="s">
        <v>94</v>
      </c>
      <c r="F263" s="108">
        <v>105000</v>
      </c>
      <c r="G263" s="497">
        <v>105000</v>
      </c>
      <c r="H263" s="364">
        <f>SUM(G263*100/F263)</f>
        <v>100</v>
      </c>
      <c r="I263" s="486">
        <v>45000</v>
      </c>
      <c r="J263" s="51"/>
    </row>
    <row r="264" spans="1:10" s="43" customFormat="1" ht="12.75">
      <c r="A264" s="53"/>
      <c r="B264" s="51"/>
      <c r="C264" s="65"/>
      <c r="D264" s="74"/>
      <c r="E264" s="317" t="s">
        <v>168</v>
      </c>
      <c r="F264" s="110"/>
      <c r="G264" s="576"/>
      <c r="H264" s="412" t="s">
        <v>126</v>
      </c>
      <c r="I264" s="457"/>
      <c r="J264" s="41"/>
    </row>
    <row r="265" spans="1:10" s="52" customFormat="1" ht="25.5">
      <c r="A265" s="54"/>
      <c r="B265" s="53"/>
      <c r="C265" s="121"/>
      <c r="D265" s="122">
        <v>830</v>
      </c>
      <c r="E265" s="123" t="s">
        <v>137</v>
      </c>
      <c r="F265" s="164">
        <v>581400</v>
      </c>
      <c r="G265" s="552">
        <v>626361.86</v>
      </c>
      <c r="H265" s="378">
        <f>SUM(G265*100/F265)</f>
        <v>107.73337805297558</v>
      </c>
      <c r="I265" s="427">
        <v>15594.05</v>
      </c>
      <c r="J265" s="51"/>
    </row>
    <row r="266" spans="1:10" s="52" customFormat="1" ht="38.25">
      <c r="A266" s="54"/>
      <c r="B266" s="53"/>
      <c r="C266" s="152"/>
      <c r="D266" s="139">
        <v>920</v>
      </c>
      <c r="E266" s="140" t="s">
        <v>25</v>
      </c>
      <c r="F266" s="158">
        <v>11507</v>
      </c>
      <c r="G266" s="527">
        <v>10948.16</v>
      </c>
      <c r="H266" s="364">
        <f>SUM(G266*100/F266)</f>
        <v>95.14347788302773</v>
      </c>
      <c r="I266" s="410">
        <v>8040.21</v>
      </c>
      <c r="J266" s="51"/>
    </row>
    <row r="267" spans="1:10" s="52" customFormat="1" ht="38.25">
      <c r="A267" s="54"/>
      <c r="B267" s="53"/>
      <c r="C267" s="152"/>
      <c r="D267" s="139">
        <v>970</v>
      </c>
      <c r="E267" s="274" t="s">
        <v>207</v>
      </c>
      <c r="F267" s="142">
        <v>9505</v>
      </c>
      <c r="G267" s="523">
        <v>9670.24</v>
      </c>
      <c r="H267" s="364">
        <f>SUM(G267*100/F267)</f>
        <v>101.73845344555497</v>
      </c>
      <c r="I267" s="410">
        <v>0</v>
      </c>
      <c r="J267" s="51"/>
    </row>
    <row r="268" spans="1:10" s="52" customFormat="1" ht="25.5">
      <c r="A268" s="46"/>
      <c r="B268" s="357"/>
      <c r="C268" s="69"/>
      <c r="D268" s="48">
        <v>2030</v>
      </c>
      <c r="E268" s="49" t="s">
        <v>23</v>
      </c>
      <c r="F268" s="63">
        <v>1153338</v>
      </c>
      <c r="G268" s="319">
        <v>1153338</v>
      </c>
      <c r="H268" s="364">
        <f>SUM(G268*100/F268)</f>
        <v>100</v>
      </c>
      <c r="I268" s="480">
        <v>0</v>
      </c>
      <c r="J268" s="51"/>
    </row>
    <row r="269" spans="1:10" s="43" customFormat="1" ht="38.25">
      <c r="A269" s="53"/>
      <c r="B269" s="55"/>
      <c r="C269" s="73"/>
      <c r="D269" s="94"/>
      <c r="E269" s="568" t="s">
        <v>176</v>
      </c>
      <c r="F269" s="73"/>
      <c r="G269" s="435"/>
      <c r="H269" s="412" t="s">
        <v>126</v>
      </c>
      <c r="I269" s="481"/>
      <c r="J269" s="41"/>
    </row>
    <row r="270" spans="1:10" s="43" customFormat="1" ht="89.25">
      <c r="A270" s="57"/>
      <c r="B270" s="131"/>
      <c r="C270" s="469"/>
      <c r="D270" s="276">
        <v>2310</v>
      </c>
      <c r="E270" s="295" t="s">
        <v>191</v>
      </c>
      <c r="F270" s="277">
        <v>521700</v>
      </c>
      <c r="G270" s="518">
        <v>551074.4</v>
      </c>
      <c r="H270" s="380">
        <f>SUM(G270*100/F270)</f>
        <v>105.63051562200498</v>
      </c>
      <c r="I270" s="410">
        <v>92231.25</v>
      </c>
      <c r="J270" s="41"/>
    </row>
    <row r="271" spans="1:10" s="13" customFormat="1" ht="12.75">
      <c r="A271" s="24"/>
      <c r="B271" s="454"/>
      <c r="C271" s="14"/>
      <c r="D271" s="26"/>
      <c r="E271" s="455" t="s">
        <v>45</v>
      </c>
      <c r="F271" s="265">
        <f>SUM(F273)</f>
        <v>473</v>
      </c>
      <c r="G271" s="265">
        <f>SUM(G273)</f>
        <v>473.5</v>
      </c>
      <c r="H271" s="380">
        <f>SUM(G271*100/F271)</f>
        <v>100.10570824524314</v>
      </c>
      <c r="I271" s="475">
        <f>SUM(I273)</f>
        <v>0</v>
      </c>
      <c r="J271" s="12"/>
    </row>
    <row r="272" spans="1:10" s="13" customFormat="1" ht="12.75">
      <c r="A272" s="10"/>
      <c r="B272" s="264"/>
      <c r="C272" s="14"/>
      <c r="D272" s="26"/>
      <c r="E272" s="269" t="s">
        <v>44</v>
      </c>
      <c r="F272" s="263"/>
      <c r="G272" s="330"/>
      <c r="H272" s="408" t="s">
        <v>126</v>
      </c>
      <c r="I272" s="427"/>
      <c r="J272" s="12"/>
    </row>
    <row r="273" spans="1:10" s="43" customFormat="1" ht="38.25">
      <c r="A273" s="131"/>
      <c r="B273" s="89"/>
      <c r="C273" s="190"/>
      <c r="D273" s="97">
        <v>870</v>
      </c>
      <c r="E273" s="623" t="s">
        <v>206</v>
      </c>
      <c r="F273" s="263">
        <v>473</v>
      </c>
      <c r="G273" s="496">
        <v>473.5</v>
      </c>
      <c r="H273" s="380">
        <f>SUM(G273*100/F273)</f>
        <v>100.10570824524314</v>
      </c>
      <c r="I273" s="410">
        <v>0</v>
      </c>
      <c r="J273" s="41"/>
    </row>
    <row r="274" spans="1:9" s="115" customFormat="1" ht="12.75">
      <c r="A274" s="111" t="s">
        <v>119</v>
      </c>
      <c r="B274" s="112">
        <v>13</v>
      </c>
      <c r="C274" s="113"/>
      <c r="D274" s="113"/>
      <c r="E274" s="114"/>
      <c r="F274" s="113"/>
      <c r="G274" s="437"/>
      <c r="H274" s="373" t="s">
        <v>126</v>
      </c>
      <c r="I274" s="461"/>
    </row>
    <row r="275" spans="1:9" s="1" customFormat="1" ht="13.5" thickBot="1">
      <c r="A275" s="5"/>
      <c r="B275" s="4"/>
      <c r="C275" s="2"/>
      <c r="D275" s="2"/>
      <c r="E275" s="9"/>
      <c r="F275" s="2"/>
      <c r="G275" s="315"/>
      <c r="H275" s="374" t="s">
        <v>126</v>
      </c>
      <c r="I275" s="464"/>
    </row>
    <row r="276" spans="1:10" s="3" customFormat="1" ht="11.25" customHeight="1" thickBot="1">
      <c r="A276" s="286" t="s">
        <v>87</v>
      </c>
      <c r="B276" s="287" t="s">
        <v>116</v>
      </c>
      <c r="C276" s="740" t="s">
        <v>98</v>
      </c>
      <c r="D276" s="741"/>
      <c r="E276" s="289" t="s">
        <v>86</v>
      </c>
      <c r="F276" s="288" t="s">
        <v>123</v>
      </c>
      <c r="G276" s="227" t="s">
        <v>124</v>
      </c>
      <c r="H276" s="388" t="s">
        <v>125</v>
      </c>
      <c r="I276" s="229" t="s">
        <v>130</v>
      </c>
      <c r="J276" s="6"/>
    </row>
    <row r="277" spans="1:10" s="13" customFormat="1" ht="12.75">
      <c r="A277" s="24"/>
      <c r="B277" s="118">
        <v>80110</v>
      </c>
      <c r="C277" s="562"/>
      <c r="D277" s="12"/>
      <c r="E277" s="60" t="s">
        <v>105</v>
      </c>
      <c r="F277" s="631">
        <f>SUM(F278)</f>
        <v>114222.83</v>
      </c>
      <c r="G277" s="632">
        <f>SUM(G278)</f>
        <v>111849.93</v>
      </c>
      <c r="H277" s="381">
        <f>SUM(G277*100/F277)</f>
        <v>97.92256941979112</v>
      </c>
      <c r="I277" s="519">
        <f>SUM(I280:I286)</f>
        <v>740</v>
      </c>
      <c r="J277" s="12"/>
    </row>
    <row r="278" spans="1:10" s="13" customFormat="1" ht="12.75">
      <c r="A278" s="10"/>
      <c r="B278" s="264"/>
      <c r="C278" s="218"/>
      <c r="D278" s="39"/>
      <c r="E278" s="262" t="s">
        <v>43</v>
      </c>
      <c r="F278" s="263">
        <f>SUM(F280:F287)</f>
        <v>114222.83</v>
      </c>
      <c r="G278" s="263">
        <f>SUM(G280:G287)</f>
        <v>111849.93</v>
      </c>
      <c r="H278" s="364">
        <f>SUM(G278*100/F278)</f>
        <v>97.92256941979112</v>
      </c>
      <c r="I278" s="409">
        <f>SUM(I280:I287)</f>
        <v>740</v>
      </c>
      <c r="J278" s="12"/>
    </row>
    <row r="279" spans="1:10" s="13" customFormat="1" ht="12.75">
      <c r="A279" s="10"/>
      <c r="B279" s="264"/>
      <c r="C279" s="14"/>
      <c r="D279" s="26"/>
      <c r="E279" s="269" t="s">
        <v>44</v>
      </c>
      <c r="F279" s="263"/>
      <c r="G279" s="330"/>
      <c r="H279" s="380" t="s">
        <v>126</v>
      </c>
      <c r="I279" s="427"/>
      <c r="J279" s="12"/>
    </row>
    <row r="280" spans="1:10" s="52" customFormat="1" ht="12.75" customHeight="1">
      <c r="A280" s="57"/>
      <c r="B280" s="46"/>
      <c r="C280" s="69"/>
      <c r="D280" s="62">
        <v>750</v>
      </c>
      <c r="E280" s="49" t="s">
        <v>91</v>
      </c>
      <c r="F280" s="129">
        <v>23525</v>
      </c>
      <c r="G280" s="479">
        <v>28565</v>
      </c>
      <c r="H280" s="364">
        <f>SUM(G280*100/F280)</f>
        <v>121.4240170031881</v>
      </c>
      <c r="I280" s="486">
        <v>740</v>
      </c>
      <c r="J280" s="51"/>
    </row>
    <row r="281" spans="1:10" s="52" customFormat="1" ht="12.75">
      <c r="A281" s="54"/>
      <c r="B281" s="53"/>
      <c r="C281" s="51"/>
      <c r="D281" s="51"/>
      <c r="E281" s="56" t="s">
        <v>2</v>
      </c>
      <c r="F281" s="51"/>
      <c r="G281" s="57"/>
      <c r="H281" s="375" t="s">
        <v>126</v>
      </c>
      <c r="I281" s="480"/>
      <c r="J281" s="51"/>
    </row>
    <row r="282" spans="1:10" s="52" customFormat="1" ht="12.75">
      <c r="A282" s="54"/>
      <c r="B282" s="53"/>
      <c r="C282" s="51"/>
      <c r="D282" s="51"/>
      <c r="E282" s="56" t="s">
        <v>69</v>
      </c>
      <c r="F282" s="51"/>
      <c r="G282" s="57"/>
      <c r="H282" s="375" t="s">
        <v>126</v>
      </c>
      <c r="I282" s="480"/>
      <c r="J282" s="51"/>
    </row>
    <row r="283" spans="1:10" s="52" customFormat="1" ht="28.5" customHeight="1">
      <c r="A283" s="54"/>
      <c r="B283" s="53"/>
      <c r="C283" s="73"/>
      <c r="D283" s="73"/>
      <c r="E283" s="130" t="s">
        <v>138</v>
      </c>
      <c r="F283" s="73"/>
      <c r="G283" s="58"/>
      <c r="H283" s="378" t="s">
        <v>126</v>
      </c>
      <c r="I283" s="475"/>
      <c r="J283" s="51"/>
    </row>
    <row r="284" spans="1:10" s="52" customFormat="1" ht="38.25">
      <c r="A284" s="53"/>
      <c r="B284" s="55"/>
      <c r="C284" s="152"/>
      <c r="D284" s="139">
        <v>920</v>
      </c>
      <c r="E284" s="140" t="s">
        <v>24</v>
      </c>
      <c r="F284" s="141">
        <v>1500</v>
      </c>
      <c r="G284" s="335">
        <v>878.87</v>
      </c>
      <c r="H284" s="378">
        <f>SUM(G284*100/F284)</f>
        <v>58.59133333333333</v>
      </c>
      <c r="I284" s="410">
        <v>0</v>
      </c>
      <c r="J284" s="51"/>
    </row>
    <row r="285" spans="1:10" s="43" customFormat="1" ht="89.25">
      <c r="A285" s="57"/>
      <c r="B285" s="46"/>
      <c r="C285" s="190"/>
      <c r="D285" s="358">
        <v>960</v>
      </c>
      <c r="E285" s="626" t="s">
        <v>247</v>
      </c>
      <c r="F285" s="360">
        <v>6340</v>
      </c>
      <c r="G285" s="285">
        <v>6340</v>
      </c>
      <c r="H285" s="408">
        <f>SUM(G285*100/F285)</f>
        <v>100</v>
      </c>
      <c r="I285" s="410">
        <v>0</v>
      </c>
      <c r="J285" s="41"/>
    </row>
    <row r="286" spans="1:10" s="52" customFormat="1" ht="12.75">
      <c r="A286" s="53"/>
      <c r="B286" s="55"/>
      <c r="C286" s="152"/>
      <c r="D286" s="139">
        <v>970</v>
      </c>
      <c r="E286" s="274" t="s">
        <v>160</v>
      </c>
      <c r="F286" s="142">
        <v>360</v>
      </c>
      <c r="G286" s="523">
        <v>479</v>
      </c>
      <c r="H286" s="378">
        <f>SUM(G286*100/F286)</f>
        <v>133.05555555555554</v>
      </c>
      <c r="I286" s="410">
        <v>0</v>
      </c>
      <c r="J286" s="51"/>
    </row>
    <row r="287" spans="1:10" s="52" customFormat="1" ht="25.5">
      <c r="A287" s="46"/>
      <c r="B287" s="46"/>
      <c r="C287" s="69"/>
      <c r="D287" s="116">
        <v>2010</v>
      </c>
      <c r="E287" s="49" t="s">
        <v>67</v>
      </c>
      <c r="F287" s="63">
        <v>82497.83</v>
      </c>
      <c r="G287" s="319">
        <v>75587.06</v>
      </c>
      <c r="H287" s="401">
        <f>SUM(G287*100/F287)</f>
        <v>91.6230887527587</v>
      </c>
      <c r="I287" s="486">
        <v>0</v>
      </c>
      <c r="J287" s="51"/>
    </row>
    <row r="288" spans="1:10" s="43" customFormat="1" ht="12.75">
      <c r="A288" s="53"/>
      <c r="B288" s="53"/>
      <c r="C288" s="51"/>
      <c r="D288" s="51"/>
      <c r="E288" s="56" t="s">
        <v>68</v>
      </c>
      <c r="F288" s="51"/>
      <c r="G288" s="57"/>
      <c r="H288" s="404" t="s">
        <v>126</v>
      </c>
      <c r="I288" s="487"/>
      <c r="J288" s="41"/>
    </row>
    <row r="289" spans="1:10" s="43" customFormat="1" ht="51">
      <c r="A289" s="46"/>
      <c r="B289" s="131"/>
      <c r="C289" s="59"/>
      <c r="D289" s="59"/>
      <c r="E289" s="568" t="s">
        <v>190</v>
      </c>
      <c r="F289" s="73"/>
      <c r="G289" s="58"/>
      <c r="H289" s="412" t="s">
        <v>126</v>
      </c>
      <c r="I289" s="481"/>
      <c r="J289" s="41"/>
    </row>
    <row r="290" spans="1:10" s="305" customFormat="1" ht="12.75">
      <c r="A290" s="301"/>
      <c r="B290" s="322">
        <v>80113</v>
      </c>
      <c r="C290" s="338"/>
      <c r="D290" s="339"/>
      <c r="E290" s="340" t="s">
        <v>46</v>
      </c>
      <c r="F290" s="341">
        <f>SUM(F291)</f>
        <v>2080</v>
      </c>
      <c r="G290" s="341">
        <f>SUM(G291)</f>
        <v>2080.37</v>
      </c>
      <c r="H290" s="379">
        <f>SUM(G290*100/F290)</f>
        <v>100.01778846153846</v>
      </c>
      <c r="I290" s="519">
        <f>SUM(I294:I294)</f>
        <v>0</v>
      </c>
      <c r="J290" s="304"/>
    </row>
    <row r="291" spans="1:10" s="305" customFormat="1" ht="12.75">
      <c r="A291" s="306"/>
      <c r="B291" s="326"/>
      <c r="C291" s="307"/>
      <c r="D291" s="308"/>
      <c r="E291" s="327" t="s">
        <v>43</v>
      </c>
      <c r="F291" s="328">
        <f>SUM(F293:F294)</f>
        <v>2080</v>
      </c>
      <c r="G291" s="328">
        <f>SUM(G293:G294)</f>
        <v>2080.37</v>
      </c>
      <c r="H291" s="401">
        <f>SUM(G291*100/F291)</f>
        <v>100.01778846153846</v>
      </c>
      <c r="I291" s="328">
        <f>SUM(I293:I294)</f>
        <v>0</v>
      </c>
      <c r="J291" s="304"/>
    </row>
    <row r="292" spans="1:10" s="305" customFormat="1" ht="12.75">
      <c r="A292" s="306"/>
      <c r="B292" s="326"/>
      <c r="C292" s="309"/>
      <c r="D292" s="310"/>
      <c r="E292" s="329" t="s">
        <v>44</v>
      </c>
      <c r="F292" s="328"/>
      <c r="G292" s="330"/>
      <c r="H292" s="405" t="s">
        <v>126</v>
      </c>
      <c r="I292" s="427"/>
      <c r="J292" s="304"/>
    </row>
    <row r="293" spans="1:10" s="52" customFormat="1" ht="12.75">
      <c r="A293" s="53"/>
      <c r="B293" s="55"/>
      <c r="C293" s="152"/>
      <c r="D293" s="139">
        <v>920</v>
      </c>
      <c r="E293" s="140" t="s">
        <v>182</v>
      </c>
      <c r="F293" s="141">
        <v>1</v>
      </c>
      <c r="G293" s="335">
        <v>1.38</v>
      </c>
      <c r="H293" s="401">
        <f>SUM(G293*100/F293)</f>
        <v>138</v>
      </c>
      <c r="I293" s="410">
        <v>0</v>
      </c>
      <c r="J293" s="51"/>
    </row>
    <row r="294" spans="1:10" s="314" customFormat="1" ht="38.25">
      <c r="A294" s="331"/>
      <c r="B294" s="331"/>
      <c r="C294" s="312"/>
      <c r="D294" s="276">
        <v>970</v>
      </c>
      <c r="E294" s="342" t="s">
        <v>154</v>
      </c>
      <c r="F294" s="277">
        <v>2079</v>
      </c>
      <c r="G294" s="277">
        <v>2078.99</v>
      </c>
      <c r="H294" s="408">
        <f>SUM(G294*100/F294)</f>
        <v>99.99951899951898</v>
      </c>
      <c r="I294" s="410">
        <v>0</v>
      </c>
      <c r="J294" s="313"/>
    </row>
    <row r="295" spans="1:9" s="115" customFormat="1" ht="12.75">
      <c r="A295" s="111" t="s">
        <v>119</v>
      </c>
      <c r="B295" s="112">
        <v>14</v>
      </c>
      <c r="C295" s="113"/>
      <c r="D295" s="113"/>
      <c r="E295" s="114"/>
      <c r="F295" s="113"/>
      <c r="G295" s="437"/>
      <c r="H295" s="373" t="s">
        <v>126</v>
      </c>
      <c r="I295" s="461"/>
    </row>
    <row r="296" spans="1:9" s="1" customFormat="1" ht="13.5" thickBot="1">
      <c r="A296" s="5"/>
      <c r="B296" s="4"/>
      <c r="C296" s="2"/>
      <c r="D296" s="2"/>
      <c r="E296" s="9"/>
      <c r="F296" s="2"/>
      <c r="G296" s="315"/>
      <c r="H296" s="374" t="s">
        <v>126</v>
      </c>
      <c r="I296" s="464"/>
    </row>
    <row r="297" spans="1:10" s="3" customFormat="1" ht="11.25" customHeight="1" thickBot="1">
      <c r="A297" s="286" t="s">
        <v>87</v>
      </c>
      <c r="B297" s="287" t="s">
        <v>116</v>
      </c>
      <c r="C297" s="740" t="s">
        <v>98</v>
      </c>
      <c r="D297" s="741"/>
      <c r="E297" s="289" t="s">
        <v>86</v>
      </c>
      <c r="F297" s="288" t="s">
        <v>123</v>
      </c>
      <c r="G297" s="227" t="s">
        <v>124</v>
      </c>
      <c r="H297" s="388" t="s">
        <v>125</v>
      </c>
      <c r="I297" s="229" t="s">
        <v>130</v>
      </c>
      <c r="J297" s="6"/>
    </row>
    <row r="298" spans="1:10" s="13" customFormat="1" ht="12.75">
      <c r="A298" s="24"/>
      <c r="B298" s="222">
        <v>80148</v>
      </c>
      <c r="C298" s="217"/>
      <c r="D298" s="218"/>
      <c r="E298" s="219" t="s">
        <v>37</v>
      </c>
      <c r="F298" s="220">
        <f>SUM(F299)</f>
        <v>337927</v>
      </c>
      <c r="G298" s="553">
        <f>SUM(G299)</f>
        <v>377051.8</v>
      </c>
      <c r="H298" s="379">
        <f>SUM(G298*100/F298)</f>
        <v>111.57788516454737</v>
      </c>
      <c r="I298" s="521">
        <f>SUM(I301)</f>
        <v>0</v>
      </c>
      <c r="J298" s="12"/>
    </row>
    <row r="299" spans="1:10" s="13" customFormat="1" ht="12.75">
      <c r="A299" s="10"/>
      <c r="B299" s="264"/>
      <c r="C299" s="218"/>
      <c r="D299" s="39"/>
      <c r="E299" s="262" t="s">
        <v>43</v>
      </c>
      <c r="F299" s="263">
        <f>SUM(F301:F301)</f>
        <v>337927</v>
      </c>
      <c r="G299" s="328">
        <f>SUM(G301:G301)</f>
        <v>377051.8</v>
      </c>
      <c r="H299" s="364">
        <f>SUM(G299*100/F299)</f>
        <v>111.57788516454737</v>
      </c>
      <c r="I299" s="409">
        <f>SUM(I301)</f>
        <v>0</v>
      </c>
      <c r="J299" s="12"/>
    </row>
    <row r="300" spans="1:10" s="13" customFormat="1" ht="12.75">
      <c r="A300" s="10"/>
      <c r="B300" s="264"/>
      <c r="C300" s="14"/>
      <c r="D300" s="26"/>
      <c r="E300" s="269" t="s">
        <v>44</v>
      </c>
      <c r="F300" s="263"/>
      <c r="G300" s="330"/>
      <c r="H300" s="364" t="s">
        <v>126</v>
      </c>
      <c r="I300" s="427"/>
      <c r="J300" s="12"/>
    </row>
    <row r="301" spans="1:10" s="52" customFormat="1" ht="38.25">
      <c r="A301" s="53"/>
      <c r="B301" s="94"/>
      <c r="C301" s="73"/>
      <c r="D301" s="66">
        <v>830</v>
      </c>
      <c r="E301" s="147" t="s">
        <v>139</v>
      </c>
      <c r="F301" s="297">
        <v>337927</v>
      </c>
      <c r="G301" s="554">
        <v>377051.8</v>
      </c>
      <c r="H301" s="380">
        <f>SUM(G301*100/F301)</f>
        <v>111.57788516454737</v>
      </c>
      <c r="I301" s="427">
        <v>0</v>
      </c>
      <c r="J301" s="51"/>
    </row>
    <row r="302" spans="1:10" s="13" customFormat="1" ht="12.75">
      <c r="A302" s="24"/>
      <c r="B302" s="165">
        <v>80195</v>
      </c>
      <c r="C302" s="37"/>
      <c r="D302" s="14"/>
      <c r="E302" s="166" t="s">
        <v>104</v>
      </c>
      <c r="F302" s="167">
        <f>SUM(F303)</f>
        <v>7897</v>
      </c>
      <c r="G302" s="520">
        <f>SUM(G303)</f>
        <v>7897.35</v>
      </c>
      <c r="H302" s="619">
        <f aca="true" t="shared" si="2" ref="H302:H313">SUM(G302*100/F302)</f>
        <v>100.00443206280866</v>
      </c>
      <c r="I302" s="521">
        <f>SUM(I303)</f>
        <v>1576.9</v>
      </c>
      <c r="J302" s="12"/>
    </row>
    <row r="303" spans="1:10" s="13" customFormat="1" ht="12.75">
      <c r="A303" s="10"/>
      <c r="B303" s="264"/>
      <c r="C303" s="218"/>
      <c r="D303" s="39"/>
      <c r="E303" s="262" t="s">
        <v>43</v>
      </c>
      <c r="F303" s="263">
        <f>SUM(F305:F313)</f>
        <v>7897</v>
      </c>
      <c r="G303" s="263">
        <f>SUM(G305:G313)</f>
        <v>7897.35</v>
      </c>
      <c r="H303" s="380">
        <f t="shared" si="2"/>
        <v>100.00443206280866</v>
      </c>
      <c r="I303" s="409">
        <f>SUM(I305:I313)</f>
        <v>1576.9</v>
      </c>
      <c r="J303" s="12"/>
    </row>
    <row r="304" spans="1:10" s="13" customFormat="1" ht="12.75">
      <c r="A304" s="10"/>
      <c r="B304" s="264"/>
      <c r="C304" s="14"/>
      <c r="D304" s="26"/>
      <c r="E304" s="269" t="s">
        <v>44</v>
      </c>
      <c r="F304" s="263"/>
      <c r="G304" s="330"/>
      <c r="H304" s="408" t="s">
        <v>126</v>
      </c>
      <c r="I304" s="427"/>
      <c r="J304" s="12"/>
    </row>
    <row r="305" spans="1:10" s="52" customFormat="1" ht="26.25" customHeight="1">
      <c r="A305" s="57"/>
      <c r="B305" s="46"/>
      <c r="C305" s="190"/>
      <c r="D305" s="358">
        <v>570</v>
      </c>
      <c r="E305" s="626" t="s">
        <v>192</v>
      </c>
      <c r="F305" s="360">
        <v>100</v>
      </c>
      <c r="G305" s="501">
        <v>100</v>
      </c>
      <c r="H305" s="380">
        <f t="shared" si="2"/>
        <v>100</v>
      </c>
      <c r="I305" s="410">
        <v>500</v>
      </c>
      <c r="J305" s="51"/>
    </row>
    <row r="306" spans="1:10" s="314" customFormat="1" ht="25.5">
      <c r="A306" s="318"/>
      <c r="B306" s="311"/>
      <c r="C306" s="334"/>
      <c r="D306" s="273">
        <v>690</v>
      </c>
      <c r="E306" s="274" t="s">
        <v>147</v>
      </c>
      <c r="F306" s="335">
        <v>33</v>
      </c>
      <c r="G306" s="335">
        <v>33.2</v>
      </c>
      <c r="H306" s="364">
        <f t="shared" si="2"/>
        <v>100.60606060606062</v>
      </c>
      <c r="I306" s="410">
        <v>0</v>
      </c>
      <c r="J306" s="313"/>
    </row>
    <row r="307" spans="1:10" s="52" customFormat="1" ht="13.5" customHeight="1">
      <c r="A307" s="57"/>
      <c r="B307" s="46"/>
      <c r="C307" s="69"/>
      <c r="D307" s="62">
        <v>750</v>
      </c>
      <c r="E307" s="49" t="s">
        <v>91</v>
      </c>
      <c r="F307" s="81">
        <v>0</v>
      </c>
      <c r="G307" s="530">
        <v>0</v>
      </c>
      <c r="H307" s="401" t="s">
        <v>126</v>
      </c>
      <c r="I307" s="486">
        <v>745.38</v>
      </c>
      <c r="J307" s="51"/>
    </row>
    <row r="308" spans="1:10" s="52" customFormat="1" ht="12.75">
      <c r="A308" s="54"/>
      <c r="B308" s="53"/>
      <c r="C308" s="51"/>
      <c r="D308" s="51"/>
      <c r="E308" s="56" t="s">
        <v>22</v>
      </c>
      <c r="F308" s="51"/>
      <c r="G308" s="57"/>
      <c r="H308" s="404" t="s">
        <v>126</v>
      </c>
      <c r="I308" s="480"/>
      <c r="J308" s="51"/>
    </row>
    <row r="309" spans="1:10" s="52" customFormat="1" ht="12.75">
      <c r="A309" s="54"/>
      <c r="B309" s="53"/>
      <c r="C309" s="51"/>
      <c r="D309" s="51"/>
      <c r="E309" s="56" t="s">
        <v>69</v>
      </c>
      <c r="F309" s="51"/>
      <c r="G309" s="57"/>
      <c r="H309" s="404" t="s">
        <v>126</v>
      </c>
      <c r="I309" s="480"/>
      <c r="J309" s="51"/>
    </row>
    <row r="310" spans="1:10" s="52" customFormat="1" ht="38.25">
      <c r="A310" s="54"/>
      <c r="B310" s="53"/>
      <c r="C310" s="73"/>
      <c r="D310" s="73"/>
      <c r="E310" s="568" t="s">
        <v>173</v>
      </c>
      <c r="F310" s="73"/>
      <c r="G310" s="58"/>
      <c r="H310" s="412" t="s">
        <v>126</v>
      </c>
      <c r="I310" s="475"/>
      <c r="J310" s="51"/>
    </row>
    <row r="311" spans="1:10" s="314" customFormat="1" ht="14.25" customHeight="1">
      <c r="A311" s="318"/>
      <c r="B311" s="311"/>
      <c r="C311" s="320"/>
      <c r="D311" s="282">
        <v>910</v>
      </c>
      <c r="E311" s="127" t="s">
        <v>85</v>
      </c>
      <c r="F311" s="285">
        <v>11</v>
      </c>
      <c r="G311" s="284">
        <v>11.1</v>
      </c>
      <c r="H311" s="378">
        <f t="shared" si="2"/>
        <v>100.9090909090909</v>
      </c>
      <c r="I311" s="410">
        <v>37</v>
      </c>
      <c r="J311" s="313"/>
    </row>
    <row r="312" spans="1:10" s="52" customFormat="1" ht="38.25">
      <c r="A312" s="54"/>
      <c r="B312" s="53"/>
      <c r="C312" s="125"/>
      <c r="D312" s="126">
        <v>920</v>
      </c>
      <c r="E312" s="295" t="s">
        <v>193</v>
      </c>
      <c r="F312" s="299">
        <v>20</v>
      </c>
      <c r="G312" s="551">
        <v>20.05</v>
      </c>
      <c r="H312" s="380">
        <f t="shared" si="2"/>
        <v>100.25</v>
      </c>
      <c r="I312" s="410">
        <v>294.52</v>
      </c>
      <c r="J312" s="51"/>
    </row>
    <row r="313" spans="1:10" s="52" customFormat="1" ht="26.25" thickBot="1">
      <c r="A313" s="344"/>
      <c r="B313" s="343"/>
      <c r="C313" s="356"/>
      <c r="D313" s="633">
        <v>970</v>
      </c>
      <c r="E313" s="722" t="s">
        <v>194</v>
      </c>
      <c r="F313" s="634">
        <v>7733</v>
      </c>
      <c r="G313" s="635">
        <v>7733</v>
      </c>
      <c r="H313" s="608">
        <f t="shared" si="2"/>
        <v>100</v>
      </c>
      <c r="I313" s="618">
        <v>0</v>
      </c>
      <c r="J313" s="51"/>
    </row>
    <row r="314" spans="1:10" s="314" customFormat="1" ht="12.75">
      <c r="A314" s="345">
        <v>851</v>
      </c>
      <c r="B314" s="346"/>
      <c r="C314" s="346"/>
      <c r="D314" s="347"/>
      <c r="E314" s="278" t="s">
        <v>75</v>
      </c>
      <c r="F314" s="348">
        <f>SUM(F315)</f>
        <v>6047</v>
      </c>
      <c r="G314" s="348">
        <f>SUM(G315)</f>
        <v>9327.97</v>
      </c>
      <c r="H314" s="585">
        <f>SUM(G314*100/F314)</f>
        <v>154.25781379196295</v>
      </c>
      <c r="I314" s="498">
        <f>SUM(I315)</f>
        <v>0</v>
      </c>
      <c r="J314" s="313"/>
    </row>
    <row r="315" spans="1:10" s="305" customFormat="1" ht="12.75">
      <c r="A315" s="349"/>
      <c r="B315" s="350">
        <v>85154</v>
      </c>
      <c r="C315" s="351"/>
      <c r="D315" s="352"/>
      <c r="E315" s="353" t="s">
        <v>99</v>
      </c>
      <c r="F315" s="354">
        <f>SUM(F316)</f>
        <v>6047</v>
      </c>
      <c r="G315" s="354">
        <f>SUM(G316)</f>
        <v>9327.97</v>
      </c>
      <c r="H315" s="619">
        <f>SUM(G315*100/F315)</f>
        <v>154.25781379196295</v>
      </c>
      <c r="I315" s="499">
        <f>SUM(I316)</f>
        <v>0</v>
      </c>
      <c r="J315" s="304"/>
    </row>
    <row r="316" spans="1:10" s="305" customFormat="1" ht="12.75">
      <c r="A316" s="301"/>
      <c r="B316" s="337"/>
      <c r="C316" s="307"/>
      <c r="D316" s="308"/>
      <c r="E316" s="327" t="s">
        <v>43</v>
      </c>
      <c r="F316" s="328">
        <f>SUM(F318:F319)</f>
        <v>6047</v>
      </c>
      <c r="G316" s="328">
        <f>SUM(G318:G319)</f>
        <v>9327.97</v>
      </c>
      <c r="H316" s="404">
        <f>SUM(G316*100/F316)</f>
        <v>154.25781379196295</v>
      </c>
      <c r="I316" s="409">
        <f>SUM(I318)</f>
        <v>0</v>
      </c>
      <c r="J316" s="304"/>
    </row>
    <row r="317" spans="1:10" s="305" customFormat="1" ht="12.75">
      <c r="A317" s="301"/>
      <c r="B317" s="326"/>
      <c r="C317" s="307"/>
      <c r="D317" s="308"/>
      <c r="E317" s="329" t="s">
        <v>44</v>
      </c>
      <c r="F317" s="328"/>
      <c r="G317" s="330"/>
      <c r="H317" s="408" t="s">
        <v>126</v>
      </c>
      <c r="I317" s="410"/>
      <c r="J317" s="304"/>
    </row>
    <row r="318" spans="1:10" s="43" customFormat="1" ht="45.75" customHeight="1">
      <c r="A318" s="46"/>
      <c r="B318" s="357"/>
      <c r="C318" s="190"/>
      <c r="D318" s="276">
        <v>830</v>
      </c>
      <c r="E318" s="342" t="s">
        <v>169</v>
      </c>
      <c r="F318" s="284">
        <v>6047</v>
      </c>
      <c r="G318" s="285">
        <v>9327.63</v>
      </c>
      <c r="H318" s="404">
        <f>SUM(G318*100/F318)</f>
        <v>154.25219116917478</v>
      </c>
      <c r="I318" s="410">
        <v>0</v>
      </c>
      <c r="J318" s="41"/>
    </row>
    <row r="319" spans="1:10" s="52" customFormat="1" ht="12.75">
      <c r="A319" s="65"/>
      <c r="B319" s="109"/>
      <c r="C319" s="96"/>
      <c r="D319" s="358">
        <v>920</v>
      </c>
      <c r="E319" s="626" t="s">
        <v>226</v>
      </c>
      <c r="F319" s="723">
        <v>0</v>
      </c>
      <c r="G319" s="724">
        <v>0.34</v>
      </c>
      <c r="H319" s="619" t="s">
        <v>126</v>
      </c>
      <c r="I319" s="410">
        <v>294.52</v>
      </c>
      <c r="J319" s="51"/>
    </row>
    <row r="320" spans="1:9" s="115" customFormat="1" ht="12.75">
      <c r="A320" s="111" t="s">
        <v>119</v>
      </c>
      <c r="B320" s="112">
        <v>15</v>
      </c>
      <c r="C320" s="113"/>
      <c r="D320" s="113"/>
      <c r="E320" s="88"/>
      <c r="F320" s="113"/>
      <c r="G320" s="437"/>
      <c r="H320" s="373" t="s">
        <v>126</v>
      </c>
      <c r="I320" s="461"/>
    </row>
    <row r="321" spans="1:9" s="1" customFormat="1" ht="13.5" thickBot="1">
      <c r="A321" s="5"/>
      <c r="B321" s="4"/>
      <c r="C321" s="2"/>
      <c r="D321" s="2"/>
      <c r="E321" s="9"/>
      <c r="F321" s="2"/>
      <c r="G321" s="315"/>
      <c r="H321" s="374" t="s">
        <v>126</v>
      </c>
      <c r="I321" s="464"/>
    </row>
    <row r="322" spans="1:10" s="3" customFormat="1" ht="11.25" customHeight="1" thickBot="1">
      <c r="A322" s="286" t="s">
        <v>87</v>
      </c>
      <c r="B322" s="287" t="s">
        <v>116</v>
      </c>
      <c r="C322" s="740" t="s">
        <v>98</v>
      </c>
      <c r="D322" s="741"/>
      <c r="E322" s="289" t="s">
        <v>86</v>
      </c>
      <c r="F322" s="288" t="s">
        <v>123</v>
      </c>
      <c r="G322" s="227" t="s">
        <v>124</v>
      </c>
      <c r="H322" s="390" t="s">
        <v>125</v>
      </c>
      <c r="I322" s="229" t="s">
        <v>130</v>
      </c>
      <c r="J322" s="6"/>
    </row>
    <row r="323" spans="1:10" s="43" customFormat="1" ht="12.75">
      <c r="A323" s="255">
        <v>852</v>
      </c>
      <c r="B323" s="240"/>
      <c r="C323" s="240"/>
      <c r="D323" s="233"/>
      <c r="E323" s="238" t="s">
        <v>79</v>
      </c>
      <c r="F323" s="239">
        <f>SUM(F324,F328,F337,F345,F359,F370,F375,F381,F389,F395,F405)</f>
        <v>8888068</v>
      </c>
      <c r="G323" s="239">
        <f>SUM(G324,G328,G337,G345,G359,G370,G375,G381,G389,G395,G405)</f>
        <v>8623930.450000001</v>
      </c>
      <c r="H323" s="643">
        <f>SUM(G323*100/F323)</f>
        <v>97.02817811474891</v>
      </c>
      <c r="I323" s="691">
        <f>SUM(I324,I328,I345,I359,I370,I375,I381,I389,I395,I405)</f>
        <v>2132665.57</v>
      </c>
      <c r="J323" s="41"/>
    </row>
    <row r="324" spans="1:10" s="13" customFormat="1" ht="12.75">
      <c r="A324" s="34"/>
      <c r="B324" s="296">
        <v>85202</v>
      </c>
      <c r="C324" s="19"/>
      <c r="D324" s="20"/>
      <c r="E324" s="279" t="s">
        <v>38</v>
      </c>
      <c r="F324" s="280">
        <f>SUM(F325)</f>
        <v>11000</v>
      </c>
      <c r="G324" s="499">
        <f>SUM(G325)</f>
        <v>12000</v>
      </c>
      <c r="H324" s="405">
        <f>SUM(G324*100/F324)</f>
        <v>109.0909090909091</v>
      </c>
      <c r="I324" s="281">
        <f>SUM(I327)</f>
        <v>0</v>
      </c>
      <c r="J324" s="12"/>
    </row>
    <row r="325" spans="1:10" s="13" customFormat="1" ht="12.75">
      <c r="A325" s="24"/>
      <c r="B325" s="261"/>
      <c r="C325" s="218"/>
      <c r="D325" s="39"/>
      <c r="E325" s="262" t="s">
        <v>43</v>
      </c>
      <c r="F325" s="263">
        <f>SUM(F327:F327)</f>
        <v>11000</v>
      </c>
      <c r="G325" s="328">
        <f>SUM(G327:G327)</f>
        <v>12000</v>
      </c>
      <c r="H325" s="401">
        <f>SUM(G325*100/F325)</f>
        <v>109.0909090909091</v>
      </c>
      <c r="I325" s="409">
        <f>SUM(I327:I329)</f>
        <v>0</v>
      </c>
      <c r="J325" s="12"/>
    </row>
    <row r="326" spans="1:10" s="13" customFormat="1" ht="12.75">
      <c r="A326" s="10"/>
      <c r="B326" s="264"/>
      <c r="C326" s="14"/>
      <c r="D326" s="26"/>
      <c r="E326" s="269" t="s">
        <v>44</v>
      </c>
      <c r="F326" s="263"/>
      <c r="G326" s="330"/>
      <c r="H326" s="405" t="s">
        <v>126</v>
      </c>
      <c r="I326" s="427"/>
      <c r="J326" s="12"/>
    </row>
    <row r="327" spans="1:10" s="314" customFormat="1" ht="38.25">
      <c r="A327" s="318"/>
      <c r="B327" s="311"/>
      <c r="C327" s="320"/>
      <c r="D327" s="282">
        <v>830</v>
      </c>
      <c r="E327" s="283" t="s">
        <v>61</v>
      </c>
      <c r="F327" s="284">
        <v>11000</v>
      </c>
      <c r="G327" s="285">
        <v>12000</v>
      </c>
      <c r="H327" s="401">
        <f>SUM(G327*100/F327)</f>
        <v>109.0909090909091</v>
      </c>
      <c r="I327" s="410">
        <v>0</v>
      </c>
      <c r="J327" s="313"/>
    </row>
    <row r="328" spans="1:10" s="13" customFormat="1" ht="12.75">
      <c r="A328" s="24"/>
      <c r="B328" s="85">
        <v>85203</v>
      </c>
      <c r="C328" s="11"/>
      <c r="D328" s="28"/>
      <c r="E328" s="44" t="s">
        <v>78</v>
      </c>
      <c r="F328" s="86">
        <f>SUM(F331:F336)</f>
        <v>439871</v>
      </c>
      <c r="G328" s="470">
        <f>SUM(G331:G336)</f>
        <v>439854.92</v>
      </c>
      <c r="H328" s="405">
        <f>SUM(G328*100/F328)</f>
        <v>99.99634438278495</v>
      </c>
      <c r="I328" s="325">
        <f>SUM(I331:I336)</f>
        <v>0</v>
      </c>
      <c r="J328" s="12"/>
    </row>
    <row r="329" spans="1:10" s="13" customFormat="1" ht="12.75">
      <c r="A329" s="10"/>
      <c r="B329" s="264"/>
      <c r="C329" s="218"/>
      <c r="D329" s="39"/>
      <c r="E329" s="262" t="s">
        <v>43</v>
      </c>
      <c r="F329" s="263">
        <f>SUM(F331:F334)</f>
        <v>439871</v>
      </c>
      <c r="G329" s="328">
        <f>SUM(G331:G334)</f>
        <v>439854.92</v>
      </c>
      <c r="H329" s="401">
        <f>SUM(G329*100/F329)</f>
        <v>99.99634438278495</v>
      </c>
      <c r="I329" s="409">
        <f>SUM(I331:I335)</f>
        <v>0</v>
      </c>
      <c r="J329" s="12"/>
    </row>
    <row r="330" spans="1:10" s="13" customFormat="1" ht="12.75">
      <c r="A330" s="10"/>
      <c r="B330" s="264"/>
      <c r="C330" s="14"/>
      <c r="D330" s="26"/>
      <c r="E330" s="269" t="s">
        <v>44</v>
      </c>
      <c r="F330" s="263"/>
      <c r="G330" s="330"/>
      <c r="H330" s="408" t="s">
        <v>126</v>
      </c>
      <c r="I330" s="427"/>
      <c r="J330" s="12"/>
    </row>
    <row r="331" spans="1:10" s="52" customFormat="1" ht="25.5">
      <c r="A331" s="57"/>
      <c r="B331" s="46"/>
      <c r="C331" s="69"/>
      <c r="D331" s="116">
        <v>2010</v>
      </c>
      <c r="E331" s="49" t="s">
        <v>67</v>
      </c>
      <c r="F331" s="63">
        <v>439496</v>
      </c>
      <c r="G331" s="319">
        <v>439496</v>
      </c>
      <c r="H331" s="401">
        <f>SUM(G331*100/F331)</f>
        <v>100</v>
      </c>
      <c r="I331" s="486">
        <v>0</v>
      </c>
      <c r="J331" s="51"/>
    </row>
    <row r="332" spans="1:10" s="43" customFormat="1" ht="12.75">
      <c r="A332" s="54"/>
      <c r="B332" s="53"/>
      <c r="C332" s="51"/>
      <c r="D332" s="51"/>
      <c r="E332" s="56" t="s">
        <v>68</v>
      </c>
      <c r="F332" s="51"/>
      <c r="G332" s="57"/>
      <c r="H332" s="404" t="s">
        <v>126</v>
      </c>
      <c r="I332" s="487"/>
      <c r="J332" s="41"/>
    </row>
    <row r="333" spans="1:10" s="43" customFormat="1" ht="38.25">
      <c r="A333" s="46"/>
      <c r="B333" s="357"/>
      <c r="C333" s="59"/>
      <c r="D333" s="59"/>
      <c r="E333" s="130" t="s">
        <v>26</v>
      </c>
      <c r="F333" s="73"/>
      <c r="G333" s="58"/>
      <c r="H333" s="404" t="s">
        <v>126</v>
      </c>
      <c r="I333" s="481"/>
      <c r="J333" s="41"/>
    </row>
    <row r="334" spans="1:10" s="52" customFormat="1" ht="14.25" customHeight="1">
      <c r="A334" s="57"/>
      <c r="B334" s="46"/>
      <c r="C334" s="69"/>
      <c r="D334" s="116">
        <v>2360</v>
      </c>
      <c r="E334" s="49" t="s">
        <v>0</v>
      </c>
      <c r="F334" s="72">
        <v>375</v>
      </c>
      <c r="G334" s="528">
        <v>358.92</v>
      </c>
      <c r="H334" s="401">
        <f>SUM(G334*100/F334)</f>
        <v>95.712</v>
      </c>
      <c r="I334" s="480">
        <v>0</v>
      </c>
      <c r="J334" s="51"/>
    </row>
    <row r="335" spans="1:10" s="52" customFormat="1" ht="12.75">
      <c r="A335" s="54"/>
      <c r="B335" s="53"/>
      <c r="C335" s="51"/>
      <c r="D335" s="51"/>
      <c r="E335" s="56" t="s">
        <v>1</v>
      </c>
      <c r="F335" s="51"/>
      <c r="G335" s="428"/>
      <c r="H335" s="375" t="s">
        <v>126</v>
      </c>
      <c r="I335" s="458"/>
      <c r="J335" s="51"/>
    </row>
    <row r="336" spans="1:10" s="43" customFormat="1" ht="51">
      <c r="A336" s="53"/>
      <c r="B336" s="94"/>
      <c r="C336" s="73"/>
      <c r="D336" s="73"/>
      <c r="E336" s="130" t="s">
        <v>27</v>
      </c>
      <c r="F336" s="73"/>
      <c r="G336" s="590"/>
      <c r="H336" s="378" t="s">
        <v>126</v>
      </c>
      <c r="I336" s="457"/>
      <c r="J336" s="41"/>
    </row>
    <row r="337" spans="1:10" s="13" customFormat="1" ht="12.75">
      <c r="A337" s="24"/>
      <c r="B337" s="296">
        <v>85206</v>
      </c>
      <c r="C337" s="19"/>
      <c r="D337" s="20"/>
      <c r="E337" s="279" t="s">
        <v>227</v>
      </c>
      <c r="F337" s="280">
        <f>SUM(F338)</f>
        <v>36545</v>
      </c>
      <c r="G337" s="499">
        <f>SUM(G338)</f>
        <v>36031.9</v>
      </c>
      <c r="H337" s="405">
        <f>SUM(G337*100/F337)</f>
        <v>98.59597756190998</v>
      </c>
      <c r="I337" s="281">
        <f>SUM(I338)</f>
        <v>0</v>
      </c>
      <c r="J337" s="12"/>
    </row>
    <row r="338" spans="1:10" s="13" customFormat="1" ht="12.75">
      <c r="A338" s="24"/>
      <c r="B338" s="261"/>
      <c r="C338" s="218"/>
      <c r="D338" s="39"/>
      <c r="E338" s="262" t="s">
        <v>43</v>
      </c>
      <c r="F338" s="263">
        <f>SUM(F340)</f>
        <v>36545</v>
      </c>
      <c r="G338" s="263">
        <f>SUM(G340)</f>
        <v>36031.9</v>
      </c>
      <c r="H338" s="401">
        <f>SUM(G338*100/F338)</f>
        <v>98.59597756190998</v>
      </c>
      <c r="I338" s="409">
        <f>SUM(I340)</f>
        <v>0</v>
      </c>
      <c r="J338" s="12"/>
    </row>
    <row r="339" spans="1:10" s="13" customFormat="1" ht="12.75">
      <c r="A339" s="10"/>
      <c r="B339" s="264"/>
      <c r="C339" s="14"/>
      <c r="D339" s="26"/>
      <c r="E339" s="269" t="s">
        <v>44</v>
      </c>
      <c r="F339" s="263"/>
      <c r="G339" s="330"/>
      <c r="H339" s="619" t="s">
        <v>126</v>
      </c>
      <c r="I339" s="427"/>
      <c r="J339" s="12"/>
    </row>
    <row r="340" spans="1:10" s="52" customFormat="1" ht="25.5">
      <c r="A340" s="57"/>
      <c r="B340" s="57"/>
      <c r="C340" s="47"/>
      <c r="D340" s="48">
        <v>2030</v>
      </c>
      <c r="E340" s="49" t="s">
        <v>23</v>
      </c>
      <c r="F340" s="63">
        <v>36545</v>
      </c>
      <c r="G340" s="319">
        <v>36031.9</v>
      </c>
      <c r="H340" s="375">
        <f>SUM(G340*100/F340)</f>
        <v>98.59597756190998</v>
      </c>
      <c r="I340" s="480">
        <v>0</v>
      </c>
      <c r="J340" s="51"/>
    </row>
    <row r="341" spans="1:10" s="43" customFormat="1" ht="12.75">
      <c r="A341" s="109"/>
      <c r="B341" s="94"/>
      <c r="C341" s="65"/>
      <c r="D341" s="94"/>
      <c r="E341" s="130" t="s">
        <v>31</v>
      </c>
      <c r="F341" s="73"/>
      <c r="G341" s="435"/>
      <c r="H341" s="378" t="s">
        <v>126</v>
      </c>
      <c r="I341" s="481"/>
      <c r="J341" s="41"/>
    </row>
    <row r="342" spans="1:9" s="115" customFormat="1" ht="12.75">
      <c r="A342" s="111" t="s">
        <v>119</v>
      </c>
      <c r="B342" s="112">
        <v>16</v>
      </c>
      <c r="C342" s="113"/>
      <c r="D342" s="113"/>
      <c r="E342" s="114"/>
      <c r="F342" s="113"/>
      <c r="G342" s="437"/>
      <c r="H342" s="373" t="s">
        <v>126</v>
      </c>
      <c r="I342" s="461"/>
    </row>
    <row r="343" spans="1:9" s="1" customFormat="1" ht="13.5" thickBot="1">
      <c r="A343" s="5"/>
      <c r="B343" s="4"/>
      <c r="C343" s="2"/>
      <c r="D343" s="2"/>
      <c r="E343" s="9"/>
      <c r="F343" s="2"/>
      <c r="G343" s="315"/>
      <c r="H343" s="374" t="s">
        <v>126</v>
      </c>
      <c r="I343" s="464"/>
    </row>
    <row r="344" spans="1:10" s="3" customFormat="1" ht="11.25" customHeight="1" thickBot="1">
      <c r="A344" s="286" t="s">
        <v>87</v>
      </c>
      <c r="B344" s="287" t="s">
        <v>116</v>
      </c>
      <c r="C344" s="740" t="s">
        <v>98</v>
      </c>
      <c r="D344" s="741"/>
      <c r="E344" s="289" t="s">
        <v>86</v>
      </c>
      <c r="F344" s="288" t="s">
        <v>123</v>
      </c>
      <c r="G344" s="227" t="s">
        <v>124</v>
      </c>
      <c r="H344" s="390" t="s">
        <v>125</v>
      </c>
      <c r="I344" s="229" t="s">
        <v>130</v>
      </c>
      <c r="J344" s="6"/>
    </row>
    <row r="345" spans="1:10" s="13" customFormat="1" ht="25.5" customHeight="1">
      <c r="A345" s="24"/>
      <c r="B345" s="118">
        <v>85212</v>
      </c>
      <c r="C345" s="21"/>
      <c r="D345" s="22"/>
      <c r="E345" s="148" t="s">
        <v>56</v>
      </c>
      <c r="F345" s="208">
        <f>SUM(F347)</f>
        <v>7203500</v>
      </c>
      <c r="G345" s="613">
        <f>SUM(G347)</f>
        <v>6957637.15</v>
      </c>
      <c r="H345" s="379">
        <f>SUM(G345*100/F345)</f>
        <v>96.58689734157007</v>
      </c>
      <c r="I345" s="531">
        <f>SUM(I347)</f>
        <v>2132535.82</v>
      </c>
      <c r="J345" s="12"/>
    </row>
    <row r="346" spans="1:10" s="13" customFormat="1" ht="15" customHeight="1">
      <c r="A346" s="10"/>
      <c r="B346" s="10"/>
      <c r="C346" s="25"/>
      <c r="D346" s="26"/>
      <c r="E346" s="150" t="s">
        <v>114</v>
      </c>
      <c r="F346" s="14"/>
      <c r="G346" s="27"/>
      <c r="H346" s="384" t="s">
        <v>126</v>
      </c>
      <c r="I346" s="532"/>
      <c r="J346" s="12"/>
    </row>
    <row r="347" spans="1:10" s="13" customFormat="1" ht="12.75">
      <c r="A347" s="10"/>
      <c r="B347" s="264"/>
      <c r="C347" s="218"/>
      <c r="D347" s="39"/>
      <c r="E347" s="262" t="s">
        <v>43</v>
      </c>
      <c r="F347" s="263">
        <f>SUM(F349:F358)</f>
        <v>7203500</v>
      </c>
      <c r="G347" s="263">
        <f>SUM(G349:G358)</f>
        <v>6957637.15</v>
      </c>
      <c r="H347" s="375">
        <f>SUM(G347*100/F347)</f>
        <v>96.58689734157007</v>
      </c>
      <c r="I347" s="409">
        <f>SUM(I350:I357)</f>
        <v>2132535.82</v>
      </c>
      <c r="J347" s="12"/>
    </row>
    <row r="348" spans="1:10" s="13" customFormat="1" ht="12.75">
      <c r="A348" s="10"/>
      <c r="B348" s="264"/>
      <c r="C348" s="14"/>
      <c r="D348" s="26"/>
      <c r="E348" s="269" t="s">
        <v>44</v>
      </c>
      <c r="F348" s="263"/>
      <c r="G348" s="433"/>
      <c r="H348" s="364" t="s">
        <v>126</v>
      </c>
      <c r="I348" s="456"/>
      <c r="J348" s="12"/>
    </row>
    <row r="349" spans="1:10" s="43" customFormat="1" ht="12.75">
      <c r="A349" s="46"/>
      <c r="B349" s="357"/>
      <c r="C349" s="69"/>
      <c r="D349" s="565">
        <v>690</v>
      </c>
      <c r="E349" s="566" t="s">
        <v>97</v>
      </c>
      <c r="F349" s="540">
        <v>17</v>
      </c>
      <c r="G349" s="522">
        <v>17.7</v>
      </c>
      <c r="H349" s="364">
        <f>SUM(G349*100/F349)</f>
        <v>104.11764705882354</v>
      </c>
      <c r="I349" s="480">
        <v>0</v>
      </c>
      <c r="J349" s="41"/>
    </row>
    <row r="350" spans="1:10" s="43" customFormat="1" ht="17.25" customHeight="1">
      <c r="A350" s="57"/>
      <c r="B350" s="46"/>
      <c r="C350" s="59"/>
      <c r="D350" s="567"/>
      <c r="E350" s="317" t="s">
        <v>150</v>
      </c>
      <c r="F350" s="544"/>
      <c r="G350" s="547"/>
      <c r="H350" s="412" t="s">
        <v>126</v>
      </c>
      <c r="I350" s="475"/>
      <c r="J350" s="41"/>
    </row>
    <row r="351" spans="1:10" s="314" customFormat="1" ht="51.75" customHeight="1">
      <c r="A351" s="311"/>
      <c r="B351" s="449"/>
      <c r="C351" s="334"/>
      <c r="D351" s="273">
        <v>920</v>
      </c>
      <c r="E351" s="274" t="s">
        <v>163</v>
      </c>
      <c r="F351" s="275">
        <v>10000</v>
      </c>
      <c r="G351" s="523">
        <v>5990.64</v>
      </c>
      <c r="H351" s="378">
        <f>SUM(G351*100/F351)</f>
        <v>59.9064</v>
      </c>
      <c r="I351" s="410">
        <v>0</v>
      </c>
      <c r="J351" s="313"/>
    </row>
    <row r="352" spans="1:10" s="43" customFormat="1" ht="39.75" customHeight="1">
      <c r="A352" s="57"/>
      <c r="B352" s="46"/>
      <c r="C352" s="469"/>
      <c r="D352" s="276">
        <v>970</v>
      </c>
      <c r="E352" s="295" t="s">
        <v>162</v>
      </c>
      <c r="F352" s="277">
        <v>21000</v>
      </c>
      <c r="G352" s="518">
        <v>24222.39</v>
      </c>
      <c r="H352" s="364">
        <f>SUM(G352*100/F352)</f>
        <v>115.34471428571429</v>
      </c>
      <c r="I352" s="410">
        <v>0</v>
      </c>
      <c r="J352" s="41"/>
    </row>
    <row r="353" spans="1:10" s="52" customFormat="1" ht="25.5">
      <c r="A353" s="54"/>
      <c r="B353" s="53"/>
      <c r="C353" s="51"/>
      <c r="D353" s="209">
        <v>2010</v>
      </c>
      <c r="E353" s="56" t="s">
        <v>67</v>
      </c>
      <c r="F353" s="210">
        <v>7107438</v>
      </c>
      <c r="G353" s="529">
        <v>6860650.88</v>
      </c>
      <c r="H353" s="364">
        <f>SUM(G353*100/F353)</f>
        <v>96.52776260587852</v>
      </c>
      <c r="I353" s="480">
        <v>0</v>
      </c>
      <c r="J353" s="51"/>
    </row>
    <row r="354" spans="1:10" s="43" customFormat="1" ht="12.75">
      <c r="A354" s="54"/>
      <c r="B354" s="53"/>
      <c r="C354" s="51"/>
      <c r="D354" s="55"/>
      <c r="E354" s="56" t="s">
        <v>140</v>
      </c>
      <c r="F354" s="51"/>
      <c r="G354" s="57"/>
      <c r="H354" s="375" t="s">
        <v>126</v>
      </c>
      <c r="I354" s="487"/>
      <c r="J354" s="41"/>
    </row>
    <row r="355" spans="1:10" s="43" customFormat="1" ht="12.75">
      <c r="A355" s="57"/>
      <c r="B355" s="46"/>
      <c r="C355" s="59"/>
      <c r="D355" s="89"/>
      <c r="E355" s="130" t="s">
        <v>28</v>
      </c>
      <c r="F355" s="73"/>
      <c r="G355" s="58"/>
      <c r="H355" s="378" t="s">
        <v>126</v>
      </c>
      <c r="I355" s="481"/>
      <c r="J355" s="41"/>
    </row>
    <row r="356" spans="1:10" s="52" customFormat="1" ht="14.25" customHeight="1">
      <c r="A356" s="57"/>
      <c r="B356" s="46"/>
      <c r="C356" s="69"/>
      <c r="D356" s="116">
        <v>2360</v>
      </c>
      <c r="E356" s="49" t="s">
        <v>0</v>
      </c>
      <c r="F356" s="81">
        <v>65045</v>
      </c>
      <c r="G356" s="530">
        <v>66755.54</v>
      </c>
      <c r="H356" s="375">
        <f>SUM(G356*100/F356)</f>
        <v>102.62977938350372</v>
      </c>
      <c r="I356" s="480">
        <v>2132535.82</v>
      </c>
      <c r="J356" s="51"/>
    </row>
    <row r="357" spans="1:10" s="52" customFormat="1" ht="12.75">
      <c r="A357" s="54"/>
      <c r="B357" s="53"/>
      <c r="C357" s="51"/>
      <c r="D357" s="51"/>
      <c r="E357" s="56" t="s">
        <v>1</v>
      </c>
      <c r="F357" s="51"/>
      <c r="G357" s="428"/>
      <c r="H357" s="375" t="s">
        <v>126</v>
      </c>
      <c r="I357" s="458"/>
      <c r="J357" s="51"/>
    </row>
    <row r="358" spans="1:10" s="43" customFormat="1" ht="51">
      <c r="A358" s="54"/>
      <c r="B358" s="109"/>
      <c r="C358" s="73"/>
      <c r="D358" s="73"/>
      <c r="E358" s="130" t="s">
        <v>144</v>
      </c>
      <c r="F358" s="73"/>
      <c r="G358" s="435"/>
      <c r="H358" s="378" t="s">
        <v>126</v>
      </c>
      <c r="I358" s="457"/>
      <c r="J358" s="41"/>
    </row>
    <row r="359" spans="1:10" s="13" customFormat="1" ht="25.5">
      <c r="A359" s="24"/>
      <c r="B359" s="118">
        <v>85213</v>
      </c>
      <c r="C359" s="21"/>
      <c r="D359" s="22"/>
      <c r="E359" s="134" t="s">
        <v>29</v>
      </c>
      <c r="F359" s="172">
        <f>SUM(F361)</f>
        <v>52171</v>
      </c>
      <c r="G359" s="537">
        <f>SUM(G361)</f>
        <v>49935.14</v>
      </c>
      <c r="H359" s="381">
        <f>SUM(G359*100/F359)</f>
        <v>95.71436238523317</v>
      </c>
      <c r="I359" s="534">
        <f>SUM(I366)</f>
        <v>0</v>
      </c>
      <c r="J359" s="12"/>
    </row>
    <row r="360" spans="1:10" s="13" customFormat="1" ht="38.25">
      <c r="A360" s="10"/>
      <c r="B360" s="27"/>
      <c r="C360" s="10"/>
      <c r="D360" s="23"/>
      <c r="E360" s="136" t="s">
        <v>57</v>
      </c>
      <c r="F360" s="10"/>
      <c r="G360" s="10"/>
      <c r="H360" s="378" t="s">
        <v>126</v>
      </c>
      <c r="I360" s="27"/>
      <c r="J360" s="12"/>
    </row>
    <row r="361" spans="1:10" s="13" customFormat="1" ht="12.75">
      <c r="A361" s="10"/>
      <c r="B361" s="264"/>
      <c r="C361" s="218"/>
      <c r="D361" s="39"/>
      <c r="E361" s="262" t="s">
        <v>43</v>
      </c>
      <c r="F361" s="263">
        <f>SUM(F366:F368)</f>
        <v>52171</v>
      </c>
      <c r="G361" s="328">
        <f>SUM(G366:G368)</f>
        <v>49935.14</v>
      </c>
      <c r="H361" s="375">
        <f>SUM(G361*100/F361)</f>
        <v>95.71436238523317</v>
      </c>
      <c r="I361" s="409">
        <f>SUM(I366:I367)</f>
        <v>0</v>
      </c>
      <c r="J361" s="12"/>
    </row>
    <row r="362" spans="1:10" s="13" customFormat="1" ht="12.75">
      <c r="A362" s="25"/>
      <c r="B362" s="221"/>
      <c r="C362" s="14"/>
      <c r="D362" s="26"/>
      <c r="E362" s="269" t="s">
        <v>44</v>
      </c>
      <c r="F362" s="263"/>
      <c r="G362" s="330"/>
      <c r="H362" s="380" t="s">
        <v>126</v>
      </c>
      <c r="I362" s="427"/>
      <c r="J362" s="12"/>
    </row>
    <row r="363" spans="1:9" s="115" customFormat="1" ht="12.75">
      <c r="A363" s="111" t="s">
        <v>119</v>
      </c>
      <c r="B363" s="112">
        <v>17</v>
      </c>
      <c r="C363" s="113"/>
      <c r="D363" s="113"/>
      <c r="E363" s="114"/>
      <c r="F363" s="113"/>
      <c r="G363" s="437"/>
      <c r="H363" s="373" t="s">
        <v>126</v>
      </c>
      <c r="I363" s="461"/>
    </row>
    <row r="364" spans="1:9" s="1" customFormat="1" ht="13.5" thickBot="1">
      <c r="A364" s="5"/>
      <c r="B364" s="4"/>
      <c r="C364" s="2"/>
      <c r="D364" s="2"/>
      <c r="E364" s="9"/>
      <c r="F364" s="2"/>
      <c r="G364" s="315"/>
      <c r="H364" s="374" t="s">
        <v>126</v>
      </c>
      <c r="I364" s="464"/>
    </row>
    <row r="365" spans="1:10" s="3" customFormat="1" ht="11.25" customHeight="1" thickBot="1">
      <c r="A365" s="286" t="s">
        <v>87</v>
      </c>
      <c r="B365" s="287" t="s">
        <v>116</v>
      </c>
      <c r="C365" s="740" t="s">
        <v>98</v>
      </c>
      <c r="D365" s="741"/>
      <c r="E365" s="289" t="s">
        <v>86</v>
      </c>
      <c r="F365" s="288" t="s">
        <v>123</v>
      </c>
      <c r="G365" s="227" t="s">
        <v>124</v>
      </c>
      <c r="H365" s="390" t="s">
        <v>125</v>
      </c>
      <c r="I365" s="229" t="s">
        <v>130</v>
      </c>
      <c r="J365" s="6"/>
    </row>
    <row r="366" spans="1:10" s="52" customFormat="1" ht="25.5" customHeight="1">
      <c r="A366" s="57"/>
      <c r="B366" s="46"/>
      <c r="C366" s="69"/>
      <c r="D366" s="48">
        <v>2010</v>
      </c>
      <c r="E366" s="49" t="s">
        <v>67</v>
      </c>
      <c r="F366" s="81">
        <v>33140</v>
      </c>
      <c r="G366" s="530">
        <v>31174.8</v>
      </c>
      <c r="H366" s="364">
        <f>SUM(G366*100/F366)</f>
        <v>94.07000603500302</v>
      </c>
      <c r="I366" s="480">
        <v>0</v>
      </c>
      <c r="J366" s="51"/>
    </row>
    <row r="367" spans="1:10" s="43" customFormat="1" ht="25.5">
      <c r="A367" s="57"/>
      <c r="B367" s="46"/>
      <c r="C367" s="59"/>
      <c r="D367" s="89"/>
      <c r="E367" s="130" t="s">
        <v>30</v>
      </c>
      <c r="F367" s="73"/>
      <c r="G367" s="58" t="s">
        <v>126</v>
      </c>
      <c r="H367" s="378" t="s">
        <v>126</v>
      </c>
      <c r="I367" s="481"/>
      <c r="J367" s="41"/>
    </row>
    <row r="368" spans="1:10" s="52" customFormat="1" ht="25.5">
      <c r="A368" s="57"/>
      <c r="B368" s="46"/>
      <c r="C368" s="69"/>
      <c r="D368" s="48">
        <v>2030</v>
      </c>
      <c r="E368" s="49" t="s">
        <v>23</v>
      </c>
      <c r="F368" s="63">
        <v>19031</v>
      </c>
      <c r="G368" s="319">
        <v>18760.34</v>
      </c>
      <c r="H368" s="375">
        <f>SUM(G368*100/F368)</f>
        <v>98.5777941253744</v>
      </c>
      <c r="I368" s="480">
        <v>0</v>
      </c>
      <c r="J368" s="51"/>
    </row>
    <row r="369" spans="1:10" s="43" customFormat="1" ht="12.75">
      <c r="A369" s="53"/>
      <c r="B369" s="94"/>
      <c r="C369" s="73"/>
      <c r="D369" s="94"/>
      <c r="E369" s="130" t="s">
        <v>31</v>
      </c>
      <c r="F369" s="73"/>
      <c r="G369" s="435"/>
      <c r="H369" s="378" t="s">
        <v>126</v>
      </c>
      <c r="I369" s="481"/>
      <c r="J369" s="41"/>
    </row>
    <row r="370" spans="1:10" s="13" customFormat="1" ht="25.5">
      <c r="A370" s="24"/>
      <c r="B370" s="267">
        <v>85214</v>
      </c>
      <c r="C370" s="10"/>
      <c r="D370" s="23"/>
      <c r="E370" s="150" t="s">
        <v>54</v>
      </c>
      <c r="F370" s="260">
        <f>SUM(F373:F373)</f>
        <v>38692</v>
      </c>
      <c r="G370" s="325">
        <f>SUM(G373:G373)</f>
        <v>38632.23</v>
      </c>
      <c r="H370" s="381">
        <f>SUM(G370*100/F370)</f>
        <v>99.84552362245427</v>
      </c>
      <c r="I370" s="281">
        <f>SUM(I373:I373)</f>
        <v>0</v>
      </c>
      <c r="J370" s="12"/>
    </row>
    <row r="371" spans="1:10" s="13" customFormat="1" ht="12.75">
      <c r="A371" s="10"/>
      <c r="B371" s="264"/>
      <c r="C371" s="218"/>
      <c r="D371" s="39"/>
      <c r="E371" s="262" t="s">
        <v>43</v>
      </c>
      <c r="F371" s="263">
        <f>SUM(F373:F373)</f>
        <v>38692</v>
      </c>
      <c r="G371" s="328">
        <f>SUM(G373:G373)</f>
        <v>38632.23</v>
      </c>
      <c r="H371" s="364">
        <f>SUM(G371*100/F371)</f>
        <v>99.84552362245427</v>
      </c>
      <c r="I371" s="409">
        <f>SUM(I373)</f>
        <v>0</v>
      </c>
      <c r="J371" s="12"/>
    </row>
    <row r="372" spans="1:10" s="13" customFormat="1" ht="12.75">
      <c r="A372" s="10"/>
      <c r="B372" s="264"/>
      <c r="C372" s="14"/>
      <c r="D372" s="26"/>
      <c r="E372" s="269" t="s">
        <v>44</v>
      </c>
      <c r="F372" s="263"/>
      <c r="G372" s="330"/>
      <c r="H372" s="380" t="s">
        <v>126</v>
      </c>
      <c r="I372" s="427"/>
      <c r="J372" s="12"/>
    </row>
    <row r="373" spans="1:10" s="52" customFormat="1" ht="25.5">
      <c r="A373" s="57"/>
      <c r="B373" s="57"/>
      <c r="C373" s="47"/>
      <c r="D373" s="48">
        <v>2030</v>
      </c>
      <c r="E373" s="49" t="s">
        <v>23</v>
      </c>
      <c r="F373" s="63">
        <v>38692</v>
      </c>
      <c r="G373" s="319">
        <v>38632.23</v>
      </c>
      <c r="H373" s="375">
        <f>SUM(G373*100/F373)</f>
        <v>99.84552362245427</v>
      </c>
      <c r="I373" s="480">
        <v>0</v>
      </c>
      <c r="J373" s="51"/>
    </row>
    <row r="374" spans="1:10" s="43" customFormat="1" ht="12.75">
      <c r="A374" s="53"/>
      <c r="B374" s="94"/>
      <c r="C374" s="65"/>
      <c r="D374" s="94"/>
      <c r="E374" s="130" t="s">
        <v>31</v>
      </c>
      <c r="F374" s="73"/>
      <c r="G374" s="435"/>
      <c r="H374" s="378" t="s">
        <v>126</v>
      </c>
      <c r="I374" s="481"/>
      <c r="J374" s="41"/>
    </row>
    <row r="375" spans="1:10" s="13" customFormat="1" ht="12.75">
      <c r="A375" s="24"/>
      <c r="B375" s="267">
        <v>85215</v>
      </c>
      <c r="C375" s="10"/>
      <c r="D375" s="23"/>
      <c r="E375" s="150" t="s">
        <v>159</v>
      </c>
      <c r="F375" s="260">
        <f>SUM(F378:F378)</f>
        <v>5109</v>
      </c>
      <c r="G375" s="325">
        <f>SUM(G378:G378)</f>
        <v>4997.65</v>
      </c>
      <c r="H375" s="573">
        <f>SUM(G375*100/F375)</f>
        <v>97.8205128205128</v>
      </c>
      <c r="I375" s="281">
        <f>SUM(I378:I378)</f>
        <v>0</v>
      </c>
      <c r="J375" s="12"/>
    </row>
    <row r="376" spans="1:10" s="13" customFormat="1" ht="12.75">
      <c r="A376" s="24"/>
      <c r="B376" s="261"/>
      <c r="C376" s="218"/>
      <c r="D376" s="39"/>
      <c r="E376" s="262" t="s">
        <v>43</v>
      </c>
      <c r="F376" s="263">
        <f>SUM(F378:F378)</f>
        <v>5109</v>
      </c>
      <c r="G376" s="328">
        <f>SUM(G378:G378)</f>
        <v>4997.65</v>
      </c>
      <c r="H376" s="408">
        <f>SUM(G376*100/F376)</f>
        <v>97.8205128205128</v>
      </c>
      <c r="I376" s="409">
        <f>SUM(I378)</f>
        <v>0</v>
      </c>
      <c r="J376" s="12"/>
    </row>
    <row r="377" spans="1:10" s="13" customFormat="1" ht="12.75">
      <c r="A377" s="10"/>
      <c r="B377" s="264"/>
      <c r="C377" s="12"/>
      <c r="D377" s="23"/>
      <c r="E377" s="561" t="s">
        <v>44</v>
      </c>
      <c r="F377" s="95"/>
      <c r="G377" s="450"/>
      <c r="H377" s="430" t="s">
        <v>126</v>
      </c>
      <c r="I377" s="491"/>
      <c r="J377" s="12"/>
    </row>
    <row r="378" spans="1:10" s="52" customFormat="1" ht="25.5">
      <c r="A378" s="57"/>
      <c r="B378" s="57"/>
      <c r="C378" s="47"/>
      <c r="D378" s="62">
        <v>2010</v>
      </c>
      <c r="E378" s="56" t="s">
        <v>67</v>
      </c>
      <c r="F378" s="569">
        <v>5109</v>
      </c>
      <c r="G378" s="572">
        <v>4997.65</v>
      </c>
      <c r="H378" s="401">
        <f>SUM(G378*100/F378)</f>
        <v>97.8205128205128</v>
      </c>
      <c r="I378" s="486">
        <v>0</v>
      </c>
      <c r="J378" s="51"/>
    </row>
    <row r="379" spans="1:10" s="52" customFormat="1" ht="12.75">
      <c r="A379" s="57"/>
      <c r="B379" s="57"/>
      <c r="C379" s="57"/>
      <c r="D379" s="168"/>
      <c r="E379" s="56" t="s">
        <v>140</v>
      </c>
      <c r="F379" s="570"/>
      <c r="G379" s="471"/>
      <c r="H379" s="430" t="s">
        <v>126</v>
      </c>
      <c r="I379" s="480"/>
      <c r="J379" s="51"/>
    </row>
    <row r="380" spans="1:10" s="52" customFormat="1" ht="51">
      <c r="A380" s="57"/>
      <c r="B380" s="58"/>
      <c r="C380" s="58"/>
      <c r="D380" s="66"/>
      <c r="E380" s="130" t="s">
        <v>164</v>
      </c>
      <c r="F380" s="571"/>
      <c r="G380" s="524"/>
      <c r="H380" s="429" t="s">
        <v>126</v>
      </c>
      <c r="I380" s="475"/>
      <c r="J380" s="51"/>
    </row>
    <row r="381" spans="1:10" s="13" customFormat="1" ht="12.75">
      <c r="A381" s="24"/>
      <c r="B381" s="267">
        <v>85216</v>
      </c>
      <c r="C381" s="10"/>
      <c r="D381" s="23"/>
      <c r="E381" s="150" t="s">
        <v>55</v>
      </c>
      <c r="F381" s="260">
        <f>SUM(F384:F384)</f>
        <v>221000</v>
      </c>
      <c r="G381" s="325">
        <f>SUM(G384:G384)</f>
        <v>216457.98</v>
      </c>
      <c r="H381" s="381">
        <f>SUM(G381*100/F381)</f>
        <v>97.94478733031674</v>
      </c>
      <c r="I381" s="325">
        <f>SUM(I384:I384)</f>
        <v>0</v>
      </c>
      <c r="J381" s="12"/>
    </row>
    <row r="382" spans="1:10" s="13" customFormat="1" ht="12.75">
      <c r="A382" s="24"/>
      <c r="B382" s="261"/>
      <c r="C382" s="218"/>
      <c r="D382" s="39"/>
      <c r="E382" s="262" t="s">
        <v>43</v>
      </c>
      <c r="F382" s="263">
        <f>SUM(F384:F384)</f>
        <v>221000</v>
      </c>
      <c r="G382" s="328">
        <f>SUM(G384:G384)</f>
        <v>216457.98</v>
      </c>
      <c r="H382" s="364">
        <f>SUM(G382*100/F382)</f>
        <v>97.94478733031674</v>
      </c>
      <c r="I382" s="409">
        <f>SUM(I384)</f>
        <v>0</v>
      </c>
      <c r="J382" s="12"/>
    </row>
    <row r="383" spans="1:10" s="13" customFormat="1" ht="12.75">
      <c r="A383" s="24"/>
      <c r="B383" s="261"/>
      <c r="C383" s="14"/>
      <c r="D383" s="26"/>
      <c r="E383" s="269" t="s">
        <v>44</v>
      </c>
      <c r="F383" s="263"/>
      <c r="G383" s="330"/>
      <c r="H383" s="380" t="s">
        <v>126</v>
      </c>
      <c r="I383" s="427"/>
      <c r="J383" s="12"/>
    </row>
    <row r="384" spans="1:10" s="52" customFormat="1" ht="25.5">
      <c r="A384" s="46"/>
      <c r="B384" s="41"/>
      <c r="C384" s="47"/>
      <c r="D384" s="48">
        <v>2030</v>
      </c>
      <c r="E384" s="49" t="s">
        <v>23</v>
      </c>
      <c r="F384" s="63">
        <v>221000</v>
      </c>
      <c r="G384" s="319">
        <v>216457.98</v>
      </c>
      <c r="H384" s="375">
        <f>SUM(G384*100/F384)</f>
        <v>97.94478733031674</v>
      </c>
      <c r="I384" s="480">
        <v>0</v>
      </c>
      <c r="J384" s="51"/>
    </row>
    <row r="385" spans="1:10" s="43" customFormat="1" ht="12.75">
      <c r="A385" s="109"/>
      <c r="B385" s="94"/>
      <c r="C385" s="65"/>
      <c r="D385" s="94"/>
      <c r="E385" s="130" t="s">
        <v>31</v>
      </c>
      <c r="F385" s="73"/>
      <c r="G385" s="435"/>
      <c r="H385" s="378" t="s">
        <v>126</v>
      </c>
      <c r="I385" s="481"/>
      <c r="J385" s="41"/>
    </row>
    <row r="386" spans="1:9" s="115" customFormat="1" ht="12.75">
      <c r="A386" s="111" t="s">
        <v>119</v>
      </c>
      <c r="B386" s="112">
        <v>18</v>
      </c>
      <c r="C386" s="113"/>
      <c r="D386" s="113"/>
      <c r="E386" s="114"/>
      <c r="F386" s="113"/>
      <c r="G386" s="437" t="s">
        <v>158</v>
      </c>
      <c r="H386" s="373" t="s">
        <v>126</v>
      </c>
      <c r="I386" s="461"/>
    </row>
    <row r="387" spans="1:9" s="1" customFormat="1" ht="13.5" thickBot="1">
      <c r="A387" s="5"/>
      <c r="B387" s="4"/>
      <c r="C387" s="2"/>
      <c r="D387" s="2"/>
      <c r="E387" s="9"/>
      <c r="F387" s="2"/>
      <c r="G387" s="315"/>
      <c r="H387" s="374" t="s">
        <v>126</v>
      </c>
      <c r="I387" s="464"/>
    </row>
    <row r="388" spans="1:10" s="3" customFormat="1" ht="11.25" customHeight="1" thickBot="1">
      <c r="A388" s="286" t="s">
        <v>87</v>
      </c>
      <c r="B388" s="287" t="s">
        <v>116</v>
      </c>
      <c r="C388" s="740" t="s">
        <v>98</v>
      </c>
      <c r="D388" s="741"/>
      <c r="E388" s="289" t="s">
        <v>86</v>
      </c>
      <c r="F388" s="288" t="s">
        <v>123</v>
      </c>
      <c r="G388" s="227" t="s">
        <v>124</v>
      </c>
      <c r="H388" s="390" t="s">
        <v>125</v>
      </c>
      <c r="I388" s="229" t="s">
        <v>130</v>
      </c>
      <c r="J388" s="6"/>
    </row>
    <row r="389" spans="1:10" s="13" customFormat="1" ht="12.75">
      <c r="A389" s="24"/>
      <c r="B389" s="173">
        <v>85219</v>
      </c>
      <c r="C389" s="17"/>
      <c r="D389" s="18"/>
      <c r="E389" s="174" t="s">
        <v>83</v>
      </c>
      <c r="F389" s="175">
        <f>SUM(F392:F394)</f>
        <v>158279</v>
      </c>
      <c r="G389" s="281">
        <f>SUM(G392:G394)</f>
        <v>156205.94</v>
      </c>
      <c r="H389" s="381">
        <f>SUM(G389*100/F389)</f>
        <v>98.69024949614288</v>
      </c>
      <c r="I389" s="281">
        <f>SUM(I392:I394)</f>
        <v>0</v>
      </c>
      <c r="J389" s="12"/>
    </row>
    <row r="390" spans="1:10" s="13" customFormat="1" ht="12.75">
      <c r="A390" s="10"/>
      <c r="B390" s="264"/>
      <c r="C390" s="218"/>
      <c r="D390" s="39"/>
      <c r="E390" s="262" t="s">
        <v>43</v>
      </c>
      <c r="F390" s="263">
        <f>SUM(F392:F394)</f>
        <v>158279</v>
      </c>
      <c r="G390" s="328">
        <f>SUM(G392:G394)</f>
        <v>156205.94</v>
      </c>
      <c r="H390" s="364">
        <f>SUM(G390*100/F390)</f>
        <v>98.69024949614288</v>
      </c>
      <c r="I390" s="409">
        <f>SUM(I392:I394)</f>
        <v>0</v>
      </c>
      <c r="J390" s="12"/>
    </row>
    <row r="391" spans="1:10" s="13" customFormat="1" ht="12.75">
      <c r="A391" s="10"/>
      <c r="B391" s="264"/>
      <c r="C391" s="14"/>
      <c r="D391" s="26"/>
      <c r="E391" s="269" t="s">
        <v>44</v>
      </c>
      <c r="F391" s="263"/>
      <c r="G391" s="330"/>
      <c r="H391" s="364" t="s">
        <v>126</v>
      </c>
      <c r="I391" s="427"/>
      <c r="J391" s="12"/>
    </row>
    <row r="392" spans="1:10" s="52" customFormat="1" ht="28.5" customHeight="1">
      <c r="A392" s="57"/>
      <c r="B392" s="57"/>
      <c r="C392" s="176"/>
      <c r="D392" s="177">
        <v>920</v>
      </c>
      <c r="E392" s="178" t="s">
        <v>64</v>
      </c>
      <c r="F392" s="525">
        <v>6100</v>
      </c>
      <c r="G392" s="526">
        <v>4026.94</v>
      </c>
      <c r="H392" s="401">
        <f>SUM(G392*100/F392)</f>
        <v>66.01540983606557</v>
      </c>
      <c r="I392" s="410">
        <v>0</v>
      </c>
      <c r="J392" s="51"/>
    </row>
    <row r="393" spans="1:10" s="52" customFormat="1" ht="25.5">
      <c r="A393" s="54"/>
      <c r="B393" s="53"/>
      <c r="C393" s="270"/>
      <c r="D393" s="169">
        <v>2030</v>
      </c>
      <c r="E393" s="49" t="s">
        <v>23</v>
      </c>
      <c r="F393" s="171">
        <v>152179</v>
      </c>
      <c r="G393" s="538">
        <v>152179</v>
      </c>
      <c r="H393" s="364">
        <f>SUM(G393*100/F393)</f>
        <v>100</v>
      </c>
      <c r="I393" s="486">
        <v>0</v>
      </c>
      <c r="J393" s="51"/>
    </row>
    <row r="394" spans="1:10" s="43" customFormat="1" ht="38.25">
      <c r="A394" s="53"/>
      <c r="B394" s="94"/>
      <c r="C394" s="65"/>
      <c r="D394" s="94"/>
      <c r="E394" s="130" t="s">
        <v>32</v>
      </c>
      <c r="F394" s="121"/>
      <c r="G394" s="435"/>
      <c r="H394" s="378" t="s">
        <v>126</v>
      </c>
      <c r="I394" s="481"/>
      <c r="J394" s="41"/>
    </row>
    <row r="395" spans="1:10" s="13" customFormat="1" ht="25.5">
      <c r="A395" s="24"/>
      <c r="B395" s="173">
        <v>85228</v>
      </c>
      <c r="C395" s="19"/>
      <c r="D395" s="20"/>
      <c r="E395" s="180" t="s">
        <v>74</v>
      </c>
      <c r="F395" s="181">
        <f>SUM(F398:F404)</f>
        <v>454450</v>
      </c>
      <c r="G395" s="281">
        <f>SUM(G398:G404)</f>
        <v>455588.01</v>
      </c>
      <c r="H395" s="379">
        <f>SUM(G395*100/F395)</f>
        <v>100.25041478710529</v>
      </c>
      <c r="I395" s="281">
        <f>SUM(I398:I404)</f>
        <v>129.75</v>
      </c>
      <c r="J395" s="12"/>
    </row>
    <row r="396" spans="1:10" s="13" customFormat="1" ht="12.75">
      <c r="A396" s="10"/>
      <c r="B396" s="264"/>
      <c r="C396" s="218"/>
      <c r="D396" s="39"/>
      <c r="E396" s="262" t="s">
        <v>43</v>
      </c>
      <c r="F396" s="263">
        <f>SUM(F398:F404)</f>
        <v>454450</v>
      </c>
      <c r="G396" s="328">
        <f>SUM(G398:G404)</f>
        <v>455588.01</v>
      </c>
      <c r="H396" s="364">
        <f>SUM(G396*100/F396)</f>
        <v>100.25041478710529</v>
      </c>
      <c r="I396" s="409">
        <f>SUM(I398:I400)</f>
        <v>129.75</v>
      </c>
      <c r="J396" s="12"/>
    </row>
    <row r="397" spans="1:10" s="13" customFormat="1" ht="12.75">
      <c r="A397" s="10"/>
      <c r="B397" s="264"/>
      <c r="C397" s="14"/>
      <c r="D397" s="26"/>
      <c r="E397" s="269" t="s">
        <v>44</v>
      </c>
      <c r="F397" s="263"/>
      <c r="G397" s="433"/>
      <c r="H397" s="364" t="s">
        <v>126</v>
      </c>
      <c r="I397" s="456"/>
      <c r="J397" s="12"/>
    </row>
    <row r="398" spans="1:10" s="52" customFormat="1" ht="25.5">
      <c r="A398" s="57"/>
      <c r="B398" s="57"/>
      <c r="C398" s="182"/>
      <c r="D398" s="97">
        <v>830</v>
      </c>
      <c r="E398" s="183" t="s">
        <v>65</v>
      </c>
      <c r="F398" s="99">
        <v>56600</v>
      </c>
      <c r="G398" s="285">
        <v>58712.68</v>
      </c>
      <c r="H398" s="408">
        <f>SUM(G398*100/F398)</f>
        <v>103.73265017667845</v>
      </c>
      <c r="I398" s="410">
        <v>129.75</v>
      </c>
      <c r="J398" s="51"/>
    </row>
    <row r="399" spans="1:10" s="52" customFormat="1" ht="25.5">
      <c r="A399" s="53"/>
      <c r="B399" s="55"/>
      <c r="C399" s="76"/>
      <c r="D399" s="48">
        <v>2010</v>
      </c>
      <c r="E399" s="56" t="s">
        <v>67</v>
      </c>
      <c r="F399" s="63">
        <v>396600</v>
      </c>
      <c r="G399" s="319">
        <v>395944.4</v>
      </c>
      <c r="H399" s="364">
        <f>SUM(G399*100/F399)</f>
        <v>99.83469490670701</v>
      </c>
      <c r="I399" s="486">
        <v>0</v>
      </c>
      <c r="J399" s="51"/>
    </row>
    <row r="400" spans="1:10" s="52" customFormat="1" ht="12.75">
      <c r="A400" s="54"/>
      <c r="B400" s="54"/>
      <c r="C400" s="54"/>
      <c r="D400" s="55"/>
      <c r="E400" s="56" t="s">
        <v>140</v>
      </c>
      <c r="F400" s="51"/>
      <c r="G400" s="57"/>
      <c r="H400" s="375" t="s">
        <v>126</v>
      </c>
      <c r="I400" s="480"/>
      <c r="J400" s="51"/>
    </row>
    <row r="401" spans="1:10" s="52" customFormat="1" ht="12.75">
      <c r="A401" s="54"/>
      <c r="B401" s="53"/>
      <c r="C401" s="73"/>
      <c r="D401" s="94"/>
      <c r="E401" s="130" t="s">
        <v>28</v>
      </c>
      <c r="F401" s="73"/>
      <c r="G401" s="58"/>
      <c r="H401" s="375" t="s">
        <v>126</v>
      </c>
      <c r="I401" s="475"/>
      <c r="J401" s="51"/>
    </row>
    <row r="402" spans="1:10" s="52" customFormat="1" ht="14.25" customHeight="1">
      <c r="A402" s="54"/>
      <c r="B402" s="53"/>
      <c r="C402" s="76"/>
      <c r="D402" s="116">
        <v>2360</v>
      </c>
      <c r="E402" s="49" t="s">
        <v>33</v>
      </c>
      <c r="F402" s="129">
        <v>1250</v>
      </c>
      <c r="G402" s="528">
        <v>930.93</v>
      </c>
      <c r="H402" s="364">
        <f>SUM(G402*100/F402)</f>
        <v>74.4744</v>
      </c>
      <c r="I402" s="480">
        <v>0</v>
      </c>
      <c r="J402" s="51"/>
    </row>
    <row r="403" spans="1:10" s="52" customFormat="1" ht="12.75">
      <c r="A403" s="54"/>
      <c r="B403" s="54"/>
      <c r="C403" s="54"/>
      <c r="D403" s="51"/>
      <c r="E403" s="56" t="s">
        <v>1</v>
      </c>
      <c r="F403" s="51"/>
      <c r="G403" s="428"/>
      <c r="H403" s="375" t="s">
        <v>126</v>
      </c>
      <c r="I403" s="458"/>
      <c r="J403" s="51"/>
    </row>
    <row r="404" spans="1:10" s="43" customFormat="1" ht="38.25">
      <c r="A404" s="53"/>
      <c r="B404" s="94"/>
      <c r="C404" s="65"/>
      <c r="D404" s="73"/>
      <c r="E404" s="130" t="s">
        <v>34</v>
      </c>
      <c r="F404" s="73"/>
      <c r="G404" s="435"/>
      <c r="H404" s="378" t="s">
        <v>126</v>
      </c>
      <c r="I404" s="457"/>
      <c r="J404" s="41"/>
    </row>
    <row r="405" spans="1:10" s="13" customFormat="1" ht="12.75">
      <c r="A405" s="24"/>
      <c r="B405" s="102">
        <v>85295</v>
      </c>
      <c r="C405" s="17"/>
      <c r="D405" s="18"/>
      <c r="E405" s="174" t="s">
        <v>104</v>
      </c>
      <c r="F405" s="175">
        <f>SUM(F406)</f>
        <v>267451</v>
      </c>
      <c r="G405" s="325">
        <f>SUM(G406)</f>
        <v>256589.53</v>
      </c>
      <c r="H405" s="381">
        <f>SUM(G405*100/F405)</f>
        <v>95.93889347955326</v>
      </c>
      <c r="I405" s="281">
        <f>SUM(I408:I416)</f>
        <v>0</v>
      </c>
      <c r="J405" s="12"/>
    </row>
    <row r="406" spans="1:10" s="13" customFormat="1" ht="12.75">
      <c r="A406" s="10"/>
      <c r="B406" s="264"/>
      <c r="C406" s="218"/>
      <c r="D406" s="39"/>
      <c r="E406" s="262" t="s">
        <v>43</v>
      </c>
      <c r="F406" s="263">
        <f>SUM(F408,F412,F415)</f>
        <v>267451</v>
      </c>
      <c r="G406" s="263">
        <f>SUM(G408,G412,G415)</f>
        <v>256589.53</v>
      </c>
      <c r="H406" s="364">
        <f>SUM(G406*100/F406)</f>
        <v>95.93889347955326</v>
      </c>
      <c r="I406" s="409">
        <f>SUM(I408:I416)</f>
        <v>0</v>
      </c>
      <c r="J406" s="12"/>
    </row>
    <row r="407" spans="1:10" s="13" customFormat="1" ht="12.75">
      <c r="A407" s="10"/>
      <c r="B407" s="264"/>
      <c r="C407" s="14"/>
      <c r="D407" s="26"/>
      <c r="E407" s="269" t="s">
        <v>44</v>
      </c>
      <c r="F407" s="263"/>
      <c r="G407" s="433"/>
      <c r="H407" s="364" t="s">
        <v>126</v>
      </c>
      <c r="I407" s="427"/>
      <c r="J407" s="12"/>
    </row>
    <row r="408" spans="1:10" s="52" customFormat="1" ht="38.25">
      <c r="A408" s="58"/>
      <c r="B408" s="58"/>
      <c r="C408" s="596"/>
      <c r="D408" s="597">
        <v>970</v>
      </c>
      <c r="E408" s="598" t="s">
        <v>60</v>
      </c>
      <c r="F408" s="599">
        <v>96192</v>
      </c>
      <c r="G408" s="524">
        <v>88304.13</v>
      </c>
      <c r="H408" s="408">
        <f>SUM(G408*100/F408)</f>
        <v>91.79986901197604</v>
      </c>
      <c r="I408" s="410">
        <v>0</v>
      </c>
      <c r="J408" s="51"/>
    </row>
    <row r="409" spans="1:9" s="115" customFormat="1" ht="12.75">
      <c r="A409" s="111" t="s">
        <v>119</v>
      </c>
      <c r="B409" s="112">
        <v>19</v>
      </c>
      <c r="C409" s="113"/>
      <c r="D409" s="113"/>
      <c r="E409" s="114"/>
      <c r="F409" s="113"/>
      <c r="G409" s="437" t="s">
        <v>158</v>
      </c>
      <c r="H409" s="373" t="s">
        <v>126</v>
      </c>
      <c r="I409" s="461"/>
    </row>
    <row r="410" spans="1:9" s="1" customFormat="1" ht="13.5" thickBot="1">
      <c r="A410" s="5"/>
      <c r="B410" s="4"/>
      <c r="C410" s="2"/>
      <c r="D410" s="2"/>
      <c r="E410" s="9"/>
      <c r="F410" s="2"/>
      <c r="G410" s="315"/>
      <c r="H410" s="374" t="s">
        <v>126</v>
      </c>
      <c r="I410" s="464"/>
    </row>
    <row r="411" spans="1:10" s="3" customFormat="1" ht="11.25" customHeight="1" thickBot="1">
      <c r="A411" s="286" t="s">
        <v>87</v>
      </c>
      <c r="B411" s="287" t="s">
        <v>116</v>
      </c>
      <c r="C411" s="740" t="s">
        <v>98</v>
      </c>
      <c r="D411" s="741"/>
      <c r="E411" s="289" t="s">
        <v>86</v>
      </c>
      <c r="F411" s="288" t="s">
        <v>123</v>
      </c>
      <c r="G411" s="227" t="s">
        <v>124</v>
      </c>
      <c r="H411" s="390" t="s">
        <v>125</v>
      </c>
      <c r="I411" s="229" t="s">
        <v>130</v>
      </c>
      <c r="J411" s="6"/>
    </row>
    <row r="412" spans="1:10" s="52" customFormat="1" ht="25.5">
      <c r="A412" s="54"/>
      <c r="B412" s="54"/>
      <c r="C412" s="80"/>
      <c r="D412" s="48">
        <v>2010</v>
      </c>
      <c r="E412" s="77" t="s">
        <v>67</v>
      </c>
      <c r="F412" s="64">
        <v>5259</v>
      </c>
      <c r="G412" s="319">
        <v>2285.4</v>
      </c>
      <c r="H412" s="418">
        <f>SUM(G412*100/F412)</f>
        <v>43.45693097547062</v>
      </c>
      <c r="I412" s="473">
        <v>0</v>
      </c>
      <c r="J412" s="51"/>
    </row>
    <row r="413" spans="1:10" s="43" customFormat="1" ht="25.5">
      <c r="A413" s="54"/>
      <c r="B413" s="54"/>
      <c r="C413" s="54"/>
      <c r="D413" s="55"/>
      <c r="E413" s="79" t="s">
        <v>143</v>
      </c>
      <c r="F413" s="57" t="s">
        <v>126</v>
      </c>
      <c r="G413" s="57"/>
      <c r="H413" s="419" t="s">
        <v>126</v>
      </c>
      <c r="I413" s="535"/>
      <c r="J413" s="41"/>
    </row>
    <row r="414" spans="1:10" s="415" customFormat="1" ht="66.75" customHeight="1">
      <c r="A414" s="413"/>
      <c r="B414" s="413"/>
      <c r="C414" s="416"/>
      <c r="D414" s="417"/>
      <c r="E414" s="728" t="s">
        <v>250</v>
      </c>
      <c r="F414" s="400" t="s">
        <v>126</v>
      </c>
      <c r="G414" s="400" t="s">
        <v>126</v>
      </c>
      <c r="H414" s="420"/>
      <c r="I414" s="536"/>
      <c r="J414" s="414"/>
    </row>
    <row r="415" spans="1:10" s="52" customFormat="1" ht="25.5">
      <c r="A415" s="54"/>
      <c r="B415" s="54"/>
      <c r="C415" s="54"/>
      <c r="D415" s="209">
        <v>2030</v>
      </c>
      <c r="E415" s="56" t="s">
        <v>35</v>
      </c>
      <c r="F415" s="402">
        <v>166000</v>
      </c>
      <c r="G415" s="539">
        <v>166000</v>
      </c>
      <c r="H415" s="375">
        <f>SUM(G415*100/F415)</f>
        <v>100</v>
      </c>
      <c r="I415" s="480">
        <v>0</v>
      </c>
      <c r="J415" s="51"/>
    </row>
    <row r="416" spans="1:10" s="52" customFormat="1" ht="51.75" thickBot="1">
      <c r="A416" s="65"/>
      <c r="B416" s="65"/>
      <c r="C416" s="65"/>
      <c r="D416" s="94"/>
      <c r="E416" s="130" t="s">
        <v>36</v>
      </c>
      <c r="F416" s="73"/>
      <c r="G416" s="441"/>
      <c r="H416" s="376" t="s">
        <v>126</v>
      </c>
      <c r="I416" s="466"/>
      <c r="J416" s="51"/>
    </row>
    <row r="417" spans="1:10" s="43" customFormat="1" ht="12.75">
      <c r="A417" s="426">
        <v>853</v>
      </c>
      <c r="B417" s="421"/>
      <c r="C417" s="421"/>
      <c r="D417" s="422"/>
      <c r="E417" s="423" t="s">
        <v>42</v>
      </c>
      <c r="F417" s="424">
        <f>SUM(F418,F434,F444)</f>
        <v>2038978</v>
      </c>
      <c r="G417" s="555">
        <f>SUM(G418,G434,G444)</f>
        <v>2050491.48</v>
      </c>
      <c r="H417" s="425">
        <f>SUM(G417*100/F417)</f>
        <v>100.56466916268836</v>
      </c>
      <c r="I417" s="542">
        <f>SUM(I418,I444)</f>
        <v>4311.26</v>
      </c>
      <c r="J417" s="41"/>
    </row>
    <row r="418" spans="1:10" s="13" customFormat="1" ht="12.75">
      <c r="A418" s="24"/>
      <c r="B418" s="118">
        <v>85305</v>
      </c>
      <c r="C418" s="11"/>
      <c r="D418" s="28"/>
      <c r="E418" s="44" t="s">
        <v>155</v>
      </c>
      <c r="F418" s="86">
        <f>SUM(F419,F427)</f>
        <v>1697866</v>
      </c>
      <c r="G418" s="86">
        <f>SUM(G419,G427)</f>
        <v>1714187.67</v>
      </c>
      <c r="H418" s="379">
        <f>SUM(G418*100/F418)</f>
        <v>100.96130495575034</v>
      </c>
      <c r="I418" s="281">
        <f>SUM(I419,I427)</f>
        <v>4311.26</v>
      </c>
      <c r="J418" s="12"/>
    </row>
    <row r="419" spans="1:10" s="13" customFormat="1" ht="12.75">
      <c r="A419" s="24"/>
      <c r="B419" s="261"/>
      <c r="C419" s="218"/>
      <c r="D419" s="39"/>
      <c r="E419" s="262" t="s">
        <v>43</v>
      </c>
      <c r="F419" s="263">
        <f>SUM(F421:F424)</f>
        <v>487866</v>
      </c>
      <c r="G419" s="263">
        <f>SUM(G421:G424)</f>
        <v>504187.67</v>
      </c>
      <c r="H419" s="364">
        <f>SUM(G419*100/F419)</f>
        <v>103.34552315594856</v>
      </c>
      <c r="I419" s="409">
        <f>SUM(I421:I424)</f>
        <v>4311.26</v>
      </c>
      <c r="J419" s="12"/>
    </row>
    <row r="420" spans="1:10" s="13" customFormat="1" ht="12.75">
      <c r="A420" s="10"/>
      <c r="B420" s="264"/>
      <c r="C420" s="14"/>
      <c r="D420" s="26"/>
      <c r="E420" s="269" t="s">
        <v>44</v>
      </c>
      <c r="F420" s="263"/>
      <c r="G420" s="330"/>
      <c r="H420" s="380" t="s">
        <v>126</v>
      </c>
      <c r="I420" s="427"/>
      <c r="J420" s="12"/>
    </row>
    <row r="421" spans="1:10" s="52" customFormat="1" ht="25.5">
      <c r="A421" s="54"/>
      <c r="B421" s="53"/>
      <c r="C421" s="121"/>
      <c r="D421" s="122">
        <v>830</v>
      </c>
      <c r="E421" s="123" t="s">
        <v>156</v>
      </c>
      <c r="F421" s="164">
        <v>106656</v>
      </c>
      <c r="G421" s="552">
        <v>129600.66</v>
      </c>
      <c r="H421" s="375">
        <f>SUM(G421*100/F421)</f>
        <v>121.5127700270027</v>
      </c>
      <c r="I421" s="427">
        <v>4311.26</v>
      </c>
      <c r="J421" s="51"/>
    </row>
    <row r="422" spans="1:10" s="52" customFormat="1" ht="25.5">
      <c r="A422" s="53"/>
      <c r="B422" s="53"/>
      <c r="C422" s="152"/>
      <c r="D422" s="139">
        <v>920</v>
      </c>
      <c r="E422" s="140" t="s">
        <v>157</v>
      </c>
      <c r="F422" s="158">
        <v>300</v>
      </c>
      <c r="G422" s="527">
        <v>211.5</v>
      </c>
      <c r="H422" s="380">
        <f>SUM(G422*100/F422)</f>
        <v>70.5</v>
      </c>
      <c r="I422" s="410">
        <v>0</v>
      </c>
      <c r="J422" s="51"/>
    </row>
    <row r="423" spans="1:10" s="43" customFormat="1" ht="25.5">
      <c r="A423" s="46"/>
      <c r="B423" s="357"/>
      <c r="C423" s="41"/>
      <c r="D423" s="106">
        <v>970</v>
      </c>
      <c r="E423" s="170" t="s">
        <v>208</v>
      </c>
      <c r="F423" s="402">
        <v>17448</v>
      </c>
      <c r="G423" s="692">
        <v>18240.85</v>
      </c>
      <c r="H423" s="364">
        <f>SUM(G423*100/F423)</f>
        <v>104.54407381934891</v>
      </c>
      <c r="I423" s="480">
        <v>0</v>
      </c>
      <c r="J423" s="41"/>
    </row>
    <row r="424" spans="1:10" s="52" customFormat="1" ht="25.5">
      <c r="A424" s="46"/>
      <c r="B424" s="41"/>
      <c r="C424" s="47"/>
      <c r="D424" s="116">
        <v>2030</v>
      </c>
      <c r="E424" s="49" t="s">
        <v>23</v>
      </c>
      <c r="F424" s="63">
        <v>363462</v>
      </c>
      <c r="G424" s="699">
        <v>356134.66</v>
      </c>
      <c r="H424" s="674">
        <f>SUM(G424*100/F424)</f>
        <v>97.98401483511344</v>
      </c>
      <c r="I424" s="473">
        <v>0</v>
      </c>
      <c r="J424" s="51"/>
    </row>
    <row r="425" spans="1:10" s="43" customFormat="1" ht="12.75">
      <c r="A425" s="53"/>
      <c r="B425" s="51"/>
      <c r="C425" s="54"/>
      <c r="D425" s="51"/>
      <c r="E425" s="56" t="s">
        <v>31</v>
      </c>
      <c r="F425" s="51"/>
      <c r="G425" s="447"/>
      <c r="H425" s="373" t="s">
        <v>126</v>
      </c>
      <c r="I425" s="535"/>
      <c r="J425" s="41"/>
    </row>
    <row r="426" spans="1:10" s="397" customFormat="1" ht="12.75">
      <c r="A426" s="666"/>
      <c r="B426" s="395"/>
      <c r="C426" s="393"/>
      <c r="D426" s="395"/>
      <c r="E426" s="678" t="s">
        <v>234</v>
      </c>
      <c r="F426" s="399" t="s">
        <v>126</v>
      </c>
      <c r="G426" s="655" t="s">
        <v>126</v>
      </c>
      <c r="H426" s="698" t="s">
        <v>126</v>
      </c>
      <c r="I426" s="648"/>
      <c r="J426" s="396"/>
    </row>
    <row r="427" spans="1:10" s="13" customFormat="1" ht="12.75">
      <c r="A427" s="24"/>
      <c r="B427" s="221"/>
      <c r="C427" s="14"/>
      <c r="D427" s="26"/>
      <c r="E427" s="455" t="s">
        <v>45</v>
      </c>
      <c r="F427" s="265">
        <f>SUM(F429)</f>
        <v>1210000</v>
      </c>
      <c r="G427" s="265">
        <f>SUM(G429)</f>
        <v>1210000</v>
      </c>
      <c r="H427" s="371">
        <f>SUM(G427*100/F427)</f>
        <v>100</v>
      </c>
      <c r="I427" s="475">
        <f>SUM(I429)</f>
        <v>0</v>
      </c>
      <c r="J427" s="12"/>
    </row>
    <row r="428" spans="1:10" s="13" customFormat="1" ht="12.75">
      <c r="A428" s="10"/>
      <c r="B428" s="264"/>
      <c r="C428" s="14"/>
      <c r="D428" s="26"/>
      <c r="E428" s="561" t="s">
        <v>44</v>
      </c>
      <c r="F428" s="95"/>
      <c r="G428" s="450"/>
      <c r="H428" s="369" t="s">
        <v>126</v>
      </c>
      <c r="I428" s="491"/>
      <c r="J428" s="12"/>
    </row>
    <row r="429" spans="1:10" s="43" customFormat="1" ht="37.5" customHeight="1">
      <c r="A429" s="46"/>
      <c r="B429" s="357"/>
      <c r="C429" s="69"/>
      <c r="D429" s="116">
        <v>6330</v>
      </c>
      <c r="E429" s="56" t="s">
        <v>215</v>
      </c>
      <c r="F429" s="50">
        <v>1210000</v>
      </c>
      <c r="G429" s="451">
        <v>1210000</v>
      </c>
      <c r="H429" s="371">
        <f>SUM(G429*100/F429)</f>
        <v>100</v>
      </c>
      <c r="I429" s="486">
        <v>0</v>
      </c>
      <c r="J429" s="41"/>
    </row>
    <row r="430" spans="1:10" s="397" customFormat="1" ht="38.25">
      <c r="A430" s="393"/>
      <c r="B430" s="394"/>
      <c r="C430" s="395"/>
      <c r="D430" s="395"/>
      <c r="E430" s="678" t="s">
        <v>228</v>
      </c>
      <c r="F430" s="655" t="s">
        <v>126</v>
      </c>
      <c r="G430" s="399" t="s">
        <v>126</v>
      </c>
      <c r="H430" s="403" t="s">
        <v>126</v>
      </c>
      <c r="I430" s="457"/>
      <c r="J430" s="396"/>
    </row>
    <row r="431" spans="1:9" s="115" customFormat="1" ht="12.75">
      <c r="A431" s="111" t="s">
        <v>119</v>
      </c>
      <c r="B431" s="112">
        <v>20</v>
      </c>
      <c r="C431" s="113"/>
      <c r="D431" s="113"/>
      <c r="E431" s="114"/>
      <c r="F431" s="113"/>
      <c r="G431" s="437" t="s">
        <v>158</v>
      </c>
      <c r="H431" s="373" t="s">
        <v>126</v>
      </c>
      <c r="I431" s="461"/>
    </row>
    <row r="432" spans="1:9" s="1" customFormat="1" ht="13.5" thickBot="1">
      <c r="A432" s="5"/>
      <c r="B432" s="4"/>
      <c r="C432" s="2"/>
      <c r="D432" s="2"/>
      <c r="E432" s="9"/>
      <c r="F432" s="2"/>
      <c r="G432" s="315"/>
      <c r="H432" s="374" t="s">
        <v>126</v>
      </c>
      <c r="I432" s="464"/>
    </row>
    <row r="433" spans="1:10" s="3" customFormat="1" ht="11.25" customHeight="1" thickBot="1">
      <c r="A433" s="286" t="s">
        <v>87</v>
      </c>
      <c r="B433" s="287" t="s">
        <v>116</v>
      </c>
      <c r="C433" s="740" t="s">
        <v>98</v>
      </c>
      <c r="D433" s="741"/>
      <c r="E433" s="289" t="s">
        <v>86</v>
      </c>
      <c r="F433" s="288" t="s">
        <v>123</v>
      </c>
      <c r="G433" s="227" t="s">
        <v>124</v>
      </c>
      <c r="H433" s="390" t="s">
        <v>125</v>
      </c>
      <c r="I433" s="229" t="s">
        <v>130</v>
      </c>
      <c r="J433" s="6"/>
    </row>
    <row r="434" spans="1:10" s="13" customFormat="1" ht="12.75">
      <c r="A434" s="24"/>
      <c r="B434" s="118">
        <v>85307</v>
      </c>
      <c r="C434" s="11"/>
      <c r="D434" s="28"/>
      <c r="E434" s="44" t="s">
        <v>230</v>
      </c>
      <c r="F434" s="86">
        <f>SUM(F435,F440)</f>
        <v>326400</v>
      </c>
      <c r="G434" s="86">
        <f>SUM(G435,G440)</f>
        <v>321591.55</v>
      </c>
      <c r="H434" s="379">
        <f>SUM(G434*100/F434)</f>
        <v>98.52682291666666</v>
      </c>
      <c r="I434" s="281">
        <f>SUM(I435,I440)</f>
        <v>0</v>
      </c>
      <c r="J434" s="12"/>
    </row>
    <row r="435" spans="1:10" s="13" customFormat="1" ht="12.75">
      <c r="A435" s="24"/>
      <c r="B435" s="261"/>
      <c r="C435" s="218"/>
      <c r="D435" s="39"/>
      <c r="E435" s="262" t="s">
        <v>43</v>
      </c>
      <c r="F435" s="263">
        <f>SUM(F437:F437)</f>
        <v>6400</v>
      </c>
      <c r="G435" s="263">
        <f>SUM(G437:G437)</f>
        <v>1591.55</v>
      </c>
      <c r="H435" s="364">
        <f>SUM(G435*100/F435)</f>
        <v>24.86796875</v>
      </c>
      <c r="I435" s="409">
        <f>SUM(I437:I437)</f>
        <v>0</v>
      </c>
      <c r="J435" s="12"/>
    </row>
    <row r="436" spans="1:10" s="13" customFormat="1" ht="12.75">
      <c r="A436" s="10"/>
      <c r="B436" s="264"/>
      <c r="C436" s="12"/>
      <c r="D436" s="23"/>
      <c r="E436" s="269" t="s">
        <v>44</v>
      </c>
      <c r="F436" s="263"/>
      <c r="G436" s="330"/>
      <c r="H436" s="380" t="s">
        <v>126</v>
      </c>
      <c r="I436" s="427"/>
      <c r="J436" s="12"/>
    </row>
    <row r="437" spans="1:10" s="52" customFormat="1" ht="25.5">
      <c r="A437" s="46"/>
      <c r="B437" s="41"/>
      <c r="C437" s="47"/>
      <c r="D437" s="116">
        <v>2030</v>
      </c>
      <c r="E437" s="77" t="s">
        <v>23</v>
      </c>
      <c r="F437" s="95">
        <v>6400</v>
      </c>
      <c r="G437" s="665">
        <v>1591.55</v>
      </c>
      <c r="H437" s="364">
        <f>SUM(G437*100/F437)</f>
        <v>24.86796875</v>
      </c>
      <c r="I437" s="486">
        <v>0</v>
      </c>
      <c r="J437" s="51"/>
    </row>
    <row r="438" spans="1:10" s="43" customFormat="1" ht="12.75">
      <c r="A438" s="53"/>
      <c r="B438" s="51"/>
      <c r="C438" s="54"/>
      <c r="D438" s="51"/>
      <c r="E438" s="79" t="s">
        <v>31</v>
      </c>
      <c r="F438" s="53"/>
      <c r="G438" s="315"/>
      <c r="H438" s="375" t="s">
        <v>126</v>
      </c>
      <c r="I438" s="487"/>
      <c r="J438" s="41"/>
    </row>
    <row r="439" spans="1:10" s="397" customFormat="1" ht="25.5">
      <c r="A439" s="666"/>
      <c r="B439" s="395"/>
      <c r="C439" s="393"/>
      <c r="D439" s="395"/>
      <c r="E439" s="654" t="s">
        <v>233</v>
      </c>
      <c r="F439" s="655" t="s">
        <v>126</v>
      </c>
      <c r="G439" s="399" t="s">
        <v>126</v>
      </c>
      <c r="H439" s="403" t="s">
        <v>126</v>
      </c>
      <c r="I439" s="457"/>
      <c r="J439" s="396"/>
    </row>
    <row r="440" spans="1:10" s="13" customFormat="1" ht="12.75">
      <c r="A440" s="24"/>
      <c r="B440" s="221"/>
      <c r="C440" s="14"/>
      <c r="D440" s="26"/>
      <c r="E440" s="455" t="s">
        <v>45</v>
      </c>
      <c r="F440" s="265">
        <f>SUM(F442)</f>
        <v>320000</v>
      </c>
      <c r="G440" s="265">
        <f>SUM(G442)</f>
        <v>320000</v>
      </c>
      <c r="H440" s="371">
        <f>SUM(G440*100/F440)</f>
        <v>100</v>
      </c>
      <c r="I440" s="475">
        <f>SUM(I442)</f>
        <v>0</v>
      </c>
      <c r="J440" s="12"/>
    </row>
    <row r="441" spans="1:10" s="13" customFormat="1" ht="12.75">
      <c r="A441" s="10"/>
      <c r="B441" s="264"/>
      <c r="C441" s="14"/>
      <c r="D441" s="26"/>
      <c r="E441" s="561" t="s">
        <v>44</v>
      </c>
      <c r="F441" s="95"/>
      <c r="G441" s="450"/>
      <c r="H441" s="369" t="s">
        <v>126</v>
      </c>
      <c r="I441" s="491"/>
      <c r="J441" s="12"/>
    </row>
    <row r="442" spans="1:10" s="43" customFormat="1" ht="37.5" customHeight="1">
      <c r="A442" s="46"/>
      <c r="B442" s="357"/>
      <c r="C442" s="69"/>
      <c r="D442" s="116">
        <v>6330</v>
      </c>
      <c r="E442" s="56" t="s">
        <v>215</v>
      </c>
      <c r="F442" s="50">
        <v>320000</v>
      </c>
      <c r="G442" s="451">
        <v>320000</v>
      </c>
      <c r="H442" s="371">
        <f>SUM(G442*100/F442)</f>
        <v>100</v>
      </c>
      <c r="I442" s="486">
        <v>0</v>
      </c>
      <c r="J442" s="41"/>
    </row>
    <row r="443" spans="1:10" s="397" customFormat="1" ht="38.25">
      <c r="A443" s="666"/>
      <c r="B443" s="693"/>
      <c r="C443" s="395"/>
      <c r="D443" s="395"/>
      <c r="E443" s="678" t="s">
        <v>232</v>
      </c>
      <c r="F443" s="655" t="s">
        <v>126</v>
      </c>
      <c r="G443" s="399" t="s">
        <v>126</v>
      </c>
      <c r="H443" s="371" t="s">
        <v>126</v>
      </c>
      <c r="I443" s="457"/>
      <c r="J443" s="396"/>
    </row>
    <row r="444" spans="1:10" s="13" customFormat="1" ht="12.75">
      <c r="A444" s="24"/>
      <c r="B444" s="118">
        <v>85395</v>
      </c>
      <c r="C444" s="11"/>
      <c r="D444" s="28"/>
      <c r="E444" s="44" t="s">
        <v>104</v>
      </c>
      <c r="F444" s="86">
        <f>SUM(F445)</f>
        <v>14712</v>
      </c>
      <c r="G444" s="86">
        <f>SUM(G445)</f>
        <v>14712.26</v>
      </c>
      <c r="H444" s="369">
        <f>SUM(G444*100/F444)</f>
        <v>100.00176726481783</v>
      </c>
      <c r="I444" s="281">
        <f>SUM(I445)</f>
        <v>0</v>
      </c>
      <c r="J444" s="12"/>
    </row>
    <row r="445" spans="1:10" s="13" customFormat="1" ht="12.75">
      <c r="A445" s="24"/>
      <c r="B445" s="261"/>
      <c r="C445" s="218"/>
      <c r="D445" s="39"/>
      <c r="E445" s="262" t="s">
        <v>43</v>
      </c>
      <c r="F445" s="263">
        <f>SUM(F447:F447)</f>
        <v>14712</v>
      </c>
      <c r="G445" s="263">
        <f>SUM(G447:G447)</f>
        <v>14712.26</v>
      </c>
      <c r="H445" s="371">
        <f>SUM(G445*100/F445)</f>
        <v>100.00176726481783</v>
      </c>
      <c r="I445" s="409">
        <f>SUM(I447:I447)</f>
        <v>0</v>
      </c>
      <c r="J445" s="12"/>
    </row>
    <row r="446" spans="1:10" s="13" customFormat="1" ht="12.75">
      <c r="A446" s="10"/>
      <c r="B446" s="264"/>
      <c r="C446" s="14"/>
      <c r="D446" s="26"/>
      <c r="E446" s="269" t="s">
        <v>44</v>
      </c>
      <c r="F446" s="263"/>
      <c r="G446" s="330"/>
      <c r="H446" s="369" t="s">
        <v>126</v>
      </c>
      <c r="I446" s="427"/>
      <c r="J446" s="12"/>
    </row>
    <row r="447" spans="1:10" s="52" customFormat="1" ht="102.75" thickBot="1">
      <c r="A447" s="206"/>
      <c r="B447" s="332"/>
      <c r="C447" s="84"/>
      <c r="D447" s="633">
        <v>2009</v>
      </c>
      <c r="E447" s="644" t="s">
        <v>183</v>
      </c>
      <c r="F447" s="645">
        <v>14712</v>
      </c>
      <c r="G447" s="646">
        <v>14712.26</v>
      </c>
      <c r="H447" s="694">
        <f>SUM(G447*100/F447)</f>
        <v>100.00176726481783</v>
      </c>
      <c r="I447" s="476">
        <v>0</v>
      </c>
      <c r="J447" s="51"/>
    </row>
    <row r="448" spans="1:10" s="43" customFormat="1" ht="12.75">
      <c r="A448" s="600">
        <v>854</v>
      </c>
      <c r="B448" s="247"/>
      <c r="C448" s="247"/>
      <c r="D448" s="256"/>
      <c r="E448" s="245" t="s">
        <v>82</v>
      </c>
      <c r="F448" s="257">
        <f>SUM(F449)</f>
        <v>115070</v>
      </c>
      <c r="G448" s="498">
        <f>SUM(G449)</f>
        <v>112738.11</v>
      </c>
      <c r="H448" s="377">
        <f>SUM(G448*100/F448)</f>
        <v>97.97350308507865</v>
      </c>
      <c r="I448" s="542">
        <f>SUM(I449)</f>
        <v>0</v>
      </c>
      <c r="J448" s="41"/>
    </row>
    <row r="449" spans="1:10" s="13" customFormat="1" ht="12.75">
      <c r="A449" s="24"/>
      <c r="B449" s="179">
        <v>85415</v>
      </c>
      <c r="C449" s="15"/>
      <c r="D449" s="16"/>
      <c r="E449" s="184" t="s">
        <v>108</v>
      </c>
      <c r="F449" s="185">
        <f>SUM(F450)</f>
        <v>115070</v>
      </c>
      <c r="G449" s="543">
        <f>SUM(G450)</f>
        <v>112738.11</v>
      </c>
      <c r="H449" s="405">
        <f>SUM(G449*100/F449)</f>
        <v>97.97350308507865</v>
      </c>
      <c r="I449" s="521">
        <f>SUM(I452:I452)</f>
        <v>0</v>
      </c>
      <c r="J449" s="12"/>
    </row>
    <row r="450" spans="1:10" s="13" customFormat="1" ht="12.75">
      <c r="A450" s="24"/>
      <c r="B450" s="264"/>
      <c r="C450" s="218"/>
      <c r="D450" s="39"/>
      <c r="E450" s="262" t="s">
        <v>43</v>
      </c>
      <c r="F450" s="263">
        <f>SUM(F452:F457)</f>
        <v>115070</v>
      </c>
      <c r="G450" s="263">
        <f>SUM(G452:G457)</f>
        <v>112738.11</v>
      </c>
      <c r="H450" s="401">
        <f>SUM(G450*100/F450)</f>
        <v>97.97350308507865</v>
      </c>
      <c r="I450" s="409">
        <f>SUM(I452:I453)</f>
        <v>0</v>
      </c>
      <c r="J450" s="12"/>
    </row>
    <row r="451" spans="1:10" s="13" customFormat="1" ht="12.75">
      <c r="A451" s="24"/>
      <c r="B451" s="264"/>
      <c r="C451" s="14"/>
      <c r="D451" s="26"/>
      <c r="E451" s="269" t="s">
        <v>44</v>
      </c>
      <c r="F451" s="263"/>
      <c r="G451" s="330"/>
      <c r="H451" s="401" t="s">
        <v>126</v>
      </c>
      <c r="I451" s="427"/>
      <c r="J451" s="12"/>
    </row>
    <row r="452" spans="1:10" s="52" customFormat="1" ht="25.5">
      <c r="A452" s="46"/>
      <c r="B452" s="57"/>
      <c r="C452" s="186"/>
      <c r="D452" s="169">
        <v>2030</v>
      </c>
      <c r="E452" s="170" t="s">
        <v>23</v>
      </c>
      <c r="F452" s="187">
        <v>82630</v>
      </c>
      <c r="G452" s="541">
        <v>82630</v>
      </c>
      <c r="H452" s="401">
        <f>SUM(G452*100/F452)</f>
        <v>100</v>
      </c>
      <c r="I452" s="486">
        <v>0</v>
      </c>
      <c r="J452" s="51"/>
    </row>
    <row r="453" spans="1:10" s="43" customFormat="1" ht="38.25">
      <c r="A453" s="109"/>
      <c r="B453" s="94"/>
      <c r="C453" s="73"/>
      <c r="D453" s="94"/>
      <c r="E453" s="568" t="s">
        <v>145</v>
      </c>
      <c r="F453" s="73"/>
      <c r="G453" s="435"/>
      <c r="H453" s="378" t="s">
        <v>126</v>
      </c>
      <c r="I453" s="457"/>
      <c r="J453" s="41"/>
    </row>
    <row r="454" spans="1:9" s="115" customFormat="1" ht="12.75">
      <c r="A454" s="111" t="s">
        <v>119</v>
      </c>
      <c r="B454" s="112">
        <v>21</v>
      </c>
      <c r="C454" s="113"/>
      <c r="D454" s="113"/>
      <c r="E454" s="114"/>
      <c r="F454" s="113"/>
      <c r="G454" s="437" t="s">
        <v>158</v>
      </c>
      <c r="H454" s="373" t="s">
        <v>126</v>
      </c>
      <c r="I454" s="461"/>
    </row>
    <row r="455" spans="1:9" s="1" customFormat="1" ht="13.5" thickBot="1">
      <c r="A455" s="5"/>
      <c r="B455" s="4"/>
      <c r="C455" s="2"/>
      <c r="D455" s="2"/>
      <c r="E455" s="9"/>
      <c r="F455" s="2"/>
      <c r="G455" s="315"/>
      <c r="H455" s="374" t="s">
        <v>126</v>
      </c>
      <c r="I455" s="464"/>
    </row>
    <row r="456" spans="1:10" s="3" customFormat="1" ht="11.25" customHeight="1" thickBot="1">
      <c r="A456" s="286" t="s">
        <v>87</v>
      </c>
      <c r="B456" s="287" t="s">
        <v>116</v>
      </c>
      <c r="C456" s="740" t="s">
        <v>98</v>
      </c>
      <c r="D456" s="741"/>
      <c r="E456" s="289" t="s">
        <v>86</v>
      </c>
      <c r="F456" s="288" t="s">
        <v>123</v>
      </c>
      <c r="G456" s="227" t="s">
        <v>124</v>
      </c>
      <c r="H456" s="390" t="s">
        <v>125</v>
      </c>
      <c r="I456" s="229" t="s">
        <v>130</v>
      </c>
      <c r="J456" s="6"/>
    </row>
    <row r="457" spans="1:10" s="43" customFormat="1" ht="51">
      <c r="A457" s="57"/>
      <c r="B457" s="57"/>
      <c r="C457" s="57"/>
      <c r="D457" s="209">
        <v>2040</v>
      </c>
      <c r="E457" s="695" t="s">
        <v>231</v>
      </c>
      <c r="F457" s="696">
        <v>32440</v>
      </c>
      <c r="G457" s="697">
        <v>30108.11</v>
      </c>
      <c r="H457" s="404">
        <f>SUM(G457*100/F457)</f>
        <v>92.81168310727497</v>
      </c>
      <c r="I457" s="480">
        <v>0</v>
      </c>
      <c r="J457" s="41"/>
    </row>
    <row r="458" spans="1:10" s="43" customFormat="1" ht="50.25" customHeight="1" thickBot="1">
      <c r="A458" s="344"/>
      <c r="B458" s="344"/>
      <c r="C458" s="344"/>
      <c r="D458" s="612"/>
      <c r="E458" s="298" t="s">
        <v>243</v>
      </c>
      <c r="F458" s="356"/>
      <c r="G458" s="441"/>
      <c r="H458" s="589" t="s">
        <v>126</v>
      </c>
      <c r="I458" s="463"/>
      <c r="J458" s="41"/>
    </row>
    <row r="459" spans="1:10" s="43" customFormat="1" ht="12.75">
      <c r="A459" s="290">
        <v>900</v>
      </c>
      <c r="B459" s="247"/>
      <c r="C459" s="247"/>
      <c r="D459" s="256"/>
      <c r="E459" s="245" t="s">
        <v>107</v>
      </c>
      <c r="F459" s="611">
        <f>SUM(F460,F468,F478,F483,F490,F495,F499)</f>
        <v>3551642</v>
      </c>
      <c r="G459" s="611">
        <f>SUM(G460,G468,G478,G483,G490,G495,G499)</f>
        <v>3538526.35</v>
      </c>
      <c r="H459" s="377">
        <f>SUM(G459*100/F459)</f>
        <v>99.63071587733224</v>
      </c>
      <c r="I459" s="548">
        <f>SUM(I460,I468,I483,I495,I499)</f>
        <v>92272.44</v>
      </c>
      <c r="J459" s="41"/>
    </row>
    <row r="460" spans="1:10" s="13" customFormat="1" ht="12.75">
      <c r="A460" s="34"/>
      <c r="B460" s="222">
        <v>90002</v>
      </c>
      <c r="C460" s="38"/>
      <c r="D460" s="39"/>
      <c r="E460" s="188" t="s">
        <v>184</v>
      </c>
      <c r="F460" s="189">
        <f>SUM(F461)</f>
        <v>2789291</v>
      </c>
      <c r="G460" s="189">
        <f>SUM(G461)</f>
        <v>2776540.95</v>
      </c>
      <c r="H460" s="405">
        <f>SUM(G460*100/F460)</f>
        <v>99.54289279963976</v>
      </c>
      <c r="I460" s="500">
        <f>SUM(I461)</f>
        <v>92272.44</v>
      </c>
      <c r="J460" s="12"/>
    </row>
    <row r="461" spans="1:10" s="13" customFormat="1" ht="12.75">
      <c r="A461" s="24"/>
      <c r="B461" s="261"/>
      <c r="C461" s="218"/>
      <c r="D461" s="39"/>
      <c r="E461" s="262" t="s">
        <v>43</v>
      </c>
      <c r="F461" s="263">
        <f>SUM(F463:F467)</f>
        <v>2789291</v>
      </c>
      <c r="G461" s="263">
        <f>SUM(G463:G467)</f>
        <v>2776540.95</v>
      </c>
      <c r="H461" s="401">
        <f>SUM(G461*100/F461)</f>
        <v>99.54289279963976</v>
      </c>
      <c r="I461" s="409">
        <f>SUM(I463:I467)</f>
        <v>92272.44</v>
      </c>
      <c r="J461" s="12"/>
    </row>
    <row r="462" spans="1:10" s="13" customFormat="1" ht="12.75">
      <c r="A462" s="10"/>
      <c r="B462" s="264"/>
      <c r="C462" s="14"/>
      <c r="D462" s="26"/>
      <c r="E462" s="269" t="s">
        <v>44</v>
      </c>
      <c r="F462" s="263"/>
      <c r="G462" s="330"/>
      <c r="H462" s="408" t="s">
        <v>126</v>
      </c>
      <c r="I462" s="427"/>
      <c r="J462" s="12"/>
    </row>
    <row r="463" spans="1:10" s="52" customFormat="1" ht="51">
      <c r="A463" s="57"/>
      <c r="B463" s="46"/>
      <c r="C463" s="59"/>
      <c r="D463" s="74">
        <v>490</v>
      </c>
      <c r="E463" s="107" t="s">
        <v>246</v>
      </c>
      <c r="F463" s="110">
        <v>2761330</v>
      </c>
      <c r="G463" s="545">
        <v>2746842.34</v>
      </c>
      <c r="H463" s="404">
        <f>SUM(G463*100/F463)</f>
        <v>99.47533760905071</v>
      </c>
      <c r="I463" s="475">
        <v>88117.44</v>
      </c>
      <c r="J463" s="51"/>
    </row>
    <row r="464" spans="1:10" s="43" customFormat="1" ht="12.75">
      <c r="A464" s="57"/>
      <c r="B464" s="46"/>
      <c r="C464" s="69"/>
      <c r="D464" s="565">
        <v>690</v>
      </c>
      <c r="E464" s="566" t="s">
        <v>97</v>
      </c>
      <c r="F464" s="540">
        <v>18001</v>
      </c>
      <c r="G464" s="522">
        <v>19468.64</v>
      </c>
      <c r="H464" s="401">
        <f>SUM(G464*100/F464)</f>
        <v>108.15310260541081</v>
      </c>
      <c r="I464" s="480">
        <v>0</v>
      </c>
      <c r="J464" s="41"/>
    </row>
    <row r="465" spans="1:10" s="43" customFormat="1" ht="17.25" customHeight="1">
      <c r="A465" s="57"/>
      <c r="B465" s="46"/>
      <c r="C465" s="59"/>
      <c r="D465" s="567"/>
      <c r="E465" s="317" t="s">
        <v>150</v>
      </c>
      <c r="F465" s="544"/>
      <c r="G465" s="547"/>
      <c r="H465" s="412" t="s">
        <v>126</v>
      </c>
      <c r="I465" s="475"/>
      <c r="J465" s="41"/>
    </row>
    <row r="466" spans="1:10" s="314" customFormat="1" ht="15" customHeight="1">
      <c r="A466" s="311"/>
      <c r="B466" s="449"/>
      <c r="C466" s="334"/>
      <c r="D466" s="273">
        <v>910</v>
      </c>
      <c r="E466" s="127" t="s">
        <v>85</v>
      </c>
      <c r="F466" s="275">
        <v>3981</v>
      </c>
      <c r="G466" s="523">
        <v>4250.83</v>
      </c>
      <c r="H466" s="412">
        <f>SUM(G466*100/F466)</f>
        <v>106.77794523988948</v>
      </c>
      <c r="I466" s="410">
        <v>4155</v>
      </c>
      <c r="J466" s="313"/>
    </row>
    <row r="467" spans="1:10" s="43" customFormat="1" ht="27.75" customHeight="1">
      <c r="A467" s="57"/>
      <c r="B467" s="131"/>
      <c r="C467" s="469"/>
      <c r="D467" s="276">
        <v>970</v>
      </c>
      <c r="E467" s="295" t="s">
        <v>209</v>
      </c>
      <c r="F467" s="277">
        <v>5979</v>
      </c>
      <c r="G467" s="518">
        <v>5979.14</v>
      </c>
      <c r="H467" s="401">
        <f>SUM(G467*100/F467)</f>
        <v>100.00234152868373</v>
      </c>
      <c r="I467" s="410">
        <v>0</v>
      </c>
      <c r="J467" s="41"/>
    </row>
    <row r="468" spans="1:10" s="13" customFormat="1" ht="12.75">
      <c r="A468" s="24"/>
      <c r="B468" s="165">
        <v>90003</v>
      </c>
      <c r="C468" s="38"/>
      <c r="D468" s="39"/>
      <c r="E468" s="188" t="s">
        <v>95</v>
      </c>
      <c r="F468" s="189">
        <f>SUM(F469,F472)</f>
        <v>6667</v>
      </c>
      <c r="G468" s="189">
        <f>SUM(G469,G472)</f>
        <v>6297.51</v>
      </c>
      <c r="H468" s="405">
        <f>SUM(G468*100/F468)</f>
        <v>94.45792710364482</v>
      </c>
      <c r="I468" s="500">
        <f>SUM(I471)</f>
        <v>0</v>
      </c>
      <c r="J468" s="12"/>
    </row>
    <row r="469" spans="1:10" s="13" customFormat="1" ht="12.75">
      <c r="A469" s="24"/>
      <c r="B469" s="261"/>
      <c r="C469" s="218"/>
      <c r="D469" s="39"/>
      <c r="E469" s="262" t="s">
        <v>43</v>
      </c>
      <c r="F469" s="263">
        <f>SUM(F471:F471)</f>
        <v>6600</v>
      </c>
      <c r="G469" s="328">
        <f>SUM(G471:G471)</f>
        <v>6230.01</v>
      </c>
      <c r="H469" s="401">
        <f>SUM(G469*100/F469)</f>
        <v>94.3940909090909</v>
      </c>
      <c r="I469" s="409">
        <f>SUM(I471:I471)</f>
        <v>0</v>
      </c>
      <c r="J469" s="12"/>
    </row>
    <row r="470" spans="1:10" s="13" customFormat="1" ht="12.75">
      <c r="A470" s="24"/>
      <c r="B470" s="261"/>
      <c r="C470" s="14"/>
      <c r="D470" s="26"/>
      <c r="E470" s="269" t="s">
        <v>44</v>
      </c>
      <c r="F470" s="263"/>
      <c r="G470" s="330"/>
      <c r="H470" s="408" t="s">
        <v>126</v>
      </c>
      <c r="I470" s="427"/>
      <c r="J470" s="12"/>
    </row>
    <row r="471" spans="1:10" s="52" customFormat="1" ht="38.25">
      <c r="A471" s="46"/>
      <c r="B471" s="59"/>
      <c r="C471" s="58"/>
      <c r="D471" s="74">
        <v>830</v>
      </c>
      <c r="E471" s="300" t="s">
        <v>66</v>
      </c>
      <c r="F471" s="110">
        <v>6600</v>
      </c>
      <c r="G471" s="545">
        <v>6230.01</v>
      </c>
      <c r="H471" s="412">
        <f>SUM(G471*100/F471)</f>
        <v>94.3940909090909</v>
      </c>
      <c r="I471" s="475">
        <v>0</v>
      </c>
      <c r="J471" s="51"/>
    </row>
    <row r="472" spans="1:10" s="13" customFormat="1" ht="12.75">
      <c r="A472" s="24"/>
      <c r="B472" s="454"/>
      <c r="C472" s="14"/>
      <c r="D472" s="26"/>
      <c r="E472" s="455" t="s">
        <v>45</v>
      </c>
      <c r="F472" s="265">
        <f>SUM(F474)</f>
        <v>67</v>
      </c>
      <c r="G472" s="265">
        <f>SUM(G474)</f>
        <v>67.5</v>
      </c>
      <c r="H472" s="380">
        <f>SUM(G472*100/F472)</f>
        <v>100.74626865671642</v>
      </c>
      <c r="I472" s="475">
        <f>SUM(I474)</f>
        <v>0</v>
      </c>
      <c r="J472" s="12"/>
    </row>
    <row r="473" spans="1:10" s="13" customFormat="1" ht="12.75">
      <c r="A473" s="10"/>
      <c r="B473" s="264"/>
      <c r="C473" s="14"/>
      <c r="D473" s="26"/>
      <c r="E473" s="269" t="s">
        <v>44</v>
      </c>
      <c r="F473" s="263"/>
      <c r="G473" s="330"/>
      <c r="H473" s="408" t="s">
        <v>126</v>
      </c>
      <c r="I473" s="427"/>
      <c r="J473" s="12"/>
    </row>
    <row r="474" spans="1:10" s="43" customFormat="1" ht="25.5">
      <c r="A474" s="131"/>
      <c r="B474" s="89"/>
      <c r="C474" s="190"/>
      <c r="D474" s="97">
        <v>870</v>
      </c>
      <c r="E474" s="623" t="s">
        <v>235</v>
      </c>
      <c r="F474" s="263">
        <v>67</v>
      </c>
      <c r="G474" s="496">
        <v>67.5</v>
      </c>
      <c r="H474" s="380">
        <f>SUM(G474*100/F474)</f>
        <v>100.74626865671642</v>
      </c>
      <c r="I474" s="410">
        <v>0</v>
      </c>
      <c r="J474" s="41"/>
    </row>
    <row r="475" spans="1:9" s="115" customFormat="1" ht="12.75">
      <c r="A475" s="111" t="s">
        <v>119</v>
      </c>
      <c r="B475" s="112">
        <v>22</v>
      </c>
      <c r="C475" s="113"/>
      <c r="D475" s="113"/>
      <c r="E475" s="114"/>
      <c r="F475" s="113"/>
      <c r="G475" s="437" t="s">
        <v>158</v>
      </c>
      <c r="H475" s="711" t="s">
        <v>126</v>
      </c>
      <c r="I475" s="461"/>
    </row>
    <row r="476" spans="1:9" s="1" customFormat="1" ht="13.5" thickBot="1">
      <c r="A476" s="5"/>
      <c r="B476" s="4"/>
      <c r="C476" s="2"/>
      <c r="D476" s="2"/>
      <c r="E476" s="9"/>
      <c r="F476" s="2"/>
      <c r="G476" s="315"/>
      <c r="H476" s="712" t="s">
        <v>126</v>
      </c>
      <c r="I476" s="464"/>
    </row>
    <row r="477" spans="1:10" s="3" customFormat="1" ht="11.25" customHeight="1" thickBot="1">
      <c r="A477" s="286" t="s">
        <v>87</v>
      </c>
      <c r="B477" s="287" t="s">
        <v>116</v>
      </c>
      <c r="C477" s="740" t="s">
        <v>98</v>
      </c>
      <c r="D477" s="741"/>
      <c r="E477" s="289" t="s">
        <v>86</v>
      </c>
      <c r="F477" s="288" t="s">
        <v>123</v>
      </c>
      <c r="G477" s="227" t="s">
        <v>124</v>
      </c>
      <c r="H477" s="390" t="s">
        <v>125</v>
      </c>
      <c r="I477" s="229" t="s">
        <v>130</v>
      </c>
      <c r="J477" s="6"/>
    </row>
    <row r="478" spans="1:10" s="13" customFormat="1" ht="12.75">
      <c r="A478" s="24"/>
      <c r="B478" s="222">
        <v>90004</v>
      </c>
      <c r="C478" s="38"/>
      <c r="D478" s="39"/>
      <c r="E478" s="700" t="s">
        <v>236</v>
      </c>
      <c r="F478" s="189">
        <f>SUM(F479)</f>
        <v>10840</v>
      </c>
      <c r="G478" s="500">
        <f>SUM(G479)</f>
        <v>10841.7</v>
      </c>
      <c r="H478" s="405">
        <f>SUM(G478*100/F478)</f>
        <v>100.01568265682657</v>
      </c>
      <c r="I478" s="500">
        <f>SUM(I481)</f>
        <v>0</v>
      </c>
      <c r="J478" s="12"/>
    </row>
    <row r="479" spans="1:10" s="13" customFormat="1" ht="12.75">
      <c r="A479" s="24"/>
      <c r="B479" s="261"/>
      <c r="C479" s="218"/>
      <c r="D479" s="39"/>
      <c r="E479" s="262" t="s">
        <v>43</v>
      </c>
      <c r="F479" s="263">
        <f>SUM(F481:F482)</f>
        <v>10840</v>
      </c>
      <c r="G479" s="263">
        <f>SUM(G481:G482)</f>
        <v>10841.7</v>
      </c>
      <c r="H479" s="401">
        <f>SUM(G479*100/F479)</f>
        <v>100.01568265682657</v>
      </c>
      <c r="I479" s="409">
        <f>SUM(I481:I481)</f>
        <v>0</v>
      </c>
      <c r="J479" s="12"/>
    </row>
    <row r="480" spans="1:10" s="13" customFormat="1" ht="12.75">
      <c r="A480" s="10"/>
      <c r="B480" s="264"/>
      <c r="C480" s="14"/>
      <c r="D480" s="26"/>
      <c r="E480" s="269" t="s">
        <v>44</v>
      </c>
      <c r="F480" s="263"/>
      <c r="G480" s="330"/>
      <c r="H480" s="408" t="s">
        <v>126</v>
      </c>
      <c r="I480" s="427"/>
      <c r="J480" s="12"/>
    </row>
    <row r="481" spans="1:10" s="43" customFormat="1" ht="30" customHeight="1">
      <c r="A481" s="57"/>
      <c r="B481" s="46"/>
      <c r="C481" s="469"/>
      <c r="D481" s="276">
        <v>970</v>
      </c>
      <c r="E481" s="295" t="s">
        <v>244</v>
      </c>
      <c r="F481" s="277">
        <v>4840</v>
      </c>
      <c r="G481" s="518">
        <v>4841.7</v>
      </c>
      <c r="H481" s="408">
        <f>SUM(G481*100/F481)</f>
        <v>100.03512396694215</v>
      </c>
      <c r="I481" s="410">
        <v>0</v>
      </c>
      <c r="J481" s="41"/>
    </row>
    <row r="482" spans="1:10" s="677" customFormat="1" ht="37.5" customHeight="1">
      <c r="A482" s="675"/>
      <c r="B482" s="701"/>
      <c r="C482" s="702"/>
      <c r="D482" s="703">
        <v>2990</v>
      </c>
      <c r="E482" s="130" t="s">
        <v>216</v>
      </c>
      <c r="F482" s="704">
        <v>6000</v>
      </c>
      <c r="G482" s="705">
        <v>6000</v>
      </c>
      <c r="H482" s="706">
        <f>SUM(G482*100/F482)</f>
        <v>100</v>
      </c>
      <c r="I482" s="707">
        <v>0</v>
      </c>
      <c r="J482" s="676"/>
    </row>
    <row r="483" spans="1:10" s="13" customFormat="1" ht="12.75">
      <c r="A483" s="24"/>
      <c r="B483" s="165">
        <v>90015</v>
      </c>
      <c r="C483" s="25"/>
      <c r="D483" s="26"/>
      <c r="E483" s="137" t="s">
        <v>185</v>
      </c>
      <c r="F483" s="293">
        <f>SUM(F487,F484)</f>
        <v>8082</v>
      </c>
      <c r="G483" s="293">
        <f>SUM(G487,G484)</f>
        <v>8083.15</v>
      </c>
      <c r="H483" s="708">
        <f>SUM(G483*100/F483)</f>
        <v>100.0142291512002</v>
      </c>
      <c r="I483" s="546">
        <f>SUM(I484)</f>
        <v>0</v>
      </c>
      <c r="J483" s="12"/>
    </row>
    <row r="484" spans="1:10" s="13" customFormat="1" ht="12.75">
      <c r="A484" s="24"/>
      <c r="B484" s="221"/>
      <c r="C484" s="218"/>
      <c r="D484" s="39"/>
      <c r="E484" s="262" t="s">
        <v>43</v>
      </c>
      <c r="F484" s="263">
        <f>SUM(F486:F486)</f>
        <v>297</v>
      </c>
      <c r="G484" s="328">
        <f>SUM(G486:G486)</f>
        <v>297.78</v>
      </c>
      <c r="H484" s="706">
        <f>SUM(G484*100/F484)</f>
        <v>100.26262626262626</v>
      </c>
      <c r="I484" s="409">
        <f>SUM(I486:I486)</f>
        <v>0</v>
      </c>
      <c r="J484" s="12"/>
    </row>
    <row r="485" spans="1:10" s="13" customFormat="1" ht="12.75">
      <c r="A485" s="24"/>
      <c r="B485" s="266"/>
      <c r="C485" s="14"/>
      <c r="D485" s="26"/>
      <c r="E485" s="269" t="s">
        <v>44</v>
      </c>
      <c r="F485" s="263"/>
      <c r="G485" s="330"/>
      <c r="H485" s="706" t="s">
        <v>126</v>
      </c>
      <c r="I485" s="427"/>
      <c r="J485" s="12"/>
    </row>
    <row r="486" spans="1:10" s="52" customFormat="1" ht="27" customHeight="1">
      <c r="A486" s="46"/>
      <c r="B486" s="131"/>
      <c r="C486" s="190"/>
      <c r="D486" s="276">
        <v>970</v>
      </c>
      <c r="E486" s="295" t="s">
        <v>195</v>
      </c>
      <c r="F486" s="614">
        <v>297</v>
      </c>
      <c r="G486" s="615">
        <v>297.78</v>
      </c>
      <c r="H486" s="706">
        <f>SUM(G486*100/F486)</f>
        <v>100.26262626262626</v>
      </c>
      <c r="I486" s="475">
        <v>0</v>
      </c>
      <c r="J486" s="51"/>
    </row>
    <row r="487" spans="1:10" s="13" customFormat="1" ht="12.75">
      <c r="A487" s="24"/>
      <c r="B487" s="454"/>
      <c r="C487" s="14"/>
      <c r="D487" s="26"/>
      <c r="E487" s="455" t="s">
        <v>45</v>
      </c>
      <c r="F487" s="265">
        <f>SUM(F489)</f>
        <v>7785</v>
      </c>
      <c r="G487" s="265">
        <f>SUM(G489)</f>
        <v>7785.37</v>
      </c>
      <c r="H487" s="371">
        <f>SUM(G487*100/F487)</f>
        <v>100.00475272960823</v>
      </c>
      <c r="I487" s="475">
        <f>SUM(I489:I489)</f>
        <v>0</v>
      </c>
      <c r="J487" s="12"/>
    </row>
    <row r="488" spans="1:10" s="13" customFormat="1" ht="12.75">
      <c r="A488" s="10"/>
      <c r="B488" s="264"/>
      <c r="C488" s="14"/>
      <c r="D488" s="26"/>
      <c r="E488" s="561" t="s">
        <v>44</v>
      </c>
      <c r="F488" s="95"/>
      <c r="G488" s="450"/>
      <c r="H488" s="369" t="s">
        <v>126</v>
      </c>
      <c r="I488" s="491"/>
      <c r="J488" s="12"/>
    </row>
    <row r="489" spans="1:10" s="677" customFormat="1" ht="37.5" customHeight="1">
      <c r="A489" s="675"/>
      <c r="B489" s="701"/>
      <c r="C489" s="702"/>
      <c r="D489" s="703">
        <v>6680</v>
      </c>
      <c r="E489" s="130" t="s">
        <v>216</v>
      </c>
      <c r="F489" s="704">
        <v>7785</v>
      </c>
      <c r="G489" s="705">
        <v>7785.37</v>
      </c>
      <c r="H489" s="706">
        <f>SUM(G489*100/F489)</f>
        <v>100.00475272960823</v>
      </c>
      <c r="I489" s="707">
        <v>0</v>
      </c>
      <c r="J489" s="676"/>
    </row>
    <row r="490" spans="1:10" s="13" customFormat="1" ht="25.5">
      <c r="A490" s="24"/>
      <c r="B490" s="165">
        <v>90019</v>
      </c>
      <c r="C490" s="25"/>
      <c r="D490" s="26"/>
      <c r="E490" s="137" t="s">
        <v>58</v>
      </c>
      <c r="F490" s="293">
        <f>SUM(F491)</f>
        <v>705321</v>
      </c>
      <c r="G490" s="546">
        <f>SUM(G491)</f>
        <v>705321.57</v>
      </c>
      <c r="H490" s="430">
        <f>SUM(G490*100/F490)</f>
        <v>100.00008081426755</v>
      </c>
      <c r="I490" s="546">
        <f>SUM(I491)</f>
        <v>0</v>
      </c>
      <c r="J490" s="12"/>
    </row>
    <row r="491" spans="1:10" s="13" customFormat="1" ht="12.75">
      <c r="A491" s="24"/>
      <c r="B491" s="221"/>
      <c r="C491" s="218"/>
      <c r="D491" s="39"/>
      <c r="E491" s="262" t="s">
        <v>43</v>
      </c>
      <c r="F491" s="263">
        <f>SUM(F493:F493)</f>
        <v>705321</v>
      </c>
      <c r="G491" s="328">
        <f>SUM(G493:G493)</f>
        <v>705321.57</v>
      </c>
      <c r="H491" s="401">
        <f>SUM(G491*100/F491)</f>
        <v>100.00008081426755</v>
      </c>
      <c r="I491" s="409">
        <f>SUM(I493:I494)</f>
        <v>0</v>
      </c>
      <c r="J491" s="12"/>
    </row>
    <row r="492" spans="1:10" s="13" customFormat="1" ht="12.75">
      <c r="A492" s="24"/>
      <c r="B492" s="266"/>
      <c r="C492" s="14"/>
      <c r="D492" s="26"/>
      <c r="E492" s="269" t="s">
        <v>44</v>
      </c>
      <c r="F492" s="263"/>
      <c r="G492" s="330"/>
      <c r="H492" s="401" t="s">
        <v>126</v>
      </c>
      <c r="I492" s="427"/>
      <c r="J492" s="12"/>
    </row>
    <row r="493" spans="1:10" s="52" customFormat="1" ht="12.75">
      <c r="A493" s="46"/>
      <c r="B493" s="357"/>
      <c r="C493" s="69"/>
      <c r="D493" s="70">
        <v>690</v>
      </c>
      <c r="E493" s="71" t="s">
        <v>97</v>
      </c>
      <c r="F493" s="258">
        <v>705321</v>
      </c>
      <c r="G493" s="522">
        <v>705321.57</v>
      </c>
      <c r="H493" s="401">
        <f>SUM(G493*100/F493)</f>
        <v>100.00008081426755</v>
      </c>
      <c r="I493" s="480">
        <v>0</v>
      </c>
      <c r="J493" s="51"/>
    </row>
    <row r="494" spans="1:10" s="52" customFormat="1" ht="17.25" customHeight="1">
      <c r="A494" s="53"/>
      <c r="B494" s="94"/>
      <c r="C494" s="73"/>
      <c r="D494" s="74"/>
      <c r="E494" s="90" t="s">
        <v>59</v>
      </c>
      <c r="F494" s="75"/>
      <c r="G494" s="547"/>
      <c r="H494" s="412" t="s">
        <v>126</v>
      </c>
      <c r="I494" s="475"/>
      <c r="J494" s="51"/>
    </row>
    <row r="495" spans="1:10" s="13" customFormat="1" ht="25.5">
      <c r="A495" s="24"/>
      <c r="B495" s="165">
        <v>90020</v>
      </c>
      <c r="C495" s="25"/>
      <c r="D495" s="26"/>
      <c r="E495" s="137" t="s">
        <v>237</v>
      </c>
      <c r="F495" s="293">
        <f>SUM(F496)</f>
        <v>7</v>
      </c>
      <c r="G495" s="546">
        <f>SUM(G496)</f>
        <v>6.87</v>
      </c>
      <c r="H495" s="430">
        <f>SUM(G495*100/F495)</f>
        <v>98.14285714285714</v>
      </c>
      <c r="I495" s="546">
        <f>SUM(I496)</f>
        <v>0</v>
      </c>
      <c r="J495" s="12"/>
    </row>
    <row r="496" spans="1:10" s="13" customFormat="1" ht="12.75">
      <c r="A496" s="24"/>
      <c r="B496" s="221"/>
      <c r="C496" s="218"/>
      <c r="D496" s="39"/>
      <c r="E496" s="262" t="s">
        <v>43</v>
      </c>
      <c r="F496" s="263">
        <f>SUM(F498:F498)</f>
        <v>7</v>
      </c>
      <c r="G496" s="328">
        <f>SUM(G498:G498)</f>
        <v>6.87</v>
      </c>
      <c r="H496" s="401">
        <f>SUM(G496*100/F496)</f>
        <v>98.14285714285714</v>
      </c>
      <c r="I496" s="409">
        <f>SUM(I498:I498)</f>
        <v>0</v>
      </c>
      <c r="J496" s="12"/>
    </row>
    <row r="497" spans="1:10" s="13" customFormat="1" ht="12.75">
      <c r="A497" s="24"/>
      <c r="B497" s="266"/>
      <c r="C497" s="14"/>
      <c r="D497" s="26"/>
      <c r="E497" s="269" t="s">
        <v>44</v>
      </c>
      <c r="F497" s="263"/>
      <c r="G497" s="330"/>
      <c r="H497" s="401" t="s">
        <v>126</v>
      </c>
      <c r="I497" s="427"/>
      <c r="J497" s="12"/>
    </row>
    <row r="498" spans="1:10" s="52" customFormat="1" ht="12.75">
      <c r="A498" s="46"/>
      <c r="B498" s="131"/>
      <c r="C498" s="190"/>
      <c r="D498" s="97">
        <v>400</v>
      </c>
      <c r="E498" s="98" t="s">
        <v>238</v>
      </c>
      <c r="F498" s="614">
        <v>7</v>
      </c>
      <c r="G498" s="615">
        <v>6.87</v>
      </c>
      <c r="H498" s="408">
        <f>SUM(G498*100/F498)</f>
        <v>98.14285714285714</v>
      </c>
      <c r="I498" s="475">
        <v>0</v>
      </c>
      <c r="J498" s="51"/>
    </row>
    <row r="499" spans="1:10" s="13" customFormat="1" ht="12.75">
      <c r="A499" s="24"/>
      <c r="B499" s="165">
        <v>90095</v>
      </c>
      <c r="C499" s="25"/>
      <c r="D499" s="26"/>
      <c r="E499" s="137" t="s">
        <v>104</v>
      </c>
      <c r="F499" s="293">
        <f>SUM(F500,F506)</f>
        <v>31434</v>
      </c>
      <c r="G499" s="293">
        <f>SUM(G500,G506)</f>
        <v>31434.6</v>
      </c>
      <c r="H499" s="619">
        <f>SUM(G499*100/F499)</f>
        <v>100.00190876121397</v>
      </c>
      <c r="I499" s="546">
        <f>SUM(I500)</f>
        <v>0</v>
      </c>
      <c r="J499" s="12"/>
    </row>
    <row r="500" spans="1:10" s="13" customFormat="1" ht="12.75">
      <c r="A500" s="24"/>
      <c r="B500" s="261"/>
      <c r="C500" s="218"/>
      <c r="D500" s="39"/>
      <c r="E500" s="262" t="s">
        <v>45</v>
      </c>
      <c r="F500" s="263">
        <f>SUM(F502)</f>
        <v>31146</v>
      </c>
      <c r="G500" s="328">
        <f>SUM(G502)</f>
        <v>31146.6</v>
      </c>
      <c r="H500" s="408">
        <f>SUM(G500*100/F500)</f>
        <v>100.00192641109612</v>
      </c>
      <c r="I500" s="409">
        <f>SUM(I502:I502)</f>
        <v>0</v>
      </c>
      <c r="J500" s="12"/>
    </row>
    <row r="501" spans="1:10" s="13" customFormat="1" ht="12.75">
      <c r="A501" s="10"/>
      <c r="B501" s="264"/>
      <c r="C501" s="14"/>
      <c r="D501" s="26"/>
      <c r="E501" s="361" t="s">
        <v>44</v>
      </c>
      <c r="F501" s="95"/>
      <c r="G501" s="450"/>
      <c r="H501" s="408" t="s">
        <v>126</v>
      </c>
      <c r="I501" s="491"/>
      <c r="J501" s="12"/>
    </row>
    <row r="502" spans="1:10" s="212" customFormat="1" ht="27.75" customHeight="1">
      <c r="A502" s="725"/>
      <c r="B502" s="726"/>
      <c r="C502" s="709"/>
      <c r="D502" s="276">
        <v>970</v>
      </c>
      <c r="E502" s="295" t="s">
        <v>245</v>
      </c>
      <c r="F502" s="704">
        <v>31146</v>
      </c>
      <c r="G502" s="705">
        <v>31146.6</v>
      </c>
      <c r="H502" s="408">
        <f>SUM(G502*100/F502)</f>
        <v>100.00192641109612</v>
      </c>
      <c r="I502" s="409">
        <v>0</v>
      </c>
      <c r="J502" s="211"/>
    </row>
    <row r="503" spans="1:9" s="115" customFormat="1" ht="12.75">
      <c r="A503" s="111" t="s">
        <v>119</v>
      </c>
      <c r="B503" s="112">
        <v>23</v>
      </c>
      <c r="C503" s="113"/>
      <c r="D503" s="113"/>
      <c r="E503" s="114"/>
      <c r="F503" s="113"/>
      <c r="G503" s="437" t="s">
        <v>158</v>
      </c>
      <c r="H503" s="711" t="s">
        <v>126</v>
      </c>
      <c r="I503" s="461"/>
    </row>
    <row r="504" spans="1:9" s="1" customFormat="1" ht="13.5" thickBot="1">
      <c r="A504" s="5"/>
      <c r="B504" s="4"/>
      <c r="C504" s="2"/>
      <c r="D504" s="2"/>
      <c r="E504" s="9"/>
      <c r="F504" s="2"/>
      <c r="G504" s="315"/>
      <c r="H504" s="712" t="s">
        <v>126</v>
      </c>
      <c r="I504" s="464"/>
    </row>
    <row r="505" spans="1:10" s="3" customFormat="1" ht="11.25" customHeight="1" thickBot="1">
      <c r="A505" s="286" t="s">
        <v>87</v>
      </c>
      <c r="B505" s="287" t="s">
        <v>116</v>
      </c>
      <c r="C505" s="740" t="s">
        <v>98</v>
      </c>
      <c r="D505" s="741"/>
      <c r="E505" s="289" t="s">
        <v>86</v>
      </c>
      <c r="F505" s="288" t="s">
        <v>123</v>
      </c>
      <c r="G505" s="227" t="s">
        <v>124</v>
      </c>
      <c r="H505" s="390" t="s">
        <v>125</v>
      </c>
      <c r="I505" s="229" t="s">
        <v>130</v>
      </c>
      <c r="J505" s="6"/>
    </row>
    <row r="506" spans="1:10" s="13" customFormat="1" ht="12.75">
      <c r="A506" s="10"/>
      <c r="B506" s="221"/>
      <c r="C506" s="14"/>
      <c r="D506" s="26"/>
      <c r="E506" s="455" t="s">
        <v>45</v>
      </c>
      <c r="F506" s="265">
        <f>SUM(F508)</f>
        <v>288</v>
      </c>
      <c r="G506" s="265">
        <f>SUM(G508)</f>
        <v>288</v>
      </c>
      <c r="H506" s="371">
        <f>SUM(G506*100/F506)</f>
        <v>100</v>
      </c>
      <c r="I506" s="475">
        <f>SUM(I508:I508)</f>
        <v>0</v>
      </c>
      <c r="J506" s="12"/>
    </row>
    <row r="507" spans="1:10" s="13" customFormat="1" ht="12.75">
      <c r="A507" s="10"/>
      <c r="B507" s="266"/>
      <c r="C507" s="14"/>
      <c r="D507" s="26"/>
      <c r="E507" s="561" t="s">
        <v>44</v>
      </c>
      <c r="F507" s="95"/>
      <c r="G507" s="450"/>
      <c r="H507" s="369" t="s">
        <v>126</v>
      </c>
      <c r="I507" s="491"/>
      <c r="J507" s="12"/>
    </row>
    <row r="508" spans="1:10" s="677" customFormat="1" ht="37.5" customHeight="1" thickBot="1">
      <c r="A508" s="710"/>
      <c r="B508" s="680"/>
      <c r="C508" s="682"/>
      <c r="D508" s="679">
        <v>6680</v>
      </c>
      <c r="E508" s="683" t="s">
        <v>216</v>
      </c>
      <c r="F508" s="616">
        <v>288</v>
      </c>
      <c r="G508" s="617">
        <v>288</v>
      </c>
      <c r="H508" s="685">
        <f>SUM(G508*100/F508)</f>
        <v>100</v>
      </c>
      <c r="I508" s="684">
        <v>0</v>
      </c>
      <c r="J508" s="676"/>
    </row>
    <row r="509" spans="1:10" s="43" customFormat="1" ht="12.75">
      <c r="A509" s="583">
        <v>921</v>
      </c>
      <c r="B509" s="233"/>
      <c r="C509" s="240"/>
      <c r="D509" s="233"/>
      <c r="E509" s="278" t="s">
        <v>170</v>
      </c>
      <c r="F509" s="584">
        <f>SUM(F510,F517,F522)</f>
        <v>95268</v>
      </c>
      <c r="G509" s="584">
        <f>SUM(G510,G517,G522)</f>
        <v>95179.44999999998</v>
      </c>
      <c r="H509" s="585">
        <f>SUM(G509*100/F509)</f>
        <v>99.90705168577065</v>
      </c>
      <c r="I509" s="584">
        <f>SUM(I510,I517,I522)</f>
        <v>0</v>
      </c>
      <c r="J509" s="41"/>
    </row>
    <row r="510" spans="1:10" s="13" customFormat="1" ht="12.75">
      <c r="A510" s="24"/>
      <c r="B510" s="586">
        <v>92109</v>
      </c>
      <c r="C510" s="38"/>
      <c r="D510" s="218"/>
      <c r="E510" s="587" t="s">
        <v>186</v>
      </c>
      <c r="F510" s="521">
        <f>SUM(F511,F514)</f>
        <v>281</v>
      </c>
      <c r="G510" s="521">
        <f>SUM(G511,G514)</f>
        <v>281.72</v>
      </c>
      <c r="H510" s="619">
        <f aca="true" t="shared" si="3" ref="H510:H521">SUM(G510*100/F510)</f>
        <v>100.25622775800713</v>
      </c>
      <c r="I510" s="521">
        <f>SUM(I511,I514)</f>
        <v>0</v>
      </c>
      <c r="J510" s="12"/>
    </row>
    <row r="511" spans="1:10" s="13" customFormat="1" ht="12.75">
      <c r="A511" s="24"/>
      <c r="B511" s="326"/>
      <c r="C511" s="218"/>
      <c r="D511" s="39"/>
      <c r="E511" s="327" t="s">
        <v>43</v>
      </c>
      <c r="F511" s="328">
        <f>SUM(F513)</f>
        <v>1</v>
      </c>
      <c r="G511" s="328">
        <f>SUM(G513)</f>
        <v>1.72</v>
      </c>
      <c r="H511" s="404">
        <f t="shared" si="3"/>
        <v>172</v>
      </c>
      <c r="I511" s="328">
        <f>SUM(I513)</f>
        <v>0</v>
      </c>
      <c r="J511" s="12"/>
    </row>
    <row r="512" spans="1:10" s="13" customFormat="1" ht="12.75">
      <c r="A512" s="24"/>
      <c r="B512" s="326"/>
      <c r="C512" s="14"/>
      <c r="D512" s="26"/>
      <c r="E512" s="329" t="s">
        <v>44</v>
      </c>
      <c r="F512" s="328"/>
      <c r="G512" s="330"/>
      <c r="H512" s="408" t="s">
        <v>126</v>
      </c>
      <c r="I512" s="427"/>
      <c r="J512" s="12"/>
    </row>
    <row r="513" spans="1:10" s="43" customFormat="1" ht="25.5">
      <c r="A513" s="46"/>
      <c r="B513" s="131"/>
      <c r="C513" s="268"/>
      <c r="D513" s="139">
        <v>920</v>
      </c>
      <c r="E513" s="274" t="s">
        <v>196</v>
      </c>
      <c r="F513" s="158">
        <v>1</v>
      </c>
      <c r="G513" s="527">
        <v>1.72</v>
      </c>
      <c r="H513" s="401">
        <f t="shared" si="3"/>
        <v>172</v>
      </c>
      <c r="I513" s="410">
        <v>0</v>
      </c>
      <c r="J513" s="41"/>
    </row>
    <row r="514" spans="1:10" s="13" customFormat="1" ht="12.75">
      <c r="A514" s="24"/>
      <c r="B514" s="454"/>
      <c r="C514" s="14"/>
      <c r="D514" s="26"/>
      <c r="E514" s="455" t="s">
        <v>45</v>
      </c>
      <c r="F514" s="265">
        <f>SUM(F516)</f>
        <v>280</v>
      </c>
      <c r="G514" s="265">
        <f>SUM(G516)</f>
        <v>280</v>
      </c>
      <c r="H514" s="412">
        <f t="shared" si="3"/>
        <v>100</v>
      </c>
      <c r="I514" s="475">
        <f>SUM(I516)</f>
        <v>0</v>
      </c>
      <c r="J514" s="12"/>
    </row>
    <row r="515" spans="1:10" s="13" customFormat="1" ht="12.75">
      <c r="A515" s="24"/>
      <c r="B515" s="261"/>
      <c r="C515" s="14"/>
      <c r="D515" s="26"/>
      <c r="E515" s="269" t="s">
        <v>44</v>
      </c>
      <c r="F515" s="263"/>
      <c r="G515" s="330"/>
      <c r="H515" s="408" t="s">
        <v>126</v>
      </c>
      <c r="I515" s="427"/>
      <c r="J515" s="12"/>
    </row>
    <row r="516" spans="1:10" s="43" customFormat="1" ht="25.5">
      <c r="A516" s="46"/>
      <c r="B516" s="89"/>
      <c r="C516" s="190"/>
      <c r="D516" s="97">
        <v>870</v>
      </c>
      <c r="E516" s="623" t="s">
        <v>197</v>
      </c>
      <c r="F516" s="263">
        <v>280</v>
      </c>
      <c r="G516" s="496">
        <v>280</v>
      </c>
      <c r="H516" s="408">
        <f t="shared" si="3"/>
        <v>100</v>
      </c>
      <c r="I516" s="410">
        <v>0</v>
      </c>
      <c r="J516" s="41"/>
    </row>
    <row r="517" spans="1:10" s="13" customFormat="1" ht="12.75">
      <c r="A517" s="24"/>
      <c r="B517" s="620">
        <v>92118</v>
      </c>
      <c r="C517" s="25"/>
      <c r="D517" s="14"/>
      <c r="E517" s="621" t="s">
        <v>171</v>
      </c>
      <c r="F517" s="622">
        <f>SUM(F518)</f>
        <v>48536</v>
      </c>
      <c r="G517" s="521">
        <f>SUM(G518)</f>
        <v>48535.829999999994</v>
      </c>
      <c r="H517" s="619">
        <f t="shared" si="3"/>
        <v>99.99964974451952</v>
      </c>
      <c r="I517" s="519">
        <f>SUM(I521:I521)</f>
        <v>0</v>
      </c>
      <c r="J517" s="12"/>
    </row>
    <row r="518" spans="1:10" s="13" customFormat="1" ht="12.75">
      <c r="A518" s="10"/>
      <c r="B518" s="221"/>
      <c r="C518" s="218"/>
      <c r="D518" s="39"/>
      <c r="E518" s="262" t="s">
        <v>43</v>
      </c>
      <c r="F518" s="263">
        <f>SUM(F520:F521)</f>
        <v>48536</v>
      </c>
      <c r="G518" s="263">
        <f>SUM(G520:G521)</f>
        <v>48535.829999999994</v>
      </c>
      <c r="H518" s="408">
        <f t="shared" si="3"/>
        <v>99.99964974451952</v>
      </c>
      <c r="I518" s="263">
        <f>SUM(I520:I521)</f>
        <v>0</v>
      </c>
      <c r="J518" s="12"/>
    </row>
    <row r="519" spans="1:10" s="13" customFormat="1" ht="12.75">
      <c r="A519" s="10"/>
      <c r="B519" s="266"/>
      <c r="C519" s="14"/>
      <c r="D519" s="26"/>
      <c r="E519" s="269" t="s">
        <v>44</v>
      </c>
      <c r="F519" s="263"/>
      <c r="G519" s="330"/>
      <c r="H519" s="408" t="s">
        <v>126</v>
      </c>
      <c r="I519" s="427"/>
      <c r="J519" s="12"/>
    </row>
    <row r="520" spans="1:10" s="43" customFormat="1" ht="25.5">
      <c r="A520" s="57"/>
      <c r="B520" s="46"/>
      <c r="C520" s="268"/>
      <c r="D520" s="139">
        <v>920</v>
      </c>
      <c r="E520" s="274" t="s">
        <v>199</v>
      </c>
      <c r="F520" s="158">
        <v>110</v>
      </c>
      <c r="G520" s="527">
        <v>110.24</v>
      </c>
      <c r="H520" s="408">
        <f t="shared" si="3"/>
        <v>100.21818181818182</v>
      </c>
      <c r="I520" s="410">
        <v>0</v>
      </c>
      <c r="J520" s="41"/>
    </row>
    <row r="521" spans="1:10" s="52" customFormat="1" ht="38.25">
      <c r="A521" s="57"/>
      <c r="B521" s="131"/>
      <c r="C521" s="469"/>
      <c r="D521" s="597">
        <v>970</v>
      </c>
      <c r="E521" s="627" t="s">
        <v>198</v>
      </c>
      <c r="F521" s="599">
        <v>48426</v>
      </c>
      <c r="G521" s="524">
        <v>48425.59</v>
      </c>
      <c r="H521" s="408">
        <f t="shared" si="3"/>
        <v>99.99915334737538</v>
      </c>
      <c r="I521" s="410">
        <v>0</v>
      </c>
      <c r="J521" s="51"/>
    </row>
    <row r="522" spans="1:10" s="13" customFormat="1" ht="12.75">
      <c r="A522" s="24"/>
      <c r="B522" s="620">
        <v>92595</v>
      </c>
      <c r="C522" s="25"/>
      <c r="D522" s="14"/>
      <c r="E522" s="621" t="s">
        <v>104</v>
      </c>
      <c r="F522" s="622">
        <f>SUM(F523)</f>
        <v>46451</v>
      </c>
      <c r="G522" s="521">
        <f>SUM(G523)</f>
        <v>46361.899999999994</v>
      </c>
      <c r="H522" s="619">
        <f>SUM(G522*100/F522)</f>
        <v>99.80818496910722</v>
      </c>
      <c r="I522" s="521">
        <f>SUM(I523)</f>
        <v>0</v>
      </c>
      <c r="J522" s="12"/>
    </row>
    <row r="523" spans="1:10" s="13" customFormat="1" ht="12.75">
      <c r="A523" s="24"/>
      <c r="B523" s="261"/>
      <c r="C523" s="218"/>
      <c r="D523" s="39"/>
      <c r="E523" s="262" t="s">
        <v>43</v>
      </c>
      <c r="F523" s="263">
        <f>SUM(F525:F530)</f>
        <v>46451</v>
      </c>
      <c r="G523" s="263">
        <f>SUM(G525:G530)</f>
        <v>46361.899999999994</v>
      </c>
      <c r="H523" s="408">
        <f>SUM(G523*100/F523)</f>
        <v>99.80818496910722</v>
      </c>
      <c r="I523" s="263">
        <f>SUM(I527:I527)</f>
        <v>0</v>
      </c>
      <c r="J523" s="12"/>
    </row>
    <row r="524" spans="1:10" s="13" customFormat="1" ht="12.75">
      <c r="A524" s="10"/>
      <c r="B524" s="264"/>
      <c r="C524" s="14"/>
      <c r="D524" s="26"/>
      <c r="E524" s="269" t="s">
        <v>44</v>
      </c>
      <c r="F524" s="263"/>
      <c r="G524" s="330"/>
      <c r="H524" s="408" t="s">
        <v>126</v>
      </c>
      <c r="I524" s="427"/>
      <c r="J524" s="12"/>
    </row>
    <row r="525" spans="1:10" s="43" customFormat="1" ht="12.75">
      <c r="A525" s="57"/>
      <c r="B525" s="46"/>
      <c r="C525" s="268"/>
      <c r="D525" s="139">
        <v>920</v>
      </c>
      <c r="E525" s="274" t="s">
        <v>182</v>
      </c>
      <c r="F525" s="158">
        <v>481</v>
      </c>
      <c r="G525" s="527">
        <v>0</v>
      </c>
      <c r="H525" s="408">
        <f>SUM(G525*100/F525)</f>
        <v>0</v>
      </c>
      <c r="I525" s="410">
        <v>0</v>
      </c>
      <c r="J525" s="41"/>
    </row>
    <row r="526" spans="1:10" s="52" customFormat="1" ht="38.25">
      <c r="A526" s="58"/>
      <c r="B526" s="131"/>
      <c r="C526" s="469"/>
      <c r="D526" s="597">
        <v>970</v>
      </c>
      <c r="E526" s="627" t="s">
        <v>251</v>
      </c>
      <c r="F526" s="599">
        <v>0</v>
      </c>
      <c r="G526" s="524">
        <v>391.63</v>
      </c>
      <c r="H526" s="408" t="s">
        <v>126</v>
      </c>
      <c r="I526" s="410">
        <v>0</v>
      </c>
      <c r="J526" s="51"/>
    </row>
    <row r="527" spans="1:9" s="115" customFormat="1" ht="12.75">
      <c r="A527" s="111" t="s">
        <v>119</v>
      </c>
      <c r="B527" s="112">
        <v>24</v>
      </c>
      <c r="C527" s="113"/>
      <c r="D527" s="113"/>
      <c r="E527" s="114"/>
      <c r="F527" s="113"/>
      <c r="G527" s="437" t="s">
        <v>158</v>
      </c>
      <c r="H527" s="373" t="s">
        <v>126</v>
      </c>
      <c r="I527" s="461"/>
    </row>
    <row r="528" spans="1:9" s="1" customFormat="1" ht="13.5" thickBot="1">
      <c r="A528" s="5"/>
      <c r="B528" s="4"/>
      <c r="C528" s="2"/>
      <c r="D528" s="2"/>
      <c r="E528" s="9"/>
      <c r="F528" s="2"/>
      <c r="G528" s="315"/>
      <c r="H528" s="374" t="s">
        <v>126</v>
      </c>
      <c r="I528" s="464"/>
    </row>
    <row r="529" spans="1:10" s="3" customFormat="1" ht="11.25" customHeight="1" thickBot="1">
      <c r="A529" s="286" t="s">
        <v>87</v>
      </c>
      <c r="B529" s="287" t="s">
        <v>116</v>
      </c>
      <c r="C529" s="740" t="s">
        <v>98</v>
      </c>
      <c r="D529" s="741"/>
      <c r="E529" s="289" t="s">
        <v>86</v>
      </c>
      <c r="F529" s="288" t="s">
        <v>123</v>
      </c>
      <c r="G529" s="227" t="s">
        <v>124</v>
      </c>
      <c r="H529" s="390" t="s">
        <v>125</v>
      </c>
      <c r="I529" s="229" t="s">
        <v>130</v>
      </c>
      <c r="J529" s="6"/>
    </row>
    <row r="530" spans="1:10" s="43" customFormat="1" ht="106.5" customHeight="1" thickBot="1">
      <c r="A530" s="731"/>
      <c r="B530" s="732"/>
      <c r="C530" s="733"/>
      <c r="D530" s="734">
        <v>2707</v>
      </c>
      <c r="E530" s="735" t="s">
        <v>204</v>
      </c>
      <c r="F530" s="736">
        <v>45970</v>
      </c>
      <c r="G530" s="737">
        <v>45970.27</v>
      </c>
      <c r="H530" s="738">
        <f>SUM(G530*100/F530)</f>
        <v>100.00058733956928</v>
      </c>
      <c r="I530" s="739">
        <v>0</v>
      </c>
      <c r="J530" s="41"/>
    </row>
    <row r="531" spans="1:10" s="43" customFormat="1" ht="12.75">
      <c r="A531" s="647">
        <v>926</v>
      </c>
      <c r="B531" s="233"/>
      <c r="C531" s="240"/>
      <c r="D531" s="233"/>
      <c r="E531" s="278" t="s">
        <v>172</v>
      </c>
      <c r="F531" s="584">
        <f>SUM(F532,F538)</f>
        <v>303652</v>
      </c>
      <c r="G531" s="584">
        <f>SUM(G532,G538)</f>
        <v>303652.96</v>
      </c>
      <c r="H531" s="729">
        <f>SUM(G531*100/F531)</f>
        <v>100.00031615138383</v>
      </c>
      <c r="I531" s="730">
        <f>SUM(I532,I538)</f>
        <v>0</v>
      </c>
      <c r="J531" s="41"/>
    </row>
    <row r="532" spans="1:10" s="13" customFormat="1" ht="12.75">
      <c r="A532" s="24"/>
      <c r="B532" s="586">
        <v>92605</v>
      </c>
      <c r="C532" s="38"/>
      <c r="D532" s="218"/>
      <c r="E532" s="587" t="s">
        <v>187</v>
      </c>
      <c r="F532" s="588">
        <f>SUM(F533)</f>
        <v>4255</v>
      </c>
      <c r="G532" s="521">
        <f>SUM(G533)</f>
        <v>4255.84</v>
      </c>
      <c r="H532" s="619">
        <f>SUM(G532*100/F532)</f>
        <v>100.01974148061105</v>
      </c>
      <c r="I532" s="521">
        <f>SUM(I560:I560)</f>
        <v>0</v>
      </c>
      <c r="J532" s="12"/>
    </row>
    <row r="533" spans="1:10" s="13" customFormat="1" ht="12.75">
      <c r="A533" s="24"/>
      <c r="B533" s="261"/>
      <c r="C533" s="218"/>
      <c r="D533" s="39"/>
      <c r="E533" s="262" t="s">
        <v>43</v>
      </c>
      <c r="F533" s="263">
        <f>SUM(F535:F537)</f>
        <v>4255</v>
      </c>
      <c r="G533" s="263">
        <f>SUM(G535:G537)</f>
        <v>4255.84</v>
      </c>
      <c r="H533" s="718">
        <f>SUM(G533*100/F533)</f>
        <v>100.01974148061105</v>
      </c>
      <c r="I533" s="263">
        <f>SUM(I535:I537)</f>
        <v>0</v>
      </c>
      <c r="J533" s="12"/>
    </row>
    <row r="534" spans="1:10" s="13" customFormat="1" ht="12.75">
      <c r="A534" s="24"/>
      <c r="B534" s="264"/>
      <c r="C534" s="14"/>
      <c r="D534" s="26"/>
      <c r="E534" s="269" t="s">
        <v>44</v>
      </c>
      <c r="F534" s="263"/>
      <c r="G534" s="574"/>
      <c r="H534" s="408" t="s">
        <v>126</v>
      </c>
      <c r="I534" s="427"/>
      <c r="J534" s="12"/>
    </row>
    <row r="535" spans="1:10" s="314" customFormat="1" ht="25.5">
      <c r="A535" s="318"/>
      <c r="B535" s="311"/>
      <c r="C535" s="334"/>
      <c r="D535" s="273">
        <v>910</v>
      </c>
      <c r="E535" s="127" t="s">
        <v>200</v>
      </c>
      <c r="F535" s="275">
        <v>99</v>
      </c>
      <c r="G535" s="523">
        <v>99</v>
      </c>
      <c r="H535" s="408">
        <f>SUM(G535*100/F535)</f>
        <v>100</v>
      </c>
      <c r="I535" s="410">
        <v>0</v>
      </c>
      <c r="J535" s="313"/>
    </row>
    <row r="536" spans="1:10" s="43" customFormat="1" ht="27" customHeight="1">
      <c r="A536" s="46"/>
      <c r="B536" s="357"/>
      <c r="C536" s="268"/>
      <c r="D536" s="139">
        <v>920</v>
      </c>
      <c r="E536" s="274" t="s">
        <v>202</v>
      </c>
      <c r="F536" s="158">
        <v>21</v>
      </c>
      <c r="G536" s="527">
        <v>21</v>
      </c>
      <c r="H536" s="408">
        <f>SUM(G536*100/F536)</f>
        <v>100</v>
      </c>
      <c r="I536" s="410">
        <v>0</v>
      </c>
      <c r="J536" s="41"/>
    </row>
    <row r="537" spans="1:10" s="316" customFormat="1" ht="76.5">
      <c r="A537" s="447"/>
      <c r="B537" s="590"/>
      <c r="C537" s="591"/>
      <c r="D537" s="592">
        <v>2910</v>
      </c>
      <c r="E537" s="595" t="s">
        <v>201</v>
      </c>
      <c r="F537" s="593">
        <v>4135</v>
      </c>
      <c r="G537" s="594">
        <v>4135.84</v>
      </c>
      <c r="H537" s="408">
        <f>SUM(G537*100/F537)</f>
        <v>100.02031438935913</v>
      </c>
      <c r="I537" s="427">
        <v>0</v>
      </c>
      <c r="J537" s="315"/>
    </row>
    <row r="538" spans="1:10" s="13" customFormat="1" ht="12.75">
      <c r="A538" s="24"/>
      <c r="B538" s="165">
        <v>92695</v>
      </c>
      <c r="C538" s="25"/>
      <c r="D538" s="26"/>
      <c r="E538" s="137" t="s">
        <v>104</v>
      </c>
      <c r="F538" s="293">
        <f>SUM(F539)</f>
        <v>299397</v>
      </c>
      <c r="G538" s="293">
        <f>SUM(G539)</f>
        <v>299397.12</v>
      </c>
      <c r="H538" s="619">
        <f>SUM(G538*100/F538)</f>
        <v>100.00004008056193</v>
      </c>
      <c r="I538" s="546">
        <f>SUM(I539)</f>
        <v>0</v>
      </c>
      <c r="J538" s="12"/>
    </row>
    <row r="539" spans="1:10" s="13" customFormat="1" ht="12.75">
      <c r="A539" s="24"/>
      <c r="B539" s="261"/>
      <c r="C539" s="218"/>
      <c r="D539" s="39"/>
      <c r="E539" s="262" t="s">
        <v>45</v>
      </c>
      <c r="F539" s="263">
        <f>SUM(F541:F545)</f>
        <v>299397</v>
      </c>
      <c r="G539" s="263">
        <f>SUM(G541:G545)</f>
        <v>299397.12</v>
      </c>
      <c r="H539" s="408">
        <f>SUM(G539*100/F539)</f>
        <v>100.00004008056193</v>
      </c>
      <c r="I539" s="409">
        <f>SUM(I541:I543)</f>
        <v>0</v>
      </c>
      <c r="J539" s="12"/>
    </row>
    <row r="540" spans="1:10" s="13" customFormat="1" ht="12.75">
      <c r="A540" s="24"/>
      <c r="B540" s="264"/>
      <c r="C540" s="14"/>
      <c r="D540" s="26"/>
      <c r="E540" s="361" t="s">
        <v>44</v>
      </c>
      <c r="F540" s="95"/>
      <c r="G540" s="450"/>
      <c r="H540" s="401" t="s">
        <v>126</v>
      </c>
      <c r="I540" s="491"/>
      <c r="J540" s="12"/>
    </row>
    <row r="541" spans="1:10" s="43" customFormat="1" ht="12.75">
      <c r="A541" s="46"/>
      <c r="B541" s="357"/>
      <c r="C541" s="69"/>
      <c r="D541" s="116">
        <v>6297</v>
      </c>
      <c r="E541" s="77" t="s">
        <v>39</v>
      </c>
      <c r="F541" s="50">
        <v>69437</v>
      </c>
      <c r="G541" s="451">
        <v>69437.12</v>
      </c>
      <c r="H541" s="401">
        <f>SUM(G541*100/F541)</f>
        <v>100.00017281852615</v>
      </c>
      <c r="I541" s="486">
        <v>0</v>
      </c>
      <c r="J541" s="41"/>
    </row>
    <row r="542" spans="1:10" s="43" customFormat="1" ht="13.5" customHeight="1">
      <c r="A542" s="46"/>
      <c r="B542" s="41"/>
      <c r="C542" s="57"/>
      <c r="D542" s="41"/>
      <c r="E542" s="79" t="s">
        <v>40</v>
      </c>
      <c r="F542" s="46"/>
      <c r="G542" s="41" t="s">
        <v>126</v>
      </c>
      <c r="H542" s="404" t="s">
        <v>126</v>
      </c>
      <c r="I542" s="487"/>
      <c r="J542" s="41"/>
    </row>
    <row r="543" spans="1:10" s="43" customFormat="1" ht="12.75">
      <c r="A543" s="46"/>
      <c r="B543" s="41"/>
      <c r="C543" s="57"/>
      <c r="D543" s="41"/>
      <c r="E543" s="79" t="s">
        <v>41</v>
      </c>
      <c r="F543" s="46"/>
      <c r="G543" s="41"/>
      <c r="H543" s="404" t="s">
        <v>126</v>
      </c>
      <c r="I543" s="487"/>
      <c r="J543" s="41"/>
    </row>
    <row r="544" spans="1:10" s="397" customFormat="1" ht="76.5">
      <c r="A544" s="666"/>
      <c r="B544" s="673"/>
      <c r="C544" s="395"/>
      <c r="D544" s="395"/>
      <c r="E544" s="654" t="s">
        <v>203</v>
      </c>
      <c r="F544" s="655" t="s">
        <v>126</v>
      </c>
      <c r="G544" s="399" t="s">
        <v>126</v>
      </c>
      <c r="H544" s="412" t="s">
        <v>126</v>
      </c>
      <c r="I544" s="481"/>
      <c r="J544" s="396"/>
    </row>
    <row r="545" spans="1:10" s="677" customFormat="1" ht="37.5" customHeight="1" thickBot="1">
      <c r="A545" s="710"/>
      <c r="B545" s="680"/>
      <c r="C545" s="713"/>
      <c r="D545" s="714">
        <v>6680</v>
      </c>
      <c r="E545" s="683" t="s">
        <v>216</v>
      </c>
      <c r="F545" s="715">
        <v>229960</v>
      </c>
      <c r="G545" s="716">
        <v>229960</v>
      </c>
      <c r="H545" s="685">
        <f>SUM(G545*100/F545)</f>
        <v>100</v>
      </c>
      <c r="I545" s="717">
        <v>0</v>
      </c>
      <c r="J545" s="676"/>
    </row>
    <row r="546" spans="3:10" s="43" customFormat="1" ht="13.5" thickBot="1">
      <c r="C546" s="51"/>
      <c r="D546" s="51"/>
      <c r="E546" s="191" t="s">
        <v>113</v>
      </c>
      <c r="F546" s="472">
        <f>SUM(F4,F33,F46,F76,F86,F110,F138,F152,F151,F210,F242,F314,F323,F417,F448,F459,F509,F531)</f>
        <v>83571499.34</v>
      </c>
      <c r="G546" s="472">
        <f>SUM(G4,G33,G46,G76,G86,G110,G138,G152,G151,G210,G242,G314,G323,G417,G448,G459,G509,G531)</f>
        <v>82228036.62</v>
      </c>
      <c r="H546" s="719">
        <f>SUM(G546*100/F546)</f>
        <v>98.3924391322282</v>
      </c>
      <c r="I546" s="472">
        <f>SUM(I4,I33,I46,I76,I86,I110,I138,I152,I151,I210,I242,I314,I323,I417,I448,I459,I509,I531)</f>
        <v>6371851.24</v>
      </c>
      <c r="J546" s="41"/>
    </row>
    <row r="547" spans="1:2" ht="12.75">
      <c r="A547" s="111" t="s">
        <v>119</v>
      </c>
      <c r="B547" s="112">
        <v>25</v>
      </c>
    </row>
    <row r="554" ht="12.75">
      <c r="H554" s="385"/>
    </row>
    <row r="563" spans="1:2" ht="12.75">
      <c r="A563" s="192" t="s">
        <v>126</v>
      </c>
      <c r="B563" s="193" t="s">
        <v>126</v>
      </c>
    </row>
    <row r="568" spans="1:2" ht="12.75">
      <c r="A568" s="192" t="s">
        <v>126</v>
      </c>
      <c r="B568" s="193" t="s">
        <v>142</v>
      </c>
    </row>
    <row r="571" spans="5:9" s="115" customFormat="1" ht="12.75" customHeight="1">
      <c r="E571" s="194"/>
      <c r="F571" s="113"/>
      <c r="G571" s="437"/>
      <c r="H571" s="386" t="s">
        <v>126</v>
      </c>
      <c r="I571" s="461"/>
    </row>
    <row r="591" spans="1:2" ht="12.75">
      <c r="A591" s="192" t="s">
        <v>126</v>
      </c>
      <c r="B591" s="193" t="s">
        <v>126</v>
      </c>
    </row>
  </sheetData>
  <sheetProtection/>
  <mergeCells count="26">
    <mergeCell ref="C344:D344"/>
    <mergeCell ref="C477:D477"/>
    <mergeCell ref="A1:F1"/>
    <mergeCell ref="C63:D63"/>
    <mergeCell ref="C23:D23"/>
    <mergeCell ref="C42:D42"/>
    <mergeCell ref="C3:D3"/>
    <mergeCell ref="C199:D199"/>
    <mergeCell ref="C108:D108"/>
    <mergeCell ref="C125:D125"/>
    <mergeCell ref="C173:D173"/>
    <mergeCell ref="C85:D85"/>
    <mergeCell ref="C241:D241"/>
    <mergeCell ref="C222:D222"/>
    <mergeCell ref="C322:D322"/>
    <mergeCell ref="C297:D297"/>
    <mergeCell ref="C259:D259"/>
    <mergeCell ref="C276:D276"/>
    <mergeCell ref="C147:D147"/>
    <mergeCell ref="C456:D456"/>
    <mergeCell ref="C505:D505"/>
    <mergeCell ref="C529:D529"/>
    <mergeCell ref="C365:D365"/>
    <mergeCell ref="C433:D433"/>
    <mergeCell ref="C411:D411"/>
    <mergeCell ref="C388:D388"/>
  </mergeCells>
  <printOptions/>
  <pageMargins left="0.7480314960629921" right="0.8661417322834646" top="0.984251968503937" bottom="0.984251968503937" header="0.5118110236220472" footer="0.5118110236220472"/>
  <pageSetup orientation="landscape" paperSize="9" scale="88" r:id="rId1"/>
  <rowBreaks count="24" manualBreakCount="24">
    <brk id="21" max="8" man="1"/>
    <brk id="40" max="8" man="1"/>
    <brk id="61" max="8" man="1"/>
    <brk id="83" max="8" man="1"/>
    <brk id="106" max="8" man="1"/>
    <brk id="123" max="8" man="1"/>
    <brk id="145" max="8" man="1"/>
    <brk id="171" max="8" man="1"/>
    <brk id="197" max="8" man="1"/>
    <brk id="220" max="8" man="1"/>
    <brk id="239" max="8" man="1"/>
    <brk id="257" max="8" man="1"/>
    <brk id="274" max="8" man="1"/>
    <brk id="295" max="8" man="1"/>
    <brk id="320" max="8" man="1"/>
    <brk id="342" max="8" man="1"/>
    <brk id="363" max="8" man="1"/>
    <brk id="386" max="8" man="1"/>
    <brk id="409" max="8" man="1"/>
    <brk id="431" max="8" man="1"/>
    <brk id="454" max="8" man="1"/>
    <brk id="475" max="8" man="1"/>
    <brk id="503" max="8" man="1"/>
    <brk id="5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2016-03-03T08:35:29Z</cp:lastPrinted>
  <dcterms:modified xsi:type="dcterms:W3CDTF">2016-03-07T14:40:04Z</dcterms:modified>
  <cp:category/>
  <cp:version/>
  <cp:contentType/>
  <cp:contentStatus/>
</cp:coreProperties>
</file>