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'Arkusz1'!$A$1:$I$96</definedName>
  </definedNames>
  <calcPr fullCalcOnLoad="1"/>
</workbook>
</file>

<file path=xl/sharedStrings.xml><?xml version="1.0" encoding="utf-8"?>
<sst xmlns="http://schemas.openxmlformats.org/spreadsheetml/2006/main" count="393" uniqueCount="142">
  <si>
    <t>Dział</t>
  </si>
  <si>
    <t xml:space="preserve">Rozdział  </t>
  </si>
  <si>
    <t>Nazwa Sołectwa</t>
  </si>
  <si>
    <t>Nazwa przedsięwzięcia</t>
  </si>
  <si>
    <t>Rodzaj wydatku - paragraf</t>
  </si>
  <si>
    <t>010</t>
  </si>
  <si>
    <t>01095</t>
  </si>
  <si>
    <t>majątkowe - 6050</t>
  </si>
  <si>
    <t>Borek Mielęcki</t>
  </si>
  <si>
    <t>bieżące</t>
  </si>
  <si>
    <t>Domanin</t>
  </si>
  <si>
    <t>Kierzenko</t>
  </si>
  <si>
    <t>Kliny</t>
  </si>
  <si>
    <t>Mechnice</t>
  </si>
  <si>
    <t>Mikorzyn</t>
  </si>
  <si>
    <t>Myjomice</t>
  </si>
  <si>
    <t>Ostrówiec</t>
  </si>
  <si>
    <t>Olszowa</t>
  </si>
  <si>
    <t>Osiny</t>
  </si>
  <si>
    <t>Przybyszów</t>
  </si>
  <si>
    <t>Szklarka Mielęcka</t>
  </si>
  <si>
    <t>Świba</t>
  </si>
  <si>
    <t>Krążkowy</t>
  </si>
  <si>
    <t>Kierzno</t>
  </si>
  <si>
    <t>Pustkowie Kierzeńskie</t>
  </si>
  <si>
    <t>600</t>
  </si>
  <si>
    <t>60016</t>
  </si>
  <si>
    <t>900</t>
  </si>
  <si>
    <t>Rzetnia</t>
  </si>
  <si>
    <t>926</t>
  </si>
  <si>
    <t>92695</t>
  </si>
  <si>
    <t>RAZEM:</t>
  </si>
  <si>
    <t>strona 1</t>
  </si>
  <si>
    <t>strona 2</t>
  </si>
  <si>
    <t>90095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</si>
  <si>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</si>
  <si>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</si>
  <si>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</si>
  <si>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</si>
  <si>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</si>
  <si>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</si>
  <si>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</si>
  <si>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</si>
  <si>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</si>
  <si>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</si>
  <si>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</si>
  <si>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</si>
  <si>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</si>
  <si>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</si>
  <si>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</si>
  <si>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</si>
  <si>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</si>
  <si>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strona 3</t>
  </si>
  <si>
    <t>90015</t>
  </si>
  <si>
    <t>01095 b</t>
  </si>
  <si>
    <t>01095 m</t>
  </si>
  <si>
    <t>60016 b</t>
  </si>
  <si>
    <t>60016 m</t>
  </si>
  <si>
    <t>90015 m</t>
  </si>
  <si>
    <t>90095 m</t>
  </si>
  <si>
    <t>92695 b</t>
  </si>
  <si>
    <t>92695 m</t>
  </si>
  <si>
    <t>Remont, modernizacja i wyposażenie Domu Strażaka w Domaninie</t>
  </si>
  <si>
    <t>Remont, wyposażenie oraz modernizacja Świetlicy Wiejskiej oraz obejścia wokół   niej</t>
  </si>
  <si>
    <t>Spotkanie integracyjne dla mieszkańców oraz promocja sołectwa Krążkowy</t>
  </si>
  <si>
    <t xml:space="preserve">Koszty eksploatacyjne związane z utrzymaniem Domu Ludowego w Myjomicach </t>
  </si>
  <si>
    <t>Organizacja spotkań okolicznościowych dla mieszkańców Sołectwa Myjomice</t>
  </si>
  <si>
    <t>Zagospodarowanie terenu wokół Domu Ludowego w Osinach</t>
  </si>
  <si>
    <t>Zakup i utrzymanie kosy spalinowej</t>
  </si>
  <si>
    <t>Organizacja imprezy integracyjnej dla mieszkańców sołectwa Kierzno</t>
  </si>
  <si>
    <t>Organizacja spotkań okolicznościowych dla mieszkańców wsi Kliny</t>
  </si>
  <si>
    <t xml:space="preserve">Modernizacja i doposazenie Domu Ludowego w Klinach </t>
  </si>
  <si>
    <t xml:space="preserve">Zakup opału na salę Domu Strażaka w Mikorzynie </t>
  </si>
  <si>
    <t>Organizacja  imprez kulturalnych dla mieszkańców sołectwa Mikorzyn</t>
  </si>
  <si>
    <t>Zakup opału do Domu Ludowego w Myjomicach</t>
  </si>
  <si>
    <t>Wyposażenie łazienek i szatni w Domu Ludowym w Osinach</t>
  </si>
  <si>
    <t>Pokrycie kosztów eksploatacyjnych i utrzymanie Domu Ludowego w Osinach</t>
  </si>
  <si>
    <t>Zakup kostki brukowej i krawężników</t>
  </si>
  <si>
    <t>Organizacja spotkań, uroczystości i imprez integracyjnych dla mieszkańców Sołectwa Osiny</t>
  </si>
  <si>
    <t>Doposażenie kuchni w Domu Ludowym w Osinach</t>
  </si>
  <si>
    <t>Pobudzenie idei wśród mieszkańców (festyny)</t>
  </si>
  <si>
    <t>Zagospodarowanie terenu obok Domu Ludowego w Rzetni</t>
  </si>
  <si>
    <t xml:space="preserve">Integracja mieszkańców wsi Przybyszów-Dzień Dziecka </t>
  </si>
  <si>
    <t>Integracja mieszkańców wsi Przybyszów-dożynki wiejskie</t>
  </si>
  <si>
    <t>Utrzymanie Sali (opłaty za prąd, opał, środki czystości)</t>
  </si>
  <si>
    <t>Imprezy integracyjne dla mieszkańców (dożynki, mikołajki)</t>
  </si>
  <si>
    <t>Zakup kosiarki spalinowej</t>
  </si>
  <si>
    <t>majątkowe - 6060</t>
  </si>
  <si>
    <t>Doposażenie Domu Ludowego w Myjomicach</t>
  </si>
  <si>
    <t>wybrukowanie terenu pod wiatę grillową</t>
  </si>
  <si>
    <t>Ogrodzenie placu zabaw, zagospodarowanie terenu wokół Sali OSP, placu zabaw</t>
  </si>
  <si>
    <t>Zakup i montaż 2 klimatyzatorów w Domu Ludowym w Świbie</t>
  </si>
  <si>
    <t>Budowa chodnika wzdłuż drogi gminnej w Klinach</t>
  </si>
  <si>
    <t>Remont dróg gminnych w Rzetni</t>
  </si>
  <si>
    <t>Transport materiałów budowlanych tłucznia na drogi w miejscowości Świba</t>
  </si>
  <si>
    <t>Budowa chodnika przy drodze gminnej w Mechnicach</t>
  </si>
  <si>
    <t>Budowa chodnika przy drodze G9536 w Olszowie</t>
  </si>
  <si>
    <t>754</t>
  </si>
  <si>
    <t>75412</t>
  </si>
  <si>
    <t>Zakup wyposażenia na plac zabaw w Krążkowach</t>
  </si>
  <si>
    <t>Wykonanie siłowni zewnętrznej</t>
  </si>
  <si>
    <t>Wymiana okien i drzwi w pawilonie sportowym w Kierznie</t>
  </si>
  <si>
    <t>Poprawa infrastruktury rekreacyjnej i sportowej</t>
  </si>
  <si>
    <t>Utrzymanie terenów rekreacyjno-sportowych na terenie wsi Rzetnia</t>
  </si>
  <si>
    <t>Zakup siatki ogrodzeniowej LZS Ostrówiec</t>
  </si>
  <si>
    <t>Doposażenie i utrzymanie boiska sportowego w Krążkowach</t>
  </si>
  <si>
    <t>Doposażenie i modernizacja kompleksu sportowo-rekreacyjnego w Klinach</t>
  </si>
  <si>
    <t>Lp.</t>
  </si>
  <si>
    <t>90095 b</t>
  </si>
  <si>
    <t>75412 m</t>
  </si>
  <si>
    <t>Modernizacja i wyposażenie Domu Strażaka w Mikorzynie</t>
  </si>
  <si>
    <t>Zakup wyposażenia dla remizy OSP Ostrówiec</t>
  </si>
  <si>
    <t>Montaż 5 lamp oświetleniowych w Świbie- Wierzbięcin</t>
  </si>
  <si>
    <t>921</t>
  </si>
  <si>
    <t>92109</t>
  </si>
  <si>
    <t xml:space="preserve">Wyposażenie placu zabaw  - zakup karuzeli </t>
  </si>
  <si>
    <t>Doposażenie kuchni i zaplecza kuchennego w Domu Rolnika</t>
  </si>
  <si>
    <t>Dokończenie budowy chodnika przy drodze gminnej</t>
  </si>
  <si>
    <t>Przebudowa instalacji elektrycznej i wykonanie wentylatora w WC w Domu Kultury</t>
  </si>
  <si>
    <t>Remont i wyposażenie Domu Ludowego w Rzetni</t>
  </si>
  <si>
    <t>Bieżące utrzymanie Domu Ludowego w Rzetni</t>
  </si>
  <si>
    <t>Organizacja imprez okolicznościowych</t>
  </si>
  <si>
    <t>Zakup opału na salę wiejską</t>
  </si>
  <si>
    <t>Organizacja spotkania   integracyjnego</t>
  </si>
  <si>
    <t>Zakup namiotu do celów imprez integracyjnych</t>
  </si>
  <si>
    <t>Zakup siedziska do huśtawki typu  koszyk</t>
  </si>
  <si>
    <t>Zorganizowanie imprezy okolicznościowej dla mieszkańców</t>
  </si>
  <si>
    <t xml:space="preserve"> </t>
  </si>
  <si>
    <t>Zakup kuchni polowej</t>
  </si>
  <si>
    <t>Organizacja wyjazdu edukacyjno-kulturalnego dla mieszkanców wsi Kliny</t>
  </si>
  <si>
    <t>Doposażenie i modernizacja sali wiejskiej</t>
  </si>
  <si>
    <t>Montaż lampy oświetleniowej</t>
  </si>
  <si>
    <t>Prace ziemne wokół sali Domu Ludowego</t>
  </si>
  <si>
    <t>Zakup drewna kominkowego i wkładów do zamków drzwi  sali</t>
  </si>
  <si>
    <t>Plan</t>
  </si>
  <si>
    <t>Wykonanie</t>
  </si>
  <si>
    <t>%</t>
  </si>
  <si>
    <t>Sprawozdanie  z wykonania budżetu Gminy Kępno za 2015 rok - FUNDUSZ SOŁECKI</t>
  </si>
  <si>
    <t>strona 4</t>
  </si>
  <si>
    <t>strona 5</t>
  </si>
  <si>
    <t>strona 6</t>
  </si>
  <si>
    <t>Tabela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</si>
</sst>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/>
    </xf>
    <xf numFmtId="44" fontId="5" fillId="0" borderId="10" xfId="0" applyNumberFormat="1" applyFont="1" applyFill="1" applyBorder="1" applyAlignment="1">
      <alignment vertical="top"/>
    </xf>
    <xf numFmtId="44" fontId="2" fillId="0" borderId="0" xfId="0" applyNumberFormat="1" applyFont="1" applyAlignment="1">
      <alignment vertical="top"/>
    </xf>
    <xf numFmtId="0" fontId="2" fillId="0" borderId="15" xfId="0" applyFont="1" applyBorder="1" applyAlignment="1">
      <alignment horizontal="right" vertical="top"/>
    </xf>
    <xf numFmtId="44" fontId="3" fillId="0" borderId="0" xfId="0" applyNumberFormat="1" applyFont="1" applyAlignment="1">
      <alignment vertical="top"/>
    </xf>
    <xf numFmtId="0" fontId="2" fillId="0" borderId="16" xfId="0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44" fontId="0" fillId="0" borderId="0" xfId="0" applyNumberFormat="1" applyFont="1" applyFill="1" applyAlignment="1">
      <alignment vertical="top"/>
    </xf>
    <xf numFmtId="0" fontId="0" fillId="0" borderId="17" xfId="0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/>
    </xf>
    <xf numFmtId="164" fontId="2" fillId="0" borderId="19" xfId="0" applyNumberFormat="1" applyFont="1" applyFill="1" applyBorder="1" applyAlignment="1">
      <alignment vertical="top" wrapText="1"/>
    </xf>
    <xf numFmtId="44" fontId="4" fillId="0" borderId="19" xfId="0" applyNumberFormat="1" applyFont="1" applyFill="1" applyBorder="1" applyAlignment="1">
      <alignment horizontal="right" vertical="top"/>
    </xf>
    <xf numFmtId="0" fontId="5" fillId="0" borderId="2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23" xfId="0" applyFont="1" applyFill="1" applyBorder="1" applyAlignment="1">
      <alignment horizontal="right" vertical="top"/>
    </xf>
    <xf numFmtId="4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0" xfId="0" applyFont="1" applyBorder="1" applyAlignment="1">
      <alignment wrapText="1"/>
    </xf>
    <xf numFmtId="44" fontId="4" fillId="0" borderId="0" xfId="0" applyNumberFormat="1" applyFont="1" applyFill="1" applyBorder="1" applyAlignment="1">
      <alignment horizontal="right" vertical="top"/>
    </xf>
    <xf numFmtId="44" fontId="0" fillId="0" borderId="0" xfId="0" applyNumberFormat="1" applyFont="1" applyFill="1" applyBorder="1" applyAlignment="1">
      <alignment vertical="top"/>
    </xf>
    <xf numFmtId="0" fontId="2" fillId="0" borderId="21" xfId="0" applyFont="1" applyBorder="1" applyAlignment="1">
      <alignment horizontal="right" vertical="top"/>
    </xf>
    <xf numFmtId="44" fontId="5" fillId="0" borderId="20" xfId="0" applyNumberFormat="1" applyFont="1" applyFill="1" applyBorder="1" applyAlignment="1">
      <alignment horizontal="right" vertical="top"/>
    </xf>
    <xf numFmtId="44" fontId="5" fillId="0" borderId="16" xfId="0" applyNumberFormat="1" applyFont="1" applyFill="1" applyBorder="1" applyAlignment="1">
      <alignment horizontal="right" vertical="top"/>
    </xf>
    <xf numFmtId="44" fontId="5" fillId="0" borderId="21" xfId="0" applyNumberFormat="1" applyFont="1" applyFill="1" applyBorder="1" applyAlignment="1">
      <alignment vertical="top"/>
    </xf>
    <xf numFmtId="44" fontId="5" fillId="0" borderId="21" xfId="0" applyNumberFormat="1" applyFont="1" applyFill="1" applyBorder="1" applyAlignment="1">
      <alignment horizontal="right" vertical="top"/>
    </xf>
    <xf numFmtId="44" fontId="5" fillId="0" borderId="16" xfId="0" applyNumberFormat="1" applyFont="1" applyFill="1" applyBorder="1" applyAlignment="1">
      <alignment vertical="top"/>
    </xf>
    <xf numFmtId="44" fontId="5" fillId="0" borderId="24" xfId="0" applyNumberFormat="1" applyFont="1" applyFill="1" applyBorder="1" applyAlignment="1">
      <alignment horizontal="right" vertical="top"/>
    </xf>
    <xf numFmtId="44" fontId="2" fillId="0" borderId="16" xfId="0" applyNumberFormat="1" applyFont="1" applyFill="1" applyBorder="1" applyAlignment="1">
      <alignment horizontal="right" vertical="top"/>
    </xf>
    <xf numFmtId="44" fontId="2" fillId="0" borderId="21" xfId="0" applyNumberFormat="1" applyFon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4" fontId="0" fillId="0" borderId="0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 wrapText="1"/>
    </xf>
    <xf numFmtId="44" fontId="3" fillId="0" borderId="25" xfId="0" applyNumberFormat="1" applyFont="1" applyFill="1" applyBorder="1" applyAlignment="1">
      <alignment vertical="top"/>
    </xf>
    <xf numFmtId="44" fontId="2" fillId="0" borderId="20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top" wrapText="1"/>
    </xf>
    <xf numFmtId="44" fontId="0" fillId="0" borderId="17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top"/>
    </xf>
    <xf numFmtId="44" fontId="2" fillId="0" borderId="13" xfId="0" applyNumberFormat="1" applyFont="1" applyBorder="1" applyAlignment="1">
      <alignment vertical="top"/>
    </xf>
    <xf numFmtId="44" fontId="2" fillId="0" borderId="10" xfId="0" applyNumberFormat="1" applyFont="1" applyBorder="1" applyAlignment="1">
      <alignment vertical="top"/>
    </xf>
    <xf numFmtId="44" fontId="2" fillId="0" borderId="14" xfId="0" applyNumberFormat="1" applyFont="1" applyBorder="1" applyAlignment="1">
      <alignment vertical="top"/>
    </xf>
    <xf numFmtId="43" fontId="0" fillId="0" borderId="26" xfId="0" applyNumberFormat="1" applyBorder="1" applyAlignment="1">
      <alignment horizontal="center" vertical="center"/>
    </xf>
    <xf numFmtId="43" fontId="0" fillId="0" borderId="0" xfId="0" applyNumberFormat="1" applyAlignment="1">
      <alignment vertical="top"/>
    </xf>
    <xf numFmtId="43" fontId="2" fillId="0" borderId="13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vertical="top"/>
    </xf>
    <xf numFmtId="43" fontId="3" fillId="0" borderId="26" xfId="0" applyNumberFormat="1" applyFont="1" applyBorder="1" applyAlignment="1">
      <alignment vertical="top"/>
    </xf>
    <xf numFmtId="43" fontId="2" fillId="0" borderId="15" xfId="0" applyNumberFormat="1" applyFont="1" applyBorder="1" applyAlignment="1">
      <alignment vertical="top"/>
    </xf>
    <xf numFmtId="43" fontId="2" fillId="0" borderId="27" xfId="0" applyNumberFormat="1" applyFont="1" applyBorder="1" applyAlignment="1">
      <alignment vertical="top"/>
    </xf>
    <xf numFmtId="44" fontId="0" fillId="0" borderId="18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4" fontId="3" fillId="0" borderId="18" xfId="0" applyNumberFormat="1" applyFont="1" applyFill="1" applyBorder="1" applyAlignment="1">
      <alignment vertical="top"/>
    </xf>
    <xf numFmtId="44" fontId="0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29" xfId="0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view="pageBreakPreview" zoomScale="60" zoomScalePageLayoutView="0" workbookViewId="0" topLeftCell="A1">
      <selection activeCell="I6" sqref="I6"/>
    </sheetView>
  </sheetViews>
  <sheetFormatPr defaultColWidth="9.140625" defaultRowHeight="12.75"/>
  <cols>
    <col min="1" max="1" width="5.140625" style="0" bestFit="1" customWidth="1"/>
    <col min="2" max="2" width="16.28125" style="2" bestFit="1" customWidth="1"/>
    <col min="3" max="3" width="31.57421875" style="23" customWidth="1"/>
    <col min="4" max="4" width="5.140625" style="24" bestFit="1" customWidth="1"/>
    <col min="5" max="5" width="8.7109375" style="25" customWidth="1"/>
    <col min="6" max="6" width="15.7109375" style="25" customWidth="1"/>
    <col min="7" max="7" width="17.57421875" style="56" bestFit="1" customWidth="1"/>
    <col min="8" max="8" width="18.421875" style="80" customWidth="1"/>
    <col min="9" max="9" width="13.7109375" style="85" bestFit="1" customWidth="1"/>
    <col min="11" max="11" width="15.00390625" style="4" bestFit="1" customWidth="1"/>
  </cols>
  <sheetData>
    <row r="1" ht="12.75">
      <c r="I1" s="85" t="s">
        <v>141</v>
      </c>
    </row>
    <row r="2" spans="1:11" ht="15">
      <c r="A2" s="100" t="s">
        <v>137</v>
      </c>
      <c r="B2" s="101"/>
      <c r="C2" s="101"/>
      <c r="D2" s="101"/>
      <c r="E2" s="101"/>
      <c r="F2" s="101"/>
      <c r="G2" s="101"/>
      <c r="H2" s="101"/>
      <c r="I2" s="101"/>
      <c r="K2"/>
    </row>
    <row r="3" ht="13.5" thickBot="1">
      <c r="G3" s="26"/>
    </row>
    <row r="4" spans="1:9" s="1" customFormat="1" ht="26.25" thickBot="1">
      <c r="A4" s="12" t="s">
        <v>107</v>
      </c>
      <c r="B4" s="11" t="s">
        <v>2</v>
      </c>
      <c r="C4" s="27" t="s">
        <v>3</v>
      </c>
      <c r="D4" s="28" t="s">
        <v>0</v>
      </c>
      <c r="E4" s="28" t="s">
        <v>1</v>
      </c>
      <c r="F4" s="29" t="s">
        <v>4</v>
      </c>
      <c r="G4" s="79" t="s">
        <v>134</v>
      </c>
      <c r="H4" s="91" t="s">
        <v>135</v>
      </c>
      <c r="I4" s="84" t="s">
        <v>136</v>
      </c>
    </row>
    <row r="5" spans="1:11" s="3" customFormat="1" ht="30.75" customHeight="1">
      <c r="A5" s="19" t="s">
        <v>35</v>
      </c>
      <c r="B5" s="22" t="s">
        <v>8</v>
      </c>
      <c r="C5" s="30" t="s">
        <v>116</v>
      </c>
      <c r="D5" s="31" t="s">
        <v>5</v>
      </c>
      <c r="E5" s="31" t="s">
        <v>6</v>
      </c>
      <c r="F5" s="32" t="s">
        <v>9</v>
      </c>
      <c r="G5" s="62">
        <v>10623</v>
      </c>
      <c r="H5" s="81">
        <v>10556.87</v>
      </c>
      <c r="I5" s="86">
        <f>SUM(H5*100/G5)</f>
        <v>99.37748282029558</v>
      </c>
      <c r="K5" s="18" t="s">
        <v>127</v>
      </c>
    </row>
    <row r="6" spans="1:11" s="3" customFormat="1" ht="45">
      <c r="A6" s="21" t="s">
        <v>36</v>
      </c>
      <c r="B6" s="9" t="s">
        <v>10</v>
      </c>
      <c r="C6" s="33" t="s">
        <v>62</v>
      </c>
      <c r="D6" s="34" t="s">
        <v>97</v>
      </c>
      <c r="E6" s="34" t="s">
        <v>98</v>
      </c>
      <c r="F6" s="35" t="s">
        <v>9</v>
      </c>
      <c r="G6" s="63">
        <v>15410</v>
      </c>
      <c r="H6" s="82">
        <v>15402.26</v>
      </c>
      <c r="I6" s="86">
        <f aca="true" t="shared" si="0" ref="I6:I78">SUM(H6*100/G6)</f>
        <v>99.94977287475665</v>
      </c>
      <c r="K6" s="18" t="s">
        <v>127</v>
      </c>
    </row>
    <row r="7" spans="1:11" s="3" customFormat="1" ht="30.75" customHeight="1">
      <c r="A7" s="115" t="s">
        <v>37</v>
      </c>
      <c r="B7" s="102" t="s">
        <v>11</v>
      </c>
      <c r="C7" s="111" t="s">
        <v>63</v>
      </c>
      <c r="D7" s="31" t="s">
        <v>5</v>
      </c>
      <c r="E7" s="31" t="s">
        <v>6</v>
      </c>
      <c r="F7" s="35" t="s">
        <v>7</v>
      </c>
      <c r="G7" s="62">
        <v>2184</v>
      </c>
      <c r="H7" s="82">
        <v>1970</v>
      </c>
      <c r="I7" s="86">
        <f t="shared" si="0"/>
        <v>90.2014652014652</v>
      </c>
      <c r="K7" s="18" t="s">
        <v>127</v>
      </c>
    </row>
    <row r="8" spans="1:11" s="3" customFormat="1" ht="30" customHeight="1">
      <c r="A8" s="116"/>
      <c r="B8" s="106"/>
      <c r="C8" s="112"/>
      <c r="D8" s="31" t="s">
        <v>113</v>
      </c>
      <c r="E8" s="31" t="s">
        <v>114</v>
      </c>
      <c r="F8" s="35" t="s">
        <v>9</v>
      </c>
      <c r="G8" s="62">
        <v>6512</v>
      </c>
      <c r="H8" s="82">
        <v>6511.93</v>
      </c>
      <c r="I8" s="86">
        <f t="shared" si="0"/>
        <v>99.99892506142506</v>
      </c>
      <c r="K8" s="18" t="s">
        <v>127</v>
      </c>
    </row>
    <row r="9" spans="1:11" s="3" customFormat="1" ht="60">
      <c r="A9" s="14" t="s">
        <v>38</v>
      </c>
      <c r="B9" s="102" t="s">
        <v>23</v>
      </c>
      <c r="C9" s="33" t="s">
        <v>69</v>
      </c>
      <c r="D9" s="31" t="s">
        <v>5</v>
      </c>
      <c r="E9" s="31" t="s">
        <v>6</v>
      </c>
      <c r="F9" s="35" t="s">
        <v>9</v>
      </c>
      <c r="G9" s="63">
        <v>2000</v>
      </c>
      <c r="H9" s="82">
        <v>1999.29</v>
      </c>
      <c r="I9" s="86">
        <f t="shared" si="0"/>
        <v>99.9645</v>
      </c>
      <c r="K9" s="18" t="s">
        <v>127</v>
      </c>
    </row>
    <row r="10" spans="1:11" s="3" customFormat="1" ht="30">
      <c r="A10" s="16"/>
      <c r="B10" s="110"/>
      <c r="C10" s="37" t="s">
        <v>100</v>
      </c>
      <c r="D10" s="34" t="s">
        <v>5</v>
      </c>
      <c r="E10" s="34" t="s">
        <v>6</v>
      </c>
      <c r="F10" s="35" t="s">
        <v>7</v>
      </c>
      <c r="G10" s="64">
        <v>7461</v>
      </c>
      <c r="H10" s="82">
        <v>7461</v>
      </c>
      <c r="I10" s="86">
        <f t="shared" si="0"/>
        <v>100</v>
      </c>
      <c r="K10" s="15"/>
    </row>
    <row r="11" spans="1:11" s="3" customFormat="1" ht="30">
      <c r="A11" s="16"/>
      <c r="B11" s="105"/>
      <c r="C11" s="36" t="s">
        <v>130</v>
      </c>
      <c r="D11" s="34" t="s">
        <v>97</v>
      </c>
      <c r="E11" s="34" t="s">
        <v>98</v>
      </c>
      <c r="F11" s="35" t="s">
        <v>9</v>
      </c>
      <c r="G11" s="65">
        <v>4639</v>
      </c>
      <c r="H11" s="82">
        <v>4589.2</v>
      </c>
      <c r="I11" s="86">
        <f t="shared" si="0"/>
        <v>98.92649277861608</v>
      </c>
      <c r="K11" s="15"/>
    </row>
    <row r="12" spans="1:11" s="3" customFormat="1" ht="15">
      <c r="A12" s="16"/>
      <c r="B12" s="105"/>
      <c r="C12" s="36" t="s">
        <v>122</v>
      </c>
      <c r="D12" s="34" t="s">
        <v>97</v>
      </c>
      <c r="E12" s="34" t="s">
        <v>98</v>
      </c>
      <c r="F12" s="35" t="s">
        <v>9</v>
      </c>
      <c r="G12" s="65">
        <v>500</v>
      </c>
      <c r="H12" s="82">
        <v>500</v>
      </c>
      <c r="I12" s="86">
        <f t="shared" si="0"/>
        <v>100</v>
      </c>
      <c r="K12" s="15"/>
    </row>
    <row r="13" spans="1:11" s="3" customFormat="1" ht="15">
      <c r="A13" s="16"/>
      <c r="B13" s="105"/>
      <c r="C13" s="36" t="s">
        <v>131</v>
      </c>
      <c r="D13" s="34" t="s">
        <v>27</v>
      </c>
      <c r="E13" s="34" t="s">
        <v>53</v>
      </c>
      <c r="F13" s="35" t="s">
        <v>9</v>
      </c>
      <c r="G13" s="65">
        <v>1200</v>
      </c>
      <c r="H13" s="82">
        <v>1200</v>
      </c>
      <c r="I13" s="86">
        <f t="shared" si="0"/>
        <v>100</v>
      </c>
      <c r="K13" s="15"/>
    </row>
    <row r="14" spans="1:11" s="3" customFormat="1" ht="45">
      <c r="A14" s="13"/>
      <c r="B14" s="106"/>
      <c r="C14" s="37" t="s">
        <v>101</v>
      </c>
      <c r="D14" s="34" t="s">
        <v>29</v>
      </c>
      <c r="E14" s="34" t="s">
        <v>30</v>
      </c>
      <c r="F14" s="35" t="s">
        <v>9</v>
      </c>
      <c r="G14" s="17">
        <v>5700</v>
      </c>
      <c r="H14" s="82">
        <v>5700</v>
      </c>
      <c r="I14" s="86">
        <f t="shared" si="0"/>
        <v>100</v>
      </c>
      <c r="K14" s="15"/>
    </row>
    <row r="15" spans="2:11" s="3" customFormat="1" ht="15">
      <c r="B15" s="7"/>
      <c r="C15" s="42"/>
      <c r="D15" s="43"/>
      <c r="E15" s="44"/>
      <c r="F15" s="45"/>
      <c r="H15" s="18"/>
      <c r="I15" s="46" t="s">
        <v>32</v>
      </c>
      <c r="K15" s="15"/>
    </row>
    <row r="16" spans="3:9" ht="15.75" thickBot="1">
      <c r="C16" s="70"/>
      <c r="D16" s="71"/>
      <c r="E16" s="72"/>
      <c r="F16" s="72"/>
      <c r="G16" s="73"/>
      <c r="I16" s="90" t="s">
        <v>127</v>
      </c>
    </row>
    <row r="17" spans="1:9" s="1" customFormat="1" ht="26.25" thickBot="1">
      <c r="A17" s="12" t="s">
        <v>107</v>
      </c>
      <c r="B17" s="11" t="s">
        <v>2</v>
      </c>
      <c r="C17" s="27" t="s">
        <v>3</v>
      </c>
      <c r="D17" s="28" t="s">
        <v>0</v>
      </c>
      <c r="E17" s="28" t="s">
        <v>1</v>
      </c>
      <c r="F17" s="29" t="s">
        <v>4</v>
      </c>
      <c r="G17" s="79" t="s">
        <v>134</v>
      </c>
      <c r="H17" s="91" t="s">
        <v>135</v>
      </c>
      <c r="I17" s="84" t="s">
        <v>136</v>
      </c>
    </row>
    <row r="18" spans="1:11" s="3" customFormat="1" ht="45">
      <c r="A18" s="14" t="s">
        <v>39</v>
      </c>
      <c r="B18" s="102" t="s">
        <v>12</v>
      </c>
      <c r="C18" s="33" t="s">
        <v>70</v>
      </c>
      <c r="D18" s="31" t="s">
        <v>5</v>
      </c>
      <c r="E18" s="31" t="s">
        <v>6</v>
      </c>
      <c r="F18" s="35" t="s">
        <v>9</v>
      </c>
      <c r="G18" s="63">
        <v>1363</v>
      </c>
      <c r="H18" s="82">
        <v>1361.91</v>
      </c>
      <c r="I18" s="86">
        <f t="shared" si="0"/>
        <v>99.92002934702862</v>
      </c>
      <c r="K18" s="18" t="s">
        <v>127</v>
      </c>
    </row>
    <row r="19" spans="1:11" s="3" customFormat="1" ht="45">
      <c r="A19" s="19"/>
      <c r="B19" s="110"/>
      <c r="C19" s="33" t="s">
        <v>129</v>
      </c>
      <c r="D19" s="31" t="s">
        <v>5</v>
      </c>
      <c r="E19" s="31" t="s">
        <v>6</v>
      </c>
      <c r="F19" s="35" t="s">
        <v>9</v>
      </c>
      <c r="G19" s="65">
        <v>1696</v>
      </c>
      <c r="H19" s="82">
        <v>1696</v>
      </c>
      <c r="I19" s="86">
        <f t="shared" si="0"/>
        <v>100</v>
      </c>
      <c r="K19" s="18"/>
    </row>
    <row r="20" spans="1:11" s="3" customFormat="1" ht="30">
      <c r="A20" s="16"/>
      <c r="B20" s="105"/>
      <c r="C20" s="38" t="s">
        <v>92</v>
      </c>
      <c r="D20" s="34" t="s">
        <v>25</v>
      </c>
      <c r="E20" s="34" t="s">
        <v>26</v>
      </c>
      <c r="F20" s="35" t="s">
        <v>9</v>
      </c>
      <c r="G20" s="64">
        <v>1000</v>
      </c>
      <c r="H20" s="82">
        <v>1000</v>
      </c>
      <c r="I20" s="86">
        <f t="shared" si="0"/>
        <v>100</v>
      </c>
      <c r="K20" s="15"/>
    </row>
    <row r="21" spans="1:11" s="3" customFormat="1" ht="30">
      <c r="A21" s="16"/>
      <c r="B21" s="105"/>
      <c r="C21" s="36" t="s">
        <v>71</v>
      </c>
      <c r="D21" s="31" t="s">
        <v>113</v>
      </c>
      <c r="E21" s="34" t="s">
        <v>114</v>
      </c>
      <c r="F21" s="35" t="s">
        <v>9</v>
      </c>
      <c r="G21" s="63">
        <v>7000</v>
      </c>
      <c r="H21" s="82">
        <v>6995.72</v>
      </c>
      <c r="I21" s="86">
        <f t="shared" si="0"/>
        <v>99.93885714285715</v>
      </c>
      <c r="K21" s="15"/>
    </row>
    <row r="22" spans="1:11" s="3" customFormat="1" ht="45">
      <c r="A22" s="16"/>
      <c r="B22" s="106"/>
      <c r="C22" s="39" t="s">
        <v>106</v>
      </c>
      <c r="D22" s="34" t="s">
        <v>29</v>
      </c>
      <c r="E22" s="34" t="s">
        <v>30</v>
      </c>
      <c r="F22" s="35" t="s">
        <v>9</v>
      </c>
      <c r="G22" s="66">
        <v>2000</v>
      </c>
      <c r="H22" s="82">
        <v>2000</v>
      </c>
      <c r="I22" s="86">
        <f t="shared" si="0"/>
        <v>100</v>
      </c>
      <c r="K22" s="15"/>
    </row>
    <row r="23" spans="1:11" s="3" customFormat="1" ht="45">
      <c r="A23" s="14" t="s">
        <v>40</v>
      </c>
      <c r="B23" s="102" t="s">
        <v>22</v>
      </c>
      <c r="C23" s="33" t="s">
        <v>64</v>
      </c>
      <c r="D23" s="31" t="s">
        <v>5</v>
      </c>
      <c r="E23" s="31" t="s">
        <v>6</v>
      </c>
      <c r="F23" s="35" t="s">
        <v>9</v>
      </c>
      <c r="G23" s="67">
        <v>677</v>
      </c>
      <c r="H23" s="82">
        <v>676.97</v>
      </c>
      <c r="I23" s="86">
        <f t="shared" si="0"/>
        <v>99.99556868537667</v>
      </c>
      <c r="K23" s="18" t="s">
        <v>127</v>
      </c>
    </row>
    <row r="24" spans="1:11" s="3" customFormat="1" ht="30">
      <c r="A24" s="16"/>
      <c r="B24" s="103"/>
      <c r="C24" s="40" t="s">
        <v>117</v>
      </c>
      <c r="D24" s="31" t="s">
        <v>25</v>
      </c>
      <c r="E24" s="31" t="s">
        <v>26</v>
      </c>
      <c r="F24" s="35" t="s">
        <v>7</v>
      </c>
      <c r="G24" s="63">
        <v>7000</v>
      </c>
      <c r="H24" s="82">
        <v>6949.5</v>
      </c>
      <c r="I24" s="86">
        <f t="shared" si="0"/>
        <v>99.27857142857142</v>
      </c>
      <c r="K24" s="15"/>
    </row>
    <row r="25" spans="1:11" s="3" customFormat="1" ht="30">
      <c r="A25" s="16"/>
      <c r="B25" s="103"/>
      <c r="C25" s="41" t="s">
        <v>99</v>
      </c>
      <c r="D25" s="34" t="s">
        <v>27</v>
      </c>
      <c r="E25" s="34" t="s">
        <v>34</v>
      </c>
      <c r="F25" s="35" t="s">
        <v>7</v>
      </c>
      <c r="G25" s="65">
        <v>3100</v>
      </c>
      <c r="H25" s="82">
        <v>3100</v>
      </c>
      <c r="I25" s="86">
        <f t="shared" si="0"/>
        <v>100</v>
      </c>
      <c r="K25" s="15"/>
    </row>
    <row r="26" spans="1:11" s="3" customFormat="1" ht="30">
      <c r="A26" s="16"/>
      <c r="B26" s="103"/>
      <c r="C26" s="41" t="s">
        <v>128</v>
      </c>
      <c r="D26" s="34" t="s">
        <v>27</v>
      </c>
      <c r="E26" s="34" t="s">
        <v>34</v>
      </c>
      <c r="F26" s="35" t="s">
        <v>87</v>
      </c>
      <c r="G26" s="65">
        <v>3900</v>
      </c>
      <c r="H26" s="82">
        <v>3900</v>
      </c>
      <c r="I26" s="86">
        <f t="shared" si="0"/>
        <v>100</v>
      </c>
      <c r="K26" s="15"/>
    </row>
    <row r="27" spans="1:11" s="3" customFormat="1" ht="60">
      <c r="A27" s="16"/>
      <c r="B27" s="103"/>
      <c r="C27" s="33" t="s">
        <v>118</v>
      </c>
      <c r="D27" s="34" t="s">
        <v>113</v>
      </c>
      <c r="E27" s="34" t="s">
        <v>114</v>
      </c>
      <c r="F27" s="35" t="s">
        <v>9</v>
      </c>
      <c r="G27" s="64">
        <v>3650</v>
      </c>
      <c r="H27" s="82">
        <v>3650</v>
      </c>
      <c r="I27" s="86">
        <f t="shared" si="0"/>
        <v>100</v>
      </c>
      <c r="K27" s="15"/>
    </row>
    <row r="28" spans="1:11" s="3" customFormat="1" ht="45">
      <c r="A28" s="13"/>
      <c r="B28" s="104"/>
      <c r="C28" s="33" t="s">
        <v>105</v>
      </c>
      <c r="D28" s="34" t="s">
        <v>29</v>
      </c>
      <c r="E28" s="34" t="s">
        <v>30</v>
      </c>
      <c r="F28" s="35" t="s">
        <v>9</v>
      </c>
      <c r="G28" s="17">
        <v>10000</v>
      </c>
      <c r="H28" s="82">
        <v>9987.08</v>
      </c>
      <c r="I28" s="89">
        <f t="shared" si="0"/>
        <v>99.8708</v>
      </c>
      <c r="K28" s="15"/>
    </row>
    <row r="29" spans="2:11" s="3" customFormat="1" ht="15">
      <c r="B29" s="7"/>
      <c r="C29" s="42"/>
      <c r="D29" s="43"/>
      <c r="E29" s="44"/>
      <c r="F29" s="45"/>
      <c r="H29" s="18"/>
      <c r="I29" s="46" t="s">
        <v>33</v>
      </c>
      <c r="K29" s="15"/>
    </row>
    <row r="30" spans="3:9" ht="15.75" thickBot="1">
      <c r="C30" s="70"/>
      <c r="D30" s="71"/>
      <c r="E30" s="72"/>
      <c r="F30" s="72"/>
      <c r="G30" s="73"/>
      <c r="I30" s="90" t="s">
        <v>127</v>
      </c>
    </row>
    <row r="31" spans="1:9" s="1" customFormat="1" ht="26.25" thickBot="1">
      <c r="A31" s="12" t="s">
        <v>107</v>
      </c>
      <c r="B31" s="11" t="s">
        <v>2</v>
      </c>
      <c r="C31" s="27" t="s">
        <v>3</v>
      </c>
      <c r="D31" s="28" t="s">
        <v>0</v>
      </c>
      <c r="E31" s="28" t="s">
        <v>1</v>
      </c>
      <c r="F31" s="29" t="s">
        <v>4</v>
      </c>
      <c r="G31" s="79" t="s">
        <v>134</v>
      </c>
      <c r="H31" s="91" t="s">
        <v>135</v>
      </c>
      <c r="I31" s="92" t="s">
        <v>136</v>
      </c>
    </row>
    <row r="32" spans="1:11" s="3" customFormat="1" ht="45">
      <c r="A32" s="74" t="s">
        <v>41</v>
      </c>
      <c r="B32" s="75" t="s">
        <v>13</v>
      </c>
      <c r="C32" s="30" t="s">
        <v>95</v>
      </c>
      <c r="D32" s="31" t="s">
        <v>25</v>
      </c>
      <c r="E32" s="31" t="s">
        <v>26</v>
      </c>
      <c r="F32" s="32" t="s">
        <v>7</v>
      </c>
      <c r="G32" s="67">
        <v>14504</v>
      </c>
      <c r="H32" s="81">
        <v>14500</v>
      </c>
      <c r="I32" s="86">
        <f t="shared" si="0"/>
        <v>99.97242140099283</v>
      </c>
      <c r="K32" s="18" t="s">
        <v>127</v>
      </c>
    </row>
    <row r="33" spans="1:11" s="3" customFormat="1" ht="45">
      <c r="A33" s="14" t="s">
        <v>42</v>
      </c>
      <c r="B33" s="102" t="s">
        <v>14</v>
      </c>
      <c r="C33" s="47" t="s">
        <v>73</v>
      </c>
      <c r="D33" s="31" t="s">
        <v>5</v>
      </c>
      <c r="E33" s="31" t="s">
        <v>6</v>
      </c>
      <c r="F33" s="35" t="s">
        <v>9</v>
      </c>
      <c r="G33" s="63">
        <v>1701</v>
      </c>
      <c r="H33" s="82">
        <v>1700.35</v>
      </c>
      <c r="I33" s="86">
        <f t="shared" si="0"/>
        <v>99.96178718400941</v>
      </c>
      <c r="K33" s="18" t="s">
        <v>127</v>
      </c>
    </row>
    <row r="34" spans="1:11" s="3" customFormat="1" ht="30">
      <c r="A34" s="16"/>
      <c r="B34" s="103"/>
      <c r="C34" s="48" t="s">
        <v>72</v>
      </c>
      <c r="D34" s="49" t="s">
        <v>97</v>
      </c>
      <c r="E34" s="49" t="s">
        <v>98</v>
      </c>
      <c r="F34" s="35" t="s">
        <v>9</v>
      </c>
      <c r="G34" s="63">
        <v>0</v>
      </c>
      <c r="H34" s="82">
        <v>0</v>
      </c>
      <c r="I34" s="86" t="s">
        <v>127</v>
      </c>
      <c r="K34" s="15"/>
    </row>
    <row r="35" spans="1:11" s="3" customFormat="1" ht="30">
      <c r="A35" s="16"/>
      <c r="B35" s="103"/>
      <c r="C35" s="111" t="s">
        <v>110</v>
      </c>
      <c r="D35" s="113" t="s">
        <v>97</v>
      </c>
      <c r="E35" s="113" t="s">
        <v>98</v>
      </c>
      <c r="F35" s="35" t="s">
        <v>7</v>
      </c>
      <c r="G35" s="64">
        <v>0</v>
      </c>
      <c r="H35" s="82">
        <v>0</v>
      </c>
      <c r="I35" s="86" t="s">
        <v>127</v>
      </c>
      <c r="K35" s="15"/>
    </row>
    <row r="36" spans="1:11" s="3" customFormat="1" ht="15">
      <c r="A36" s="16"/>
      <c r="B36" s="103"/>
      <c r="C36" s="112"/>
      <c r="D36" s="114"/>
      <c r="E36" s="114"/>
      <c r="F36" s="35" t="s">
        <v>9</v>
      </c>
      <c r="G36" s="64">
        <v>7610</v>
      </c>
      <c r="H36" s="82">
        <v>7608.98</v>
      </c>
      <c r="I36" s="86">
        <f t="shared" si="0"/>
        <v>99.98659658344283</v>
      </c>
      <c r="K36" s="15"/>
    </row>
    <row r="37" spans="1:11" s="3" customFormat="1" ht="35.25" customHeight="1">
      <c r="A37" s="13"/>
      <c r="B37" s="104"/>
      <c r="C37" s="37" t="s">
        <v>102</v>
      </c>
      <c r="D37" s="34" t="s">
        <v>29</v>
      </c>
      <c r="E37" s="34" t="s">
        <v>30</v>
      </c>
      <c r="F37" s="35" t="s">
        <v>7</v>
      </c>
      <c r="G37" s="64">
        <v>19016</v>
      </c>
      <c r="H37" s="82">
        <v>18910</v>
      </c>
      <c r="I37" s="86">
        <f t="shared" si="0"/>
        <v>99.44257467395877</v>
      </c>
      <c r="K37" s="15"/>
    </row>
    <row r="38" spans="1:11" s="3" customFormat="1" ht="60">
      <c r="A38" s="14" t="s">
        <v>43</v>
      </c>
      <c r="B38" s="102" t="s">
        <v>15</v>
      </c>
      <c r="C38" s="47" t="s">
        <v>66</v>
      </c>
      <c r="D38" s="34" t="s">
        <v>5</v>
      </c>
      <c r="E38" s="34" t="s">
        <v>6</v>
      </c>
      <c r="F38" s="35" t="s">
        <v>9</v>
      </c>
      <c r="G38" s="63">
        <v>3273</v>
      </c>
      <c r="H38" s="82">
        <v>3059.48</v>
      </c>
      <c r="I38" s="87">
        <f t="shared" si="0"/>
        <v>93.47632141765963</v>
      </c>
      <c r="K38" s="18" t="s">
        <v>127</v>
      </c>
    </row>
    <row r="39" spans="1:11" s="3" customFormat="1" ht="64.5" customHeight="1">
      <c r="A39" s="16"/>
      <c r="B39" s="105"/>
      <c r="C39" s="47" t="s">
        <v>74</v>
      </c>
      <c r="D39" s="31" t="s">
        <v>113</v>
      </c>
      <c r="E39" s="31" t="s">
        <v>114</v>
      </c>
      <c r="F39" s="35" t="s">
        <v>9</v>
      </c>
      <c r="G39" s="68">
        <v>2000</v>
      </c>
      <c r="H39" s="82">
        <v>1996.87</v>
      </c>
      <c r="I39" s="86">
        <f t="shared" si="0"/>
        <v>99.8435</v>
      </c>
      <c r="K39" s="15"/>
    </row>
    <row r="40" spans="1:11" s="3" customFormat="1" ht="60">
      <c r="A40" s="16"/>
      <c r="B40" s="105"/>
      <c r="C40" s="47" t="s">
        <v>65</v>
      </c>
      <c r="D40" s="31" t="s">
        <v>113</v>
      </c>
      <c r="E40" s="31" t="s">
        <v>114</v>
      </c>
      <c r="F40" s="35" t="s">
        <v>9</v>
      </c>
      <c r="G40" s="69">
        <v>0</v>
      </c>
      <c r="H40" s="82">
        <v>0</v>
      </c>
      <c r="I40" s="86" t="s">
        <v>127</v>
      </c>
      <c r="K40" s="15"/>
    </row>
    <row r="41" spans="1:11" s="3" customFormat="1" ht="30">
      <c r="A41" s="13"/>
      <c r="B41" s="106"/>
      <c r="C41" s="33" t="s">
        <v>88</v>
      </c>
      <c r="D41" s="34" t="s">
        <v>113</v>
      </c>
      <c r="E41" s="34" t="s">
        <v>114</v>
      </c>
      <c r="F41" s="35" t="s">
        <v>9</v>
      </c>
      <c r="G41" s="66">
        <v>19400</v>
      </c>
      <c r="H41" s="82">
        <v>19377.17</v>
      </c>
      <c r="I41" s="86">
        <f t="shared" si="0"/>
        <v>99.88231958762886</v>
      </c>
      <c r="K41" s="15"/>
    </row>
    <row r="42" spans="2:11" s="3" customFormat="1" ht="15">
      <c r="B42" s="7"/>
      <c r="C42" s="95"/>
      <c r="D42" s="96"/>
      <c r="E42" s="97"/>
      <c r="F42" s="98"/>
      <c r="H42" s="18"/>
      <c r="I42" s="59" t="s">
        <v>52</v>
      </c>
      <c r="K42" s="15"/>
    </row>
    <row r="43" spans="3:9" ht="15.75" thickBot="1">
      <c r="C43" s="70"/>
      <c r="D43" s="71"/>
      <c r="E43" s="72"/>
      <c r="F43" s="72"/>
      <c r="G43" s="73"/>
      <c r="I43" s="90" t="s">
        <v>127</v>
      </c>
    </row>
    <row r="44" spans="1:9" s="1" customFormat="1" ht="26.25" thickBot="1">
      <c r="A44" s="12" t="s">
        <v>107</v>
      </c>
      <c r="B44" s="11" t="s">
        <v>2</v>
      </c>
      <c r="C44" s="27" t="s">
        <v>3</v>
      </c>
      <c r="D44" s="28" t="s">
        <v>0</v>
      </c>
      <c r="E44" s="28" t="s">
        <v>1</v>
      </c>
      <c r="F44" s="29" t="s">
        <v>4</v>
      </c>
      <c r="G44" s="79" t="s">
        <v>134</v>
      </c>
      <c r="H44" s="91" t="s">
        <v>135</v>
      </c>
      <c r="I44" s="92" t="s">
        <v>136</v>
      </c>
    </row>
    <row r="45" spans="1:11" s="3" customFormat="1" ht="30">
      <c r="A45" s="61" t="s">
        <v>44</v>
      </c>
      <c r="B45" s="10" t="s">
        <v>17</v>
      </c>
      <c r="C45" s="40" t="s">
        <v>96</v>
      </c>
      <c r="D45" s="34" t="s">
        <v>25</v>
      </c>
      <c r="E45" s="34" t="s">
        <v>26</v>
      </c>
      <c r="F45" s="35" t="s">
        <v>7</v>
      </c>
      <c r="G45" s="66">
        <v>28327</v>
      </c>
      <c r="H45" s="82">
        <v>28000</v>
      </c>
      <c r="I45" s="86">
        <f t="shared" si="0"/>
        <v>98.84562431602359</v>
      </c>
      <c r="K45" s="18" t="s">
        <v>127</v>
      </c>
    </row>
    <row r="46" spans="1:11" s="3" customFormat="1" ht="30">
      <c r="A46" s="14" t="s">
        <v>45</v>
      </c>
      <c r="B46" s="107" t="s">
        <v>18</v>
      </c>
      <c r="C46" s="33" t="s">
        <v>68</v>
      </c>
      <c r="D46" s="31" t="s">
        <v>5</v>
      </c>
      <c r="E46" s="31" t="s">
        <v>6</v>
      </c>
      <c r="F46" s="35" t="s">
        <v>9</v>
      </c>
      <c r="G46" s="63">
        <v>2000</v>
      </c>
      <c r="H46" s="82">
        <v>1979.91</v>
      </c>
      <c r="I46" s="86">
        <f t="shared" si="0"/>
        <v>98.9955</v>
      </c>
      <c r="K46" s="18" t="s">
        <v>127</v>
      </c>
    </row>
    <row r="47" spans="1:11" s="3" customFormat="1" ht="30">
      <c r="A47" s="16"/>
      <c r="B47" s="108"/>
      <c r="C47" s="36" t="s">
        <v>77</v>
      </c>
      <c r="D47" s="31" t="s">
        <v>5</v>
      </c>
      <c r="E47" s="31" t="s">
        <v>6</v>
      </c>
      <c r="F47" s="35" t="s">
        <v>9</v>
      </c>
      <c r="G47" s="69">
        <v>3066</v>
      </c>
      <c r="H47" s="82">
        <v>3052.5</v>
      </c>
      <c r="I47" s="86">
        <f t="shared" si="0"/>
        <v>99.55968688845401</v>
      </c>
      <c r="K47" s="15"/>
    </row>
    <row r="48" spans="1:11" s="3" customFormat="1" ht="60">
      <c r="A48" s="16"/>
      <c r="B48" s="108"/>
      <c r="C48" s="33" t="s">
        <v>78</v>
      </c>
      <c r="D48" s="31" t="s">
        <v>5</v>
      </c>
      <c r="E48" s="31" t="s">
        <v>6</v>
      </c>
      <c r="F48" s="35" t="s">
        <v>9</v>
      </c>
      <c r="G48" s="68">
        <v>4800</v>
      </c>
      <c r="H48" s="82">
        <v>4799.36</v>
      </c>
      <c r="I48" s="86">
        <f t="shared" si="0"/>
        <v>99.98666666666665</v>
      </c>
      <c r="K48" s="15"/>
    </row>
    <row r="49" spans="1:11" s="3" customFormat="1" ht="45">
      <c r="A49" s="16"/>
      <c r="B49" s="108"/>
      <c r="C49" s="30" t="s">
        <v>67</v>
      </c>
      <c r="D49" s="31" t="s">
        <v>113</v>
      </c>
      <c r="E49" s="31" t="s">
        <v>114</v>
      </c>
      <c r="F49" s="32" t="s">
        <v>9</v>
      </c>
      <c r="G49" s="62">
        <v>7000</v>
      </c>
      <c r="H49" s="82">
        <v>6929.52</v>
      </c>
      <c r="I49" s="86">
        <f t="shared" si="0"/>
        <v>98.99314285714286</v>
      </c>
      <c r="K49" s="15"/>
    </row>
    <row r="50" spans="1:11" s="3" customFormat="1" ht="35.25" customHeight="1">
      <c r="A50" s="16"/>
      <c r="B50" s="108"/>
      <c r="C50" s="33" t="s">
        <v>75</v>
      </c>
      <c r="D50" s="31" t="s">
        <v>113</v>
      </c>
      <c r="E50" s="31" t="s">
        <v>114</v>
      </c>
      <c r="F50" s="35" t="s">
        <v>9</v>
      </c>
      <c r="G50" s="69">
        <v>380</v>
      </c>
      <c r="H50" s="82">
        <v>379.83</v>
      </c>
      <c r="I50" s="86">
        <f t="shared" si="0"/>
        <v>99.95526315789473</v>
      </c>
      <c r="K50" s="15"/>
    </row>
    <row r="51" spans="1:11" s="3" customFormat="1" ht="45">
      <c r="A51" s="16"/>
      <c r="B51" s="108"/>
      <c r="C51" s="36" t="s">
        <v>76</v>
      </c>
      <c r="D51" s="31" t="s">
        <v>113</v>
      </c>
      <c r="E51" s="31" t="s">
        <v>114</v>
      </c>
      <c r="F51" s="35" t="s">
        <v>9</v>
      </c>
      <c r="G51" s="63">
        <v>533</v>
      </c>
      <c r="H51" s="82">
        <v>533.25</v>
      </c>
      <c r="I51" s="86">
        <f t="shared" si="0"/>
        <v>100.046904315197</v>
      </c>
      <c r="K51" s="15"/>
    </row>
    <row r="52" spans="1:11" s="3" customFormat="1" ht="30">
      <c r="A52" s="16"/>
      <c r="B52" s="108"/>
      <c r="C52" s="36" t="s">
        <v>79</v>
      </c>
      <c r="D52" s="31" t="s">
        <v>113</v>
      </c>
      <c r="E52" s="31" t="s">
        <v>114</v>
      </c>
      <c r="F52" s="35" t="s">
        <v>9</v>
      </c>
      <c r="G52" s="63">
        <v>3700</v>
      </c>
      <c r="H52" s="82">
        <v>3688.6</v>
      </c>
      <c r="I52" s="86">
        <f t="shared" si="0"/>
        <v>99.69189189189188</v>
      </c>
      <c r="K52" s="15"/>
    </row>
    <row r="53" spans="1:11" s="3" customFormat="1" ht="30">
      <c r="A53" s="16"/>
      <c r="B53" s="108"/>
      <c r="C53" s="36" t="s">
        <v>132</v>
      </c>
      <c r="D53" s="31" t="s">
        <v>113</v>
      </c>
      <c r="E53" s="31" t="s">
        <v>114</v>
      </c>
      <c r="F53" s="35" t="s">
        <v>9</v>
      </c>
      <c r="G53" s="63">
        <v>820</v>
      </c>
      <c r="H53" s="82">
        <v>820</v>
      </c>
      <c r="I53" s="86">
        <f t="shared" si="0"/>
        <v>100</v>
      </c>
      <c r="K53" s="15"/>
    </row>
    <row r="54" spans="1:11" s="3" customFormat="1" ht="45">
      <c r="A54" s="13"/>
      <c r="B54" s="109"/>
      <c r="C54" s="36" t="s">
        <v>133</v>
      </c>
      <c r="D54" s="31" t="s">
        <v>113</v>
      </c>
      <c r="E54" s="31" t="s">
        <v>114</v>
      </c>
      <c r="F54" s="35" t="s">
        <v>9</v>
      </c>
      <c r="G54" s="63">
        <v>1467</v>
      </c>
      <c r="H54" s="82">
        <v>1436.98</v>
      </c>
      <c r="I54" s="86">
        <f t="shared" si="0"/>
        <v>97.95364689843217</v>
      </c>
      <c r="K54" s="15"/>
    </row>
    <row r="55" spans="1:11" s="3" customFormat="1" ht="33.75" customHeight="1">
      <c r="A55" s="19" t="s">
        <v>46</v>
      </c>
      <c r="B55" s="102" t="s">
        <v>16</v>
      </c>
      <c r="C55" s="33" t="s">
        <v>80</v>
      </c>
      <c r="D55" s="31" t="s">
        <v>5</v>
      </c>
      <c r="E55" s="31" t="s">
        <v>6</v>
      </c>
      <c r="F55" s="35" t="s">
        <v>9</v>
      </c>
      <c r="G55" s="68">
        <v>3563</v>
      </c>
      <c r="H55" s="82">
        <v>3562.43</v>
      </c>
      <c r="I55" s="86">
        <f t="shared" si="0"/>
        <v>99.98400224529891</v>
      </c>
      <c r="K55" s="18" t="s">
        <v>127</v>
      </c>
    </row>
    <row r="56" spans="1:11" s="3" customFormat="1" ht="33" customHeight="1">
      <c r="A56" s="16"/>
      <c r="B56" s="103"/>
      <c r="C56" s="50" t="s">
        <v>111</v>
      </c>
      <c r="D56" s="34" t="s">
        <v>97</v>
      </c>
      <c r="E56" s="34" t="s">
        <v>98</v>
      </c>
      <c r="F56" s="35" t="s">
        <v>9</v>
      </c>
      <c r="G56" s="64">
        <v>12000</v>
      </c>
      <c r="H56" s="82">
        <v>12000</v>
      </c>
      <c r="I56" s="86">
        <f t="shared" si="0"/>
        <v>100</v>
      </c>
      <c r="K56" s="15"/>
    </row>
    <row r="57" spans="1:11" s="3" customFormat="1" ht="30">
      <c r="A57" s="13"/>
      <c r="B57" s="104"/>
      <c r="C57" s="51" t="s">
        <v>104</v>
      </c>
      <c r="D57" s="34" t="s">
        <v>29</v>
      </c>
      <c r="E57" s="34" t="s">
        <v>30</v>
      </c>
      <c r="F57" s="35" t="s">
        <v>9</v>
      </c>
      <c r="G57" s="17">
        <v>2000</v>
      </c>
      <c r="H57" s="82">
        <v>1998.75</v>
      </c>
      <c r="I57" s="89">
        <f t="shared" si="0"/>
        <v>99.9375</v>
      </c>
      <c r="K57" s="15"/>
    </row>
    <row r="58" spans="2:11" s="3" customFormat="1" ht="15">
      <c r="B58" s="7"/>
      <c r="C58" s="42"/>
      <c r="D58" s="43"/>
      <c r="E58" s="44"/>
      <c r="F58" s="45"/>
      <c r="H58" s="18"/>
      <c r="I58" s="46" t="s">
        <v>138</v>
      </c>
      <c r="K58" s="15"/>
    </row>
    <row r="59" spans="3:9" ht="15.75" thickBot="1">
      <c r="C59" s="70"/>
      <c r="D59" s="71"/>
      <c r="E59" s="72"/>
      <c r="F59" s="72"/>
      <c r="G59" s="73"/>
      <c r="I59" s="90" t="s">
        <v>127</v>
      </c>
    </row>
    <row r="60" spans="1:9" s="1" customFormat="1" ht="26.25" thickBot="1">
      <c r="A60" s="12" t="s">
        <v>107</v>
      </c>
      <c r="B60" s="11" t="s">
        <v>2</v>
      </c>
      <c r="C60" s="27" t="s">
        <v>3</v>
      </c>
      <c r="D60" s="28" t="s">
        <v>0</v>
      </c>
      <c r="E60" s="28" t="s">
        <v>1</v>
      </c>
      <c r="F60" s="29" t="s">
        <v>4</v>
      </c>
      <c r="G60" s="79" t="s">
        <v>134</v>
      </c>
      <c r="H60" s="91" t="s">
        <v>135</v>
      </c>
      <c r="I60" s="92" t="s">
        <v>136</v>
      </c>
    </row>
    <row r="61" spans="1:11" s="3" customFormat="1" ht="35.25" customHeight="1">
      <c r="A61" s="19" t="s">
        <v>47</v>
      </c>
      <c r="B61" s="110" t="s">
        <v>19</v>
      </c>
      <c r="C61" s="30" t="s">
        <v>82</v>
      </c>
      <c r="D61" s="31" t="s">
        <v>5</v>
      </c>
      <c r="E61" s="31" t="s">
        <v>6</v>
      </c>
      <c r="F61" s="32" t="s">
        <v>9</v>
      </c>
      <c r="G61" s="77">
        <v>1000</v>
      </c>
      <c r="H61" s="81">
        <v>998.95</v>
      </c>
      <c r="I61" s="86">
        <f t="shared" si="0"/>
        <v>99.895</v>
      </c>
      <c r="K61" s="18" t="s">
        <v>127</v>
      </c>
    </row>
    <row r="62" spans="1:11" s="3" customFormat="1" ht="30">
      <c r="A62" s="16"/>
      <c r="B62" s="105"/>
      <c r="C62" s="33" t="s">
        <v>83</v>
      </c>
      <c r="D62" s="31" t="s">
        <v>5</v>
      </c>
      <c r="E62" s="31" t="s">
        <v>6</v>
      </c>
      <c r="F62" s="35" t="s">
        <v>9</v>
      </c>
      <c r="G62" s="62">
        <v>1000</v>
      </c>
      <c r="H62" s="82">
        <v>999.56</v>
      </c>
      <c r="I62" s="86">
        <f t="shared" si="0"/>
        <v>99.956</v>
      </c>
      <c r="K62" s="15"/>
    </row>
    <row r="63" spans="1:11" s="3" customFormat="1" ht="36" customHeight="1">
      <c r="A63" s="13"/>
      <c r="B63" s="106"/>
      <c r="C63" s="36" t="s">
        <v>89</v>
      </c>
      <c r="D63" s="34" t="s">
        <v>27</v>
      </c>
      <c r="E63" s="34" t="s">
        <v>34</v>
      </c>
      <c r="F63" s="35" t="s">
        <v>7</v>
      </c>
      <c r="G63" s="65">
        <v>7660</v>
      </c>
      <c r="H63" s="82">
        <v>7152</v>
      </c>
      <c r="I63" s="86">
        <f t="shared" si="0"/>
        <v>93.36814621409921</v>
      </c>
      <c r="K63" s="15"/>
    </row>
    <row r="64" spans="1:11" s="3" customFormat="1" ht="33.75" customHeight="1">
      <c r="A64" s="14" t="s">
        <v>48</v>
      </c>
      <c r="B64" s="102" t="s">
        <v>24</v>
      </c>
      <c r="C64" s="33" t="s">
        <v>123</v>
      </c>
      <c r="D64" s="34" t="s">
        <v>5</v>
      </c>
      <c r="E64" s="34" t="s">
        <v>6</v>
      </c>
      <c r="F64" s="35" t="s">
        <v>9</v>
      </c>
      <c r="G64" s="65">
        <v>1500</v>
      </c>
      <c r="H64" s="82">
        <v>1499.85</v>
      </c>
      <c r="I64" s="86">
        <f t="shared" si="0"/>
        <v>99.99</v>
      </c>
      <c r="K64" s="18" t="s">
        <v>127</v>
      </c>
    </row>
    <row r="65" spans="1:11" s="3" customFormat="1" ht="30">
      <c r="A65" s="19"/>
      <c r="B65" s="110"/>
      <c r="C65" s="58" t="s">
        <v>124</v>
      </c>
      <c r="D65" s="34" t="s">
        <v>5</v>
      </c>
      <c r="E65" s="34" t="s">
        <v>6</v>
      </c>
      <c r="F65" s="35" t="s">
        <v>9</v>
      </c>
      <c r="G65" s="65">
        <v>3483</v>
      </c>
      <c r="H65" s="82">
        <v>3100.01</v>
      </c>
      <c r="I65" s="86">
        <f t="shared" si="0"/>
        <v>89.00401952339936</v>
      </c>
      <c r="K65" s="18"/>
    </row>
    <row r="66" spans="1:11" s="3" customFormat="1" ht="33.75" customHeight="1">
      <c r="A66" s="19"/>
      <c r="B66" s="110"/>
      <c r="C66" s="41" t="s">
        <v>125</v>
      </c>
      <c r="D66" s="34" t="s">
        <v>27</v>
      </c>
      <c r="E66" s="34" t="s">
        <v>34</v>
      </c>
      <c r="F66" s="35" t="s">
        <v>9</v>
      </c>
      <c r="G66" s="65">
        <v>300</v>
      </c>
      <c r="H66" s="82">
        <v>200</v>
      </c>
      <c r="I66" s="86">
        <f t="shared" si="0"/>
        <v>66.66666666666667</v>
      </c>
      <c r="K66" s="18"/>
    </row>
    <row r="67" spans="1:11" s="3" customFormat="1" ht="30">
      <c r="A67" s="13"/>
      <c r="B67" s="106"/>
      <c r="C67" s="41" t="s">
        <v>115</v>
      </c>
      <c r="D67" s="34" t="s">
        <v>27</v>
      </c>
      <c r="E67" s="34" t="s">
        <v>34</v>
      </c>
      <c r="F67" s="35" t="s">
        <v>7</v>
      </c>
      <c r="G67" s="65">
        <v>5000</v>
      </c>
      <c r="H67" s="82">
        <v>5000</v>
      </c>
      <c r="I67" s="86">
        <f t="shared" si="0"/>
        <v>100</v>
      </c>
      <c r="K67" s="15"/>
    </row>
    <row r="68" spans="1:11" s="3" customFormat="1" ht="30">
      <c r="A68" s="14" t="s">
        <v>49</v>
      </c>
      <c r="B68" s="102" t="s">
        <v>28</v>
      </c>
      <c r="C68" s="39" t="s">
        <v>121</v>
      </c>
      <c r="D68" s="34" t="s">
        <v>5</v>
      </c>
      <c r="E68" s="34" t="s">
        <v>6</v>
      </c>
      <c r="F68" s="35" t="s">
        <v>9</v>
      </c>
      <c r="G68" s="63">
        <v>1000</v>
      </c>
      <c r="H68" s="82">
        <v>1000</v>
      </c>
      <c r="I68" s="86">
        <f t="shared" si="0"/>
        <v>100</v>
      </c>
      <c r="K68" s="18" t="s">
        <v>127</v>
      </c>
    </row>
    <row r="69" spans="1:11" s="3" customFormat="1" ht="30">
      <c r="A69" s="16"/>
      <c r="B69" s="105"/>
      <c r="C69" s="38" t="s">
        <v>93</v>
      </c>
      <c r="D69" s="34" t="s">
        <v>25</v>
      </c>
      <c r="E69" s="34" t="s">
        <v>26</v>
      </c>
      <c r="F69" s="35" t="s">
        <v>9</v>
      </c>
      <c r="G69" s="63">
        <v>1000</v>
      </c>
      <c r="H69" s="82">
        <v>997.53</v>
      </c>
      <c r="I69" s="86">
        <f t="shared" si="0"/>
        <v>99.753</v>
      </c>
      <c r="K69" s="15"/>
    </row>
    <row r="70" spans="1:11" s="3" customFormat="1" ht="45">
      <c r="A70" s="16"/>
      <c r="B70" s="105"/>
      <c r="C70" s="33" t="s">
        <v>81</v>
      </c>
      <c r="D70" s="31" t="s">
        <v>113</v>
      </c>
      <c r="E70" s="31" t="s">
        <v>114</v>
      </c>
      <c r="F70" s="35" t="s">
        <v>9</v>
      </c>
      <c r="G70" s="68">
        <v>1000</v>
      </c>
      <c r="H70" s="82">
        <v>996.3</v>
      </c>
      <c r="I70" s="86">
        <f t="shared" si="0"/>
        <v>99.63</v>
      </c>
      <c r="K70" s="15"/>
    </row>
    <row r="71" spans="1:11" s="3" customFormat="1" ht="30">
      <c r="A71" s="16"/>
      <c r="B71" s="105"/>
      <c r="C71" s="33" t="s">
        <v>119</v>
      </c>
      <c r="D71" s="34" t="s">
        <v>113</v>
      </c>
      <c r="E71" s="34" t="s">
        <v>114</v>
      </c>
      <c r="F71" s="35" t="s">
        <v>9</v>
      </c>
      <c r="G71" s="64">
        <v>14000</v>
      </c>
      <c r="H71" s="82">
        <v>13947.38</v>
      </c>
      <c r="I71" s="86">
        <f t="shared" si="0"/>
        <v>99.62414285714286</v>
      </c>
      <c r="K71" s="15"/>
    </row>
    <row r="72" spans="1:11" s="3" customFormat="1" ht="30">
      <c r="A72" s="16"/>
      <c r="B72" s="117"/>
      <c r="C72" s="39" t="s">
        <v>120</v>
      </c>
      <c r="D72" s="34" t="s">
        <v>113</v>
      </c>
      <c r="E72" s="34" t="s">
        <v>114</v>
      </c>
      <c r="F72" s="35" t="s">
        <v>9</v>
      </c>
      <c r="G72" s="63">
        <v>3000</v>
      </c>
      <c r="H72" s="82">
        <v>2913.35</v>
      </c>
      <c r="I72" s="86">
        <f t="shared" si="0"/>
        <v>97.11166666666666</v>
      </c>
      <c r="K72" s="15"/>
    </row>
    <row r="73" spans="1:11" s="3" customFormat="1" ht="45">
      <c r="A73" s="13"/>
      <c r="B73" s="106"/>
      <c r="C73" s="39" t="s">
        <v>103</v>
      </c>
      <c r="D73" s="34" t="s">
        <v>29</v>
      </c>
      <c r="E73" s="34" t="s">
        <v>30</v>
      </c>
      <c r="F73" s="35" t="s">
        <v>9</v>
      </c>
      <c r="G73" s="63">
        <v>764</v>
      </c>
      <c r="H73" s="82">
        <v>0</v>
      </c>
      <c r="I73" s="86">
        <f t="shared" si="0"/>
        <v>0</v>
      </c>
      <c r="K73" s="15"/>
    </row>
    <row r="74" spans="2:11" s="3" customFormat="1" ht="15">
      <c r="B74" s="7"/>
      <c r="C74" s="42"/>
      <c r="D74" s="43"/>
      <c r="E74" s="44"/>
      <c r="F74" s="45"/>
      <c r="H74" s="18"/>
      <c r="I74" s="46" t="s">
        <v>139</v>
      </c>
      <c r="K74" s="15"/>
    </row>
    <row r="75" spans="3:9" ht="15.75" thickBot="1">
      <c r="C75" s="70"/>
      <c r="D75" s="71"/>
      <c r="E75" s="72"/>
      <c r="F75" s="72"/>
      <c r="G75" s="73"/>
      <c r="I75" s="90" t="s">
        <v>127</v>
      </c>
    </row>
    <row r="76" spans="1:9" s="1" customFormat="1" ht="26.25" thickBot="1">
      <c r="A76" s="12" t="s">
        <v>107</v>
      </c>
      <c r="B76" s="11" t="s">
        <v>2</v>
      </c>
      <c r="C76" s="27" t="s">
        <v>3</v>
      </c>
      <c r="D76" s="28" t="s">
        <v>0</v>
      </c>
      <c r="E76" s="28" t="s">
        <v>1</v>
      </c>
      <c r="F76" s="29" t="s">
        <v>4</v>
      </c>
      <c r="G76" s="79" t="s">
        <v>134</v>
      </c>
      <c r="H76" s="91" t="s">
        <v>135</v>
      </c>
      <c r="I76" s="92" t="s">
        <v>136</v>
      </c>
    </row>
    <row r="77" spans="1:11" s="3" customFormat="1" ht="45">
      <c r="A77" s="14" t="s">
        <v>50</v>
      </c>
      <c r="B77" s="102" t="s">
        <v>20</v>
      </c>
      <c r="C77" s="33" t="s">
        <v>85</v>
      </c>
      <c r="D77" s="31" t="s">
        <v>5</v>
      </c>
      <c r="E77" s="31" t="s">
        <v>6</v>
      </c>
      <c r="F77" s="35" t="s">
        <v>9</v>
      </c>
      <c r="G77" s="62">
        <v>5000</v>
      </c>
      <c r="H77" s="82">
        <v>4979.84</v>
      </c>
      <c r="I77" s="86">
        <f t="shared" si="0"/>
        <v>99.5968</v>
      </c>
      <c r="K77" s="18" t="s">
        <v>127</v>
      </c>
    </row>
    <row r="78" spans="1:11" s="3" customFormat="1" ht="15">
      <c r="A78" s="16"/>
      <c r="B78" s="105"/>
      <c r="C78" s="33" t="s">
        <v>86</v>
      </c>
      <c r="D78" s="31" t="s">
        <v>5</v>
      </c>
      <c r="E78" s="31" t="s">
        <v>6</v>
      </c>
      <c r="F78" s="35" t="s">
        <v>9</v>
      </c>
      <c r="G78" s="64">
        <v>1500</v>
      </c>
      <c r="H78" s="82">
        <v>1500</v>
      </c>
      <c r="I78" s="86">
        <f t="shared" si="0"/>
        <v>100</v>
      </c>
      <c r="K78" s="15"/>
    </row>
    <row r="79" spans="1:11" s="3" customFormat="1" ht="30">
      <c r="A79" s="16"/>
      <c r="B79" s="105"/>
      <c r="C79" s="33" t="s">
        <v>84</v>
      </c>
      <c r="D79" s="31" t="s">
        <v>97</v>
      </c>
      <c r="E79" s="31" t="s">
        <v>98</v>
      </c>
      <c r="F79" s="35" t="s">
        <v>9</v>
      </c>
      <c r="G79" s="63">
        <v>1000</v>
      </c>
      <c r="H79" s="82">
        <v>969.57</v>
      </c>
      <c r="I79" s="86">
        <f aca="true" t="shared" si="1" ref="I79:I85">SUM(H79*100/G79)</f>
        <v>96.957</v>
      </c>
      <c r="K79" s="15"/>
    </row>
    <row r="80" spans="1:11" s="3" customFormat="1" ht="45">
      <c r="A80" s="13"/>
      <c r="B80" s="106"/>
      <c r="C80" s="33" t="s">
        <v>90</v>
      </c>
      <c r="D80" s="34" t="s">
        <v>27</v>
      </c>
      <c r="E80" s="34" t="s">
        <v>34</v>
      </c>
      <c r="F80" s="35" t="s">
        <v>7</v>
      </c>
      <c r="G80" s="64">
        <v>4822</v>
      </c>
      <c r="H80" s="82">
        <v>4818.48</v>
      </c>
      <c r="I80" s="86">
        <f t="shared" si="1"/>
        <v>99.92700124429696</v>
      </c>
      <c r="K80" s="15"/>
    </row>
    <row r="81" spans="1:11" s="3" customFormat="1" ht="45">
      <c r="A81" s="14" t="s">
        <v>51</v>
      </c>
      <c r="B81" s="102" t="s">
        <v>21</v>
      </c>
      <c r="C81" s="33" t="s">
        <v>126</v>
      </c>
      <c r="D81" s="34" t="s">
        <v>5</v>
      </c>
      <c r="E81" s="34" t="s">
        <v>6</v>
      </c>
      <c r="F81" s="35" t="s">
        <v>9</v>
      </c>
      <c r="G81" s="65">
        <v>2700</v>
      </c>
      <c r="H81" s="82">
        <v>2698.66</v>
      </c>
      <c r="I81" s="86">
        <f t="shared" si="1"/>
        <v>99.95037037037036</v>
      </c>
      <c r="K81" s="18" t="s">
        <v>127</v>
      </c>
    </row>
    <row r="82" spans="1:11" s="3" customFormat="1" ht="60" customHeight="1">
      <c r="A82" s="16"/>
      <c r="B82" s="105"/>
      <c r="C82" s="40" t="s">
        <v>94</v>
      </c>
      <c r="D82" s="34" t="s">
        <v>25</v>
      </c>
      <c r="E82" s="34" t="s">
        <v>26</v>
      </c>
      <c r="F82" s="35" t="s">
        <v>9</v>
      </c>
      <c r="G82" s="65">
        <v>1827</v>
      </c>
      <c r="H82" s="82">
        <v>1826.99</v>
      </c>
      <c r="I82" s="86">
        <f t="shared" si="1"/>
        <v>99.99945265462507</v>
      </c>
      <c r="K82" s="15"/>
    </row>
    <row r="83" spans="1:11" s="3" customFormat="1" ht="45">
      <c r="A83" s="16"/>
      <c r="B83" s="105"/>
      <c r="C83" s="33" t="s">
        <v>112</v>
      </c>
      <c r="D83" s="34" t="s">
        <v>27</v>
      </c>
      <c r="E83" s="34" t="s">
        <v>53</v>
      </c>
      <c r="F83" s="35" t="s">
        <v>7</v>
      </c>
      <c r="G83" s="65">
        <v>16500</v>
      </c>
      <c r="H83" s="82">
        <v>16482</v>
      </c>
      <c r="I83" s="86">
        <f t="shared" si="1"/>
        <v>99.89090909090909</v>
      </c>
      <c r="K83" s="15"/>
    </row>
    <row r="84" spans="1:11" s="3" customFormat="1" ht="45.75" thickBot="1">
      <c r="A84" s="13"/>
      <c r="B84" s="106"/>
      <c r="C84" s="33" t="s">
        <v>91</v>
      </c>
      <c r="D84" s="34" t="s">
        <v>113</v>
      </c>
      <c r="E84" s="34" t="s">
        <v>114</v>
      </c>
      <c r="F84" s="78" t="s">
        <v>7</v>
      </c>
      <c r="G84" s="64">
        <v>7300</v>
      </c>
      <c r="H84" s="83">
        <v>7300</v>
      </c>
      <c r="I84" s="89">
        <f t="shared" si="1"/>
        <v>100</v>
      </c>
      <c r="K84" s="15"/>
    </row>
    <row r="85" spans="2:11" s="6" customFormat="1" ht="13.5" thickBot="1">
      <c r="B85" s="5"/>
      <c r="C85" s="52"/>
      <c r="D85" s="53"/>
      <c r="E85" s="54"/>
      <c r="F85" s="55" t="s">
        <v>31</v>
      </c>
      <c r="G85" s="93">
        <f>SUM(,G61:G84,G32:G57,G5:G28)</f>
        <v>316131</v>
      </c>
      <c r="H85" s="76">
        <f>SUM(H5:H28,H32:H57,H61:H84)</f>
        <v>312922.17999999993</v>
      </c>
      <c r="I85" s="88">
        <f t="shared" si="1"/>
        <v>98.98497142007584</v>
      </c>
      <c r="K85" s="20" t="s">
        <v>127</v>
      </c>
    </row>
    <row r="88" ht="12.75">
      <c r="G88" s="60"/>
    </row>
    <row r="89" ht="12.75">
      <c r="I89" s="59" t="s">
        <v>127</v>
      </c>
    </row>
    <row r="90" ht="12.75">
      <c r="I90" s="59"/>
    </row>
    <row r="92" ht="12.75">
      <c r="G92" s="60"/>
    </row>
    <row r="93" ht="12.75">
      <c r="I93" s="59" t="s">
        <v>127</v>
      </c>
    </row>
    <row r="95" ht="12.75">
      <c r="G95" s="60"/>
    </row>
    <row r="96" ht="12.75">
      <c r="I96" s="59" t="s">
        <v>140</v>
      </c>
    </row>
    <row r="98" ht="15">
      <c r="C98" s="99" t="s">
        <v>127</v>
      </c>
    </row>
    <row r="101" ht="12.75">
      <c r="B101" s="8"/>
    </row>
    <row r="102" ht="12.75">
      <c r="B102" s="8"/>
    </row>
    <row r="103" spans="2:8" ht="12.75">
      <c r="B103" s="8"/>
      <c r="E103" s="25" t="s">
        <v>54</v>
      </c>
      <c r="G103" s="56">
        <f>SUM(G5,G6,G8,G9,G18,G21,G23,G34,G33,G39,G40,G38,G49:G55,G61:G62,G70,G77:G78,)</f>
        <v>77522</v>
      </c>
      <c r="H103" s="80">
        <f>SUM(H5,H9,H18:H19,H23,H33,H38,H46:H48,H55,H61:H62,H64:H65,H68,H77:H78,H81)</f>
        <v>51221.94</v>
      </c>
    </row>
    <row r="104" spans="5:8" ht="12.75">
      <c r="E104" s="25" t="s">
        <v>55</v>
      </c>
      <c r="G104" s="56">
        <f>SUM(G24,G35,G41,G63,G71,G80,G84,)</f>
        <v>60182</v>
      </c>
      <c r="H104" s="80">
        <f>SUM(H7,H10,)</f>
        <v>9431</v>
      </c>
    </row>
    <row r="105" spans="5:8" ht="12.75">
      <c r="E105" s="25" t="s">
        <v>56</v>
      </c>
      <c r="G105" s="56">
        <f>SUM(G20,G69,G82)</f>
        <v>3827</v>
      </c>
      <c r="H105" s="80">
        <f>SUM(H20,H69,H82,)</f>
        <v>3824.52</v>
      </c>
    </row>
    <row r="106" spans="5:8" ht="12.75">
      <c r="E106" s="25" t="s">
        <v>57</v>
      </c>
      <c r="G106" s="56" t="e">
        <f>SUM(#REF!,G12,G32,G45,)</f>
        <v>#REF!</v>
      </c>
      <c r="H106" s="80">
        <f>SUM(H24,H32,H45,)</f>
        <v>49449.5</v>
      </c>
    </row>
    <row r="107" spans="5:8" ht="12.75">
      <c r="E107" s="57" t="s">
        <v>109</v>
      </c>
      <c r="G107" s="56">
        <f>SUM(G56)</f>
        <v>12000</v>
      </c>
      <c r="H107" s="80">
        <f>SUM(H6,H11,H12,H36,H56,H79,)</f>
        <v>41070.01</v>
      </c>
    </row>
    <row r="108" spans="5:8" ht="12.75">
      <c r="E108" s="25" t="s">
        <v>58</v>
      </c>
      <c r="G108" s="56">
        <f>SUM(G83)</f>
        <v>16500</v>
      </c>
      <c r="H108" s="80">
        <f>SUM(H13,H83)</f>
        <v>17682</v>
      </c>
    </row>
    <row r="109" spans="5:8" ht="12.75">
      <c r="E109" s="57" t="s">
        <v>108</v>
      </c>
      <c r="G109" s="56">
        <f>SUM(G64)</f>
        <v>1500</v>
      </c>
      <c r="H109" s="80">
        <f>SUM(H66,)</f>
        <v>200</v>
      </c>
    </row>
    <row r="110" spans="5:8" ht="12.75">
      <c r="E110" s="25" t="s">
        <v>59</v>
      </c>
      <c r="G110" s="56">
        <f>SUM(G26,G67,)</f>
        <v>8900</v>
      </c>
      <c r="H110" s="80">
        <f>SUM(H25,H26,H63,H67,H80,)</f>
        <v>23970.48</v>
      </c>
    </row>
    <row r="111" spans="5:8" ht="12.75">
      <c r="E111" s="25" t="s">
        <v>60</v>
      </c>
      <c r="G111" s="56" t="e">
        <f>SUM(G22,#REF!,G57,G73,)</f>
        <v>#REF!</v>
      </c>
      <c r="H111" s="94">
        <f>SUM(H14,H22,H28,H57,H73,)</f>
        <v>19685.83</v>
      </c>
    </row>
    <row r="112" spans="5:8" ht="12.75">
      <c r="E112" s="25" t="s">
        <v>61</v>
      </c>
      <c r="G112" s="56">
        <f>SUM(G10,G14,G37,)</f>
        <v>32177</v>
      </c>
      <c r="H112" s="80">
        <f>SUM(H37,)</f>
        <v>18910</v>
      </c>
    </row>
    <row r="113" ht="12.75">
      <c r="G113" s="56" t="e">
        <f>SUM(G103:G112)</f>
        <v>#REF!</v>
      </c>
    </row>
  </sheetData>
  <sheetProtection/>
  <mergeCells count="19">
    <mergeCell ref="B7:B8"/>
    <mergeCell ref="C7:C8"/>
    <mergeCell ref="B81:B84"/>
    <mergeCell ref="B55:B57"/>
    <mergeCell ref="B61:B63"/>
    <mergeCell ref="B77:B80"/>
    <mergeCell ref="B64:B67"/>
    <mergeCell ref="B68:B73"/>
    <mergeCell ref="B18:B22"/>
    <mergeCell ref="A2:I2"/>
    <mergeCell ref="B23:B28"/>
    <mergeCell ref="B33:B37"/>
    <mergeCell ref="B38:B41"/>
    <mergeCell ref="B46:B54"/>
    <mergeCell ref="B9:B14"/>
    <mergeCell ref="C35:C36"/>
    <mergeCell ref="D35:D36"/>
    <mergeCell ref="E35:E36"/>
    <mergeCell ref="A7:A8"/>
  </mergeCells>
  <printOptions/>
  <pageMargins left="0.75" right="0.75" top="1" bottom="1" header="0.5" footer="0.5"/>
  <pageSetup orientation="landscape" paperSize="9" scale="86" r:id="rId1"/>
  <rowBreaks count="5" manualBreakCount="5">
    <brk id="15" max="8" man="1"/>
    <brk id="29" max="8" man="1"/>
    <brk id="42" max="8" man="1"/>
    <brk id="58" max="8" man="1"/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2016-03-03T08:39:26Z</cp:lastPrinted>
  <dcterms:created xsi:type="dcterms:W3CDTF">2009-11-15T13:07:52Z</dcterms:created>
  <dcterms:modified xsi:type="dcterms:W3CDTF">2016-03-04T12:08:07Z</dcterms:modified>
  <cp:category/>
  <cp:version/>
  <cp:contentType/>
  <cp:contentStatus/>
</cp:coreProperties>
</file>