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'Sheet1'!$A$1:$I$523</definedName>
  </definedNames>
  <calcPr fullCalcOnLoad="1"/>
</workbook>
</file>

<file path=xl/sharedStrings.xml><?xml version="1.0" encoding="utf-8"?>
<sst xmlns="http://schemas.openxmlformats.org/spreadsheetml/2006/main" count="891" uniqueCount="262">
  <si>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</si>
  <si>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</si>
  <si>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</si>
  <si>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</si>
  <si>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</si>
  <si>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</si>
  <si>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</si>
  <si>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</si>
  <si>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</si>
  <si>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</si>
  <si>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</si>
  <si>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</si>
  <si>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</si>
  <si>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</si>
  <si>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</si>
  <si>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</si>
  <si>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</si>
  <si>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</si>
  <si>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</si>
  <si>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</si>
  <si>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</si>
  <si>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</si>
  <si>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</si>
  <si>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</si>
  <si>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</si>
  <si>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</si>
  <si>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</si>
  <si>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</si>
  <si>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</si>
  <si>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</si>
  <si>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</si>
  <si>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</si>
  <si>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</si>
  <si>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</si>
  <si>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Stołówki szkolne</t>
  </si>
  <si>
    <t>Domy pomocy społecznej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</si>
  <si>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</si>
  <si>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</si>
  <si>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</si>
  <si>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</si>
  <si>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</si>
  <si>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</si>
  <si>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</si>
  <si>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</si>
  <si>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</si>
  <si>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</si>
  <si>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</si>
  <si>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</si>
  <si>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</si>
  <si>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</si>
  <si>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</si>
  <si>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</si>
  <si>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</si>
  <si>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</si>
  <si>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</si>
  <si>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</si>
  <si>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</si>
  <si>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</si>
  <si>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</si>
  <si>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</si>
  <si>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</si>
  <si>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</si>
  <si>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</si>
  <si>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</si>
  <si>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</si>
  <si>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</si>
  <si>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</si>
  <si>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</si>
  <si>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</si>
  <si>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</si>
  <si>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</si>
  <si>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</si>
  <si>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</si>
  <si>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</si>
  <si>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</si>
  <si>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</si>
  <si>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</si>
  <si>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</si>
  <si>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</si>
  <si>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</si>
  <si>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</si>
  <si>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</si>
  <si>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</si>
  <si>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</si>
  <si>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</si>
  <si>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</si>
  <si>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</si>
  <si>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</si>
  <si>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</si>
  <si>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</si>
  <si>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</si>
  <si>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</si>
  <si>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</si>
  <si>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</si>
  <si>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</si>
  <si>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</si>
  <si>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</si>
  <si>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</si>
  <si>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</si>
  <si>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</si>
  <si>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</si>
  <si>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</si>
  <si>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</si>
  <si>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</si>
  <si>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</si>
  <si>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</si>
  <si>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</si>
  <si>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</si>
  <si>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</si>
  <si>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</si>
  <si>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</si>
  <si>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</si>
  <si>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</si>
  <si>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</si>
  <si>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</si>
  <si>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</si>
  <si>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</si>
  <si>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</si>
  <si>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</si>
  <si>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</si>
  <si>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Tabela nr 1</t>
  </si>
  <si>
    <t>Należności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</si>
  <si>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</si>
  <si>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</si>
  <si>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</si>
  <si>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</si>
  <si>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</si>
  <si>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</si>
  <si>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</si>
  <si>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</si>
  <si>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</si>
  <si>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</si>
  <si>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rządowej  oraz innych zadań zleconych gminie (związkom gmin) ustawami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</si>
  <si>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</si>
  <si>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</si>
  <si>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</si>
  <si>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</si>
  <si>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t xml:space="preserve">(związkom gmin) ustawami     </t>
  </si>
  <si>
    <t>* koszty postępowania windykacyjnego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</si>
  <si>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</si>
  <si>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</si>
  <si>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t>Regionalne Programy Operacyjne 2007-2013</t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</si>
  <si>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</si>
  <si>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</si>
  <si>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</si>
  <si>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</si>
  <si>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</si>
  <si>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</si>
  <si>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</si>
  <si>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„Remont i adaptacja budynku byłego magistratu w Kępnie na siedzibę Muzeum Ziemi Kępińskiej im. T.P. Potworowskiego” współfinansowanego z Europejskiego Funduszu Rozwoju Regionalnego w ramach WRPO na lata 2007-2013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</si>
  <si>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z tytułu zwracanych  przez świadczeniobiorców nienależnie pobranych świadczeń rodzinnych 
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</si>
  <si>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rodzinnych 
</t>
    </r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</si>
  <si>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</si>
  <si>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</si>
  <si>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Działalność usługowa</t>
  </si>
  <si>
    <t>Plany zagospodarowania przestrzennego</t>
  </si>
  <si>
    <t>* kara za nieterminową realizację umowy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</si>
  <si>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</si>
  <si>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</si>
  <si>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>Muzea</t>
  </si>
  <si>
    <t xml:space="preserve">Kultura fizyczna </t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</si>
  <si>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należności z lat poprzednich za wynajem pomieszczeń Klubu Nauczyciela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</si>
  <si>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hipotek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</si>
  <si>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naliczonej kary za nieterminową realizację umowy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</si>
  <si>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</si>
  <si>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 xml:space="preserve">Pozostałe odsetki                                                                                                                                                                                                     </t>
  </si>
  <si>
    <t>Gospodarka odpadami</t>
  </si>
  <si>
    <t>Oświetlenie ulic, placów i dróg</t>
  </si>
  <si>
    <t>Zadania w zakresie kultury fizycznej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</si>
  <si>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opłata za indywidulaną interpretację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</si>
  <si>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 oraz zwrot kosztów utrzymania dzieci z innych gmin w przedszkolach na terenie naszej Gminy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</si>
  <si>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grzywny za nie dokonanie obowiązku szkolnego</t>
    </r>
  </si>
  <si>
    <r>
      <t xml:space="preserve">Wpływy z innych lokalnych opłat pobieranych przez jednostki samorządu terytorialnego na podstawie odrębnych ustaw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opłaty za zagospodarowanie odpadów komu</t>
    </r>
    <r>
      <rPr>
        <sz val="10"/>
        <color indexed="8"/>
        <rFont val="Arial CE"/>
        <family val="0"/>
      </rPr>
      <t xml:space="preserve">nalnych                                   </t>
    </r>
  </si>
  <si>
    <t xml:space="preserve">Pozostałe odsetki                                                                                                                                                                                                    * odsetki od środków na rachunku bankowym </t>
  </si>
  <si>
    <t>Transport i łączność</t>
  </si>
  <si>
    <t>Drogi publiczne gminne</t>
  </si>
  <si>
    <t>Dotacje celowe otrzymane z tytułu pomocy finansowej udzielanej między jednostkami samorządu terytorialnego na dofinansowanie własnych zadań inwestycyjnych</t>
  </si>
  <si>
    <t>i zakupów inwestycyjnych</t>
  </si>
  <si>
    <t>Dotacje celowe otrzymane z budżetu państwa na realizację inwestycji i zakupów inwestycyjnych własnych gmin (związków gmin)</t>
  </si>
  <si>
    <t xml:space="preserve">* dotacja celowa na dofinansowanie w ramach programu wieloletniego pn. „Progarm rozwoju gminnej i powiatowej 
infrastruktury drogowej na lata 2016-2019" zadania: „Przebudowa ulicy Walki Młodych w Kępnie”
</t>
  </si>
  <si>
    <t>Wpływy z opłat z tytułu użytkowania wieczystego</t>
  </si>
  <si>
    <t>nieruchomości</t>
  </si>
  <si>
    <t xml:space="preserve">* spłaty hipotek, zwroty zaliczek na koszty procesowe oraz koszty zastępstwa egzekucyjnego, wpływy z rozliczeń dotyczących 2015 r. 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</si>
  <si>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rozliczeń dotyczących 2015 roku, z refundacji z PUP, ze  zwrotów zaliczek na koszty procesowe i koszty zastępstwa egzekucyjnego oraz ze zwrotów za rozmowy telefoniczne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</si>
  <si>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2015 roku 
</t>
    </r>
  </si>
  <si>
    <t>Wpływy z opłat za korzystanie z wychowania przedszkolnego</t>
  </si>
  <si>
    <t>Wpływy z opłat za korzystanie z wyżywienia w jednostkach realizujących zadania w zakresie wychowania przedszkolnego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</si>
  <si>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rozliczeń dotyczących 2015 roku
                                                   </t>
    </r>
  </si>
  <si>
    <t>Świadczenia wychowawcze</t>
  </si>
  <si>
    <t>Dotacje celowe otrzymane z budżetu państwa na zadania bieżące z zakresu administracji rządowej zlecone</t>
  </si>
  <si>
    <t>gminom  (związkom gmin, związkom powiatowo-gminnym)</t>
  </si>
  <si>
    <t>* dotacja celowa na bieżącą  działalność żłobków</t>
  </si>
  <si>
    <t>Dzienni opiekunowie</t>
  </si>
  <si>
    <t>* dotacja celowa na bieżącą  działalność dziennych opiekunów w Krążkowach,</t>
  </si>
  <si>
    <r>
      <t xml:space="preserve">Środki otrzymane od pozostałych jednostek zaliczanych do sektora finansów publicznych na realizację zadań bieżących jednostek zaliczanych do sektora finansów publicznych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ze środków WFOŚiGW w Poznaniu na dofinansowanie przedsięwzięcia  pn. „Plan gospodarki niskoemisyjnej dla Gminy Kępno”
                                                                          </t>
    </r>
  </si>
  <si>
    <t>Dotacje otrzymane z państwowych funduszy celowych na realizację zadań bieżących jednostek sektora finansó  publicznych</t>
  </si>
  <si>
    <t>* dofinansowanie ze środków państwowego Funduszu Zajęć Sportowych dla Uczniów na realizację Programu powszechnej nauki pływania dla dzieci z Gminy Kępno - „Umiem pływać”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</si>
  <si>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rozliczeń dotyczących 2015 roku</t>
    </r>
  </si>
  <si>
    <t xml:space="preserve">* dotacja Wojewody Wielkopolskiego na realizację zadań związanych z przyznaniem Kart Dużej Rodziny   
</t>
  </si>
  <si>
    <t>Wpływy z opłat za trwały zarząd, użytkowanie i służebności</t>
  </si>
  <si>
    <t>Wpływy i wydatki związane z gromadzeniem środków z opłat produktowych</t>
  </si>
  <si>
    <t>Wpływy z opłaty produktowej</t>
  </si>
  <si>
    <t>Pozostałe zadania w zakresie kultury</t>
  </si>
  <si>
    <t xml:space="preserve">*zwroty dot. wyceny nieruchomości  oraz kosztów zużycia energii elektrycznej i inne
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</si>
  <si>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rozliczeń dotyczących 2015 roku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</si>
  <si>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 należności z lat poprzednich za wynajem pomieszczeń Klubu Nauczyciela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</si>
  <si>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egzekucyjnych  należności z lat poprzednich za wynajem pomieszczeń Klubu Nauczyciela oraz grzywny w związku z przymuszeniem do obowiązku szkolnego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</si>
  <si>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koszty postępowania windykacyjnego  </t>
    </r>
  </si>
  <si>
    <r>
      <t xml:space="preserve">związane z realizacją świadczenia wychowawczego stanowiącego pomoc państwa w wychowaniu dzieci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Program 500+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</si>
  <si>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wydatku z 2015 roku
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</si>
  <si>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wydatków z 2015 roku oraz wpływy odszkodowania z tytułu ubezpieczenia majątku Gminy 
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</si>
  <si>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zwrot kosztów usunięcia i utylizacji padłego dzika z drogi   oraz wpływy z rozliczeń dot. lat ubiegłych
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</si>
  <si>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przez MZK w Kępnie kosztów energii elektrycznej</t>
    </r>
  </si>
  <si>
    <r>
      <t xml:space="preserve">Wpływy z opłat  za koncesje i licencje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licencje TAXI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</si>
  <si>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koszty postępowania windykacyjnego </t>
    </r>
    <r>
      <rPr>
        <i/>
        <sz val="10"/>
        <color indexed="53"/>
        <rFont val="Arial CE"/>
        <family val="0"/>
      </rPr>
      <t xml:space="preserve"> </t>
    </r>
  </si>
  <si>
    <r>
      <t>Wpływy ze zwrotów dotacji oraz płatności, w tym wykorzystanych niezgodnie z przeznaczeniem lub wykorzystanych z naruszeniem procedur, o których mowa w art.. 184 ustawy, pobranych nienależnie lub w nadmiernej wysokości                                                      *</t>
    </r>
    <r>
      <rPr>
        <i/>
        <sz val="10"/>
        <rFont val="Arial CE"/>
        <family val="0"/>
      </rPr>
      <t xml:space="preserve">zwrot niewykorzystanej dotacji z 2015 r. przez SIS NA KĘPIE                                                                                                                                           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</si>
  <si>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korzystanie z miejsc noclegowych Gminnego Ośrodka Wsparcia Rodziny w Kryzysie przez osoby nie będące mieszkańcami naszej Gminy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</si>
  <si>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5% udziału Gminy w dochodach budżetu państwa z odpłatności za wydanie duplikatu Karty Dużej Rodziny</t>
    </r>
  </si>
  <si>
    <r>
      <t>Wpływy ze zwrotów dotacji oraz płatności, w tym wykorzystanych niezgodnie z przeznaczeniem lub wykorzystanych z naruszeniem procedur, o których mowa w art.. 184 ustawy, pobranych nienależnie lub w nadmiernej wysokości                                                      *</t>
    </r>
    <r>
      <rPr>
        <i/>
        <sz val="10"/>
        <rFont val="Arial CE"/>
        <family val="0"/>
      </rPr>
      <t xml:space="preserve">zwrot niewykorzystanej dotacji z 2015 r. przez LGD WROTA WIELKOPOLSKI                                                                                                                                            </t>
    </r>
  </si>
  <si>
    <r>
      <t>Wpływy ze zwrotów dotacji oraz płatności, w tym wykorzystanych niezgodnie z przeznaczeniem lub wykorzystanych z naruszeniem procedur, o których mowa w art.. 184 ustawy, pobranych nienależnie lub w nadmiernej wysokości                                                      *</t>
    </r>
    <r>
      <rPr>
        <i/>
        <sz val="10"/>
        <rFont val="Arial CE"/>
        <family val="0"/>
      </rPr>
      <t xml:space="preserve">zwrot niewykorzystanej dotacji z 2015 r.przez KKS POLONIA                                                         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</si>
  <si>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rozliczenia dotacji z 2015 r.  przez RG LZS</t>
    </r>
  </si>
  <si>
    <r>
      <t xml:space="preserve">Odsetki od nieterminowych wpłat z tytułu podatków i opłat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niewykorzystanej dotacji przez KKS POLONIA</t>
    </r>
  </si>
  <si>
    <r>
      <t xml:space="preserve">Wpływy z usług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dzieci w przedszkolu - świadczenie opiekuńczo-wychowacze oraz wyżywienie dotyczące okresu do 31-12-2015, które nie zostały uregulowane w terminie</t>
    </r>
  </si>
  <si>
    <t xml:space="preserve">* dotacja celowa z budżetu Województwa Wielkopolskiego na dofinansowanie projektu pn. Remont świetlicy wiejskiej w Kierzenku w ramach zadania „Aktywizacja społeczności lokalnej w centrum miejscowości Kierzenko”                                                                                                  </t>
  </si>
  <si>
    <t xml:space="preserve">*wpływy z zatrzymanego na podstawie art. 46 ust. 5 ustawy Prawo zamówien publicznych wadium dotyczącego przetargu na przebudowę budynku Domu Ludowego w Rzetni-zakup wyposażenia
</t>
  </si>
  <si>
    <t xml:space="preserve">*odsetki od zatrzymanego wadium dotyczącego przetargu na przebudowę budynku Domu Ludowego w Rzetni-zakup wyposażenia
</t>
  </si>
  <si>
    <t>* wpływy z odszkodowań z tytułu ubezpieczenia majątku Gminy</t>
  </si>
  <si>
    <t>0870</t>
  </si>
  <si>
    <r>
      <t xml:space="preserve">Wpływy ze sprzedaży składników majątkowych                                                       </t>
    </r>
    <r>
      <rPr>
        <i/>
        <sz val="10"/>
        <rFont val="Arial CE"/>
        <family val="0"/>
      </rPr>
      <t>* sprzedaż złomowanych parkometrów</t>
    </r>
  </si>
  <si>
    <t>Wpłata środków finansowych z niewykorzystanych w terminie wydatków, które nie wygasają z upływem roku budżetowego</t>
  </si>
  <si>
    <t>* dotacja celowa w ramach pomocy finansowej z budżetu Powiatu Kępińskiego na realizację zadania pn: „Przebudowa ul. Walki Młodych w Kępnie”  - 648.156,00 zł                                         * dotacje celowe na pomoc finansową z Województwa Wielkopolskiego przeznaczoną na dofinansowanie budowy (przebudowy) dróg dojazdowych do gruntów rolnych w Olszowie i Borku Mielęckim -160.500,00 zł</t>
  </si>
  <si>
    <t>* zwrot części kosztów sądowych</t>
  </si>
  <si>
    <t xml:space="preserve">   </t>
  </si>
  <si>
    <t>Różne rozliczenia finansowe</t>
  </si>
  <si>
    <t>Dotacja celowa otrzymana z tytułu pomocy finansowej budżetu państwa na realizację inwestycji i zakupów inwestycyjnych własnych gmin (związków gmin)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</si>
  <si>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wyposażenie szkół w podręczniki, materiały edukacyjne lub materiały ćwiczeniowe</t>
    </r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</si>
  <si>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</si>
  <si>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Wspieranie rodziny</t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</si>
  <si>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</si>
  <si>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 niewykorzystanej dotacji z 2015 r. przez SIS NA KĘPIE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</si>
  <si>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usługi dziennego opiekuna</t>
    </r>
  </si>
  <si>
    <t xml:space="preserve">Pozostałe odsetki                                                                                                                                                                                              </t>
  </si>
  <si>
    <t>Dotacje celowe otrzymane z budżetu państwa na realizację zadań bieżących gmin z zakresu edukacyjnej opieki wychowawczej finansowanych w całości przez budżet państwa w ramach programów rządowych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</si>
  <si>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2015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</si>
  <si>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Utrzymanie zieleni w miastach i gminach</t>
  </si>
  <si>
    <r>
      <t xml:space="preserve">Dotacje otrzymane z państwowych funduszy celowych na realizację zadań bieżących jednostek sektora finansów publicznych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z WFOŚiGW w Poznaniu na przedsięwzięcie pn. „Zielona pracownia w terenie, czyli utworzenie ścieżki dydaktycznej w Kępnie przy ul. Wiosny Ludów” 
                                                                          </t>
    </r>
  </si>
  <si>
    <t>Ochrona zabytków i opieka nad zabytkami</t>
  </si>
  <si>
    <r>
      <t xml:space="preserve">Dotacje celowe otrzymane z budżetu przez użytkowników zabytków niebędących jednostkami budżetowymi na finansowanie i dofinansowanie prac remontowych i konserwatorskich przy tych zabytkach                                                              *dotacja </t>
    </r>
    <r>
      <rPr>
        <i/>
        <sz val="10"/>
        <rFont val="Arial CE"/>
        <family val="0"/>
      </rPr>
      <t>ze środków Województwa Wielkopolskiego na konserwację zabytkowego fortepianu,</t>
    </r>
  </si>
  <si>
    <t>Sprawozdanie z wykonania budżetu Gminy Kępno za 2016 rok - DOCHODY</t>
  </si>
  <si>
    <t xml:space="preserve">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</si>
  <si>
    <t>Dotacje celowe otrzymane z budżetu państwa na realizację zadań bieżących z zakresu administracji rządowej  oraz</t>
  </si>
  <si>
    <t>innych zadań zleconych gminie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</si>
  <si>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z grantu pozyskanego w ramach unijnego Programu „Europa dla obywateli” na realizację projektu  „Na europejskich drogach”,   
  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</si>
  <si>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 oraz na zakup urn wyborczych.</t>
    </r>
  </si>
  <si>
    <t xml:space="preserve"> lokalnych od osób fizycznych</t>
  </si>
  <si>
    <t xml:space="preserve"> od czynności cywilnoprawnych oraz podatków i opłat 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</si>
  <si>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2015 r.</t>
    </r>
  </si>
  <si>
    <t>* refundacja 30% kosztów dot. Funduszu Sołeckiego zrealizowanego w 2015 r.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</si>
  <si>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kara umowna</t>
    </r>
  </si>
  <si>
    <t xml:space="preserve">* czynsze dzierżawne,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grunty - 58.604,98 zł                                                                                                                                                                                        * czynsze wspólnot  mieszkaniowych realizowane przez ADM - 750.791,32 zł                                                                                            </t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</si>
  <si>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1) opłaty drogowe za zajęcie pasa drogowego - 346.761,91 zł,                                                                                                                                                     2) opłaty drogowe za parkowanie w SPP  - 624.275,39 zł,                                                                                                                                                      3) opłaty za reklamy - 2.669,69 zł,                                                4) opłaty planistyczna - 237.617,85 zł,                                                                                            5) opłata adiacencka - 62.220,00 zł,                                                                                           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</si>
  <si>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przedszkolnych 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</si>
</sst>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2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53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i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1" fillId="0" borderId="38" xfId="42" applyFont="1" applyFill="1" applyBorder="1" applyAlignment="1">
      <alignment horizontal="left" vertical="top" wrapText="1"/>
      <protection/>
    </xf>
    <xf numFmtId="173" fontId="11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2" fillId="0" borderId="21" xfId="42" applyNumberFormat="1" applyFont="1" applyFill="1" applyBorder="1" applyAlignment="1">
      <alignment horizontal="left" vertical="top"/>
      <protection/>
    </xf>
    <xf numFmtId="0" fontId="12" fillId="0" borderId="33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1" fillId="0" borderId="39" xfId="42" applyFont="1" applyFill="1" applyBorder="1" applyAlignment="1">
      <alignment horizontal="left" vertical="top" wrapText="1"/>
      <protection/>
    </xf>
    <xf numFmtId="176" fontId="11" fillId="0" borderId="37" xfId="42" applyNumberFormat="1" applyFont="1" applyFill="1" applyBorder="1" applyAlignment="1">
      <alignment horizontal="right" vertical="top"/>
      <protection/>
    </xf>
    <xf numFmtId="177" fontId="12" fillId="0" borderId="40" xfId="42" applyNumberFormat="1" applyFont="1" applyFill="1" applyBorder="1" applyAlignment="1">
      <alignment horizontal="left" vertical="top"/>
      <protection/>
    </xf>
    <xf numFmtId="176" fontId="12" fillId="0" borderId="40" xfId="42" applyNumberFormat="1" applyFont="1" applyFill="1" applyBorder="1" applyAlignment="1">
      <alignment horizontal="right" vertical="top"/>
      <protection/>
    </xf>
    <xf numFmtId="176" fontId="12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2" fillId="0" borderId="13" xfId="42" applyNumberFormat="1" applyFont="1" applyFill="1" applyBorder="1" applyAlignment="1">
      <alignment horizontal="left" vertical="top"/>
      <protection/>
    </xf>
    <xf numFmtId="0" fontId="14" fillId="0" borderId="26" xfId="42" applyFont="1" applyFill="1" applyBorder="1" applyAlignment="1">
      <alignment horizontal="left" vertical="top" wrapText="1"/>
      <protection/>
    </xf>
    <xf numFmtId="176" fontId="12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2" fillId="0" borderId="21" xfId="42" applyNumberFormat="1" applyFont="1" applyFill="1" applyBorder="1" applyAlignment="1">
      <alignment horizontal="lef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82" fontId="12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2" fillId="0" borderId="25" xfId="42" applyNumberFormat="1" applyFont="1" applyFill="1" applyBorder="1" applyAlignment="1">
      <alignment horizontal="left" vertical="top"/>
      <protection/>
    </xf>
    <xf numFmtId="182" fontId="12" fillId="0" borderId="26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2" fillId="0" borderId="20" xfId="42" applyFont="1" applyFill="1" applyBorder="1" applyAlignment="1">
      <alignment horizontal="left" vertical="top" wrapText="1"/>
      <protection/>
    </xf>
    <xf numFmtId="178" fontId="12" fillId="0" borderId="33" xfId="42" applyNumberFormat="1" applyFont="1" applyFill="1" applyBorder="1" applyAlignment="1">
      <alignment horizontal="right" vertical="top"/>
      <protection/>
    </xf>
    <xf numFmtId="0" fontId="12" fillId="0" borderId="11" xfId="42" applyFont="1" applyFill="1" applyBorder="1" applyAlignment="1">
      <alignment horizontal="left" vertical="top" wrapText="1"/>
      <protection/>
    </xf>
    <xf numFmtId="0" fontId="0" fillId="0" borderId="20" xfId="42" applyFont="1" applyFill="1" applyBorder="1">
      <alignment/>
      <protection/>
    </xf>
    <xf numFmtId="179" fontId="12" fillId="0" borderId="40" xfId="42" applyNumberFormat="1" applyFont="1" applyFill="1" applyBorder="1" applyAlignment="1">
      <alignment horizontal="right" vertical="top"/>
      <protection/>
    </xf>
    <xf numFmtId="175" fontId="12" fillId="0" borderId="0" xfId="42" applyNumberFormat="1" applyFont="1" applyFill="1" applyBorder="1" applyAlignment="1">
      <alignment horizontal="left" vertical="top"/>
      <protection/>
    </xf>
    <xf numFmtId="178" fontId="12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1" fillId="0" borderId="27" xfId="42" applyNumberFormat="1" applyFont="1" applyFill="1" applyBorder="1" applyAlignment="1">
      <alignment horizontal="left" vertical="top"/>
      <protection/>
    </xf>
    <xf numFmtId="176" fontId="11" fillId="0" borderId="12" xfId="42" applyNumberFormat="1" applyFont="1" applyFill="1" applyBorder="1" applyAlignment="1">
      <alignment horizontal="right" vertical="top"/>
      <protection/>
    </xf>
    <xf numFmtId="179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4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2" fillId="0" borderId="22" xfId="42" applyNumberFormat="1" applyFont="1" applyFill="1" applyBorder="1" applyAlignment="1">
      <alignment horizontal="left" vertical="top"/>
      <protection/>
    </xf>
    <xf numFmtId="176" fontId="12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2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2" fillId="0" borderId="36" xfId="42" applyNumberFormat="1" applyFont="1" applyFill="1" applyBorder="1" applyAlignment="1">
      <alignment horizontal="lef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9" fontId="12" fillId="0" borderId="41" xfId="42" applyNumberFormat="1" applyFont="1" applyFill="1" applyBorder="1" applyAlignment="1">
      <alignment horizontal="right" vertical="top"/>
      <protection/>
    </xf>
    <xf numFmtId="179" fontId="12" fillId="0" borderId="23" xfId="42" applyNumberFormat="1" applyFont="1" applyFill="1" applyBorder="1" applyAlignment="1">
      <alignment horizontal="right" vertical="top"/>
      <protection/>
    </xf>
    <xf numFmtId="179" fontId="12" fillId="0" borderId="26" xfId="42" applyNumberFormat="1" applyFont="1" applyFill="1" applyBorder="1" applyAlignment="1">
      <alignment horizontal="right" vertical="top"/>
      <protection/>
    </xf>
    <xf numFmtId="181" fontId="11" fillId="0" borderId="32" xfId="42" applyNumberFormat="1" applyFont="1" applyFill="1" applyBorder="1" applyAlignment="1">
      <alignment horizontal="left" vertical="top"/>
      <protection/>
    </xf>
    <xf numFmtId="0" fontId="11" fillId="0" borderId="42" xfId="42" applyFont="1" applyFill="1" applyBorder="1" applyAlignment="1">
      <alignment horizontal="left" vertical="top" wrapText="1"/>
      <protection/>
    </xf>
    <xf numFmtId="178" fontId="11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2" fillId="0" borderId="27" xfId="42" applyNumberFormat="1" applyFont="1" applyFill="1" applyBorder="1" applyAlignment="1">
      <alignment horizontal="left" vertical="top"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0" fontId="16" fillId="0" borderId="0" xfId="42" applyFont="1" applyFill="1" applyBorder="1" applyAlignment="1">
      <alignment horizontal="left" vertical="top"/>
      <protection/>
    </xf>
    <xf numFmtId="183" fontId="16" fillId="0" borderId="0" xfId="42" applyNumberFormat="1" applyFont="1" applyFill="1" applyBorder="1" applyAlignment="1">
      <alignment horizontal="left" vertical="top"/>
      <protection/>
    </xf>
    <xf numFmtId="0" fontId="17" fillId="0" borderId="0" xfId="42" applyFont="1" applyFill="1" applyBorder="1">
      <alignment/>
      <protection/>
    </xf>
    <xf numFmtId="0" fontId="17" fillId="0" borderId="0" xfId="42" applyFont="1" applyFill="1" applyBorder="1" applyAlignment="1">
      <alignment wrapText="1"/>
      <protection/>
    </xf>
    <xf numFmtId="0" fontId="17" fillId="0" borderId="0" xfId="42" applyFont="1" applyFill="1">
      <alignment/>
      <protection/>
    </xf>
    <xf numFmtId="175" fontId="12" fillId="0" borderId="40" xfId="42" applyNumberFormat="1" applyFont="1" applyFill="1" applyBorder="1" applyAlignment="1">
      <alignment horizontal="left" vertical="top"/>
      <protection/>
    </xf>
    <xf numFmtId="0" fontId="12" fillId="0" borderId="24" xfId="42" applyFont="1" applyFill="1" applyBorder="1" applyAlignment="1">
      <alignment horizontal="left" vertical="top" wrapText="1"/>
      <protection/>
    </xf>
    <xf numFmtId="181" fontId="11" fillId="0" borderId="0" xfId="42" applyNumberFormat="1" applyFont="1" applyFill="1" applyBorder="1" applyAlignment="1">
      <alignment horizontal="left" vertical="top"/>
      <protection/>
    </xf>
    <xf numFmtId="176" fontId="11" fillId="0" borderId="31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2" fillId="0" borderId="43" xfId="42" applyNumberFormat="1" applyFont="1" applyFill="1" applyBorder="1" applyAlignment="1">
      <alignment horizontal="left" vertical="top"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8" fontId="11" fillId="0" borderId="12" xfId="42" applyNumberFormat="1" applyFont="1" applyFill="1" applyBorder="1" applyAlignment="1">
      <alignment horizontal="right" vertical="top"/>
      <protection/>
    </xf>
    <xf numFmtId="178" fontId="12" fillId="0" borderId="40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1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1" fillId="0" borderId="40" xfId="42" applyFont="1" applyFill="1" applyBorder="1" applyAlignment="1">
      <alignment horizontal="left" vertical="top" wrapText="1"/>
      <protection/>
    </xf>
    <xf numFmtId="173" fontId="11" fillId="0" borderId="33" xfId="42" applyNumberFormat="1" applyFont="1" applyFill="1" applyBorder="1" applyAlignment="1">
      <alignment horizontal="right" vertical="top"/>
      <protection/>
    </xf>
    <xf numFmtId="0" fontId="11" fillId="0" borderId="0" xfId="42" applyFont="1" applyFill="1" applyBorder="1" applyAlignment="1">
      <alignment horizontal="left" vertical="top" wrapText="1"/>
      <protection/>
    </xf>
    <xf numFmtId="0" fontId="11" fillId="0" borderId="13" xfId="42" applyFont="1" applyFill="1" applyBorder="1" applyAlignment="1">
      <alignment horizontal="left" vertical="top" wrapText="1"/>
      <protection/>
    </xf>
    <xf numFmtId="173" fontId="12" fillId="0" borderId="31" xfId="42" applyNumberFormat="1" applyFont="1" applyFill="1" applyBorder="1" applyAlignment="1">
      <alignment horizontal="right" vertical="top"/>
      <protection/>
    </xf>
    <xf numFmtId="177" fontId="12" fillId="0" borderId="29" xfId="42" applyNumberFormat="1" applyFont="1" applyFill="1" applyBorder="1" applyAlignment="1">
      <alignment horizontal="lef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8" fontId="12" fillId="0" borderId="28" xfId="42" applyNumberFormat="1" applyFont="1" applyFill="1" applyBorder="1" applyAlignment="1">
      <alignment horizontal="right" vertical="top"/>
      <protection/>
    </xf>
    <xf numFmtId="179" fontId="12" fillId="0" borderId="28" xfId="42" applyNumberFormat="1" applyFont="1" applyFill="1" applyBorder="1" applyAlignment="1">
      <alignment horizontal="right" vertical="top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175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2" fillId="0" borderId="46" xfId="42" applyFont="1" applyFill="1" applyBorder="1" applyAlignment="1">
      <alignment horizontal="left" vertical="top" wrapText="1"/>
      <protection/>
    </xf>
    <xf numFmtId="0" fontId="11" fillId="0" borderId="33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0" fontId="11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2" fillId="0" borderId="28" xfId="42" applyNumberFormat="1" applyFont="1" applyFill="1" applyBorder="1" applyAlignment="1">
      <alignment horizontal="right" vertical="top"/>
      <protection/>
    </xf>
    <xf numFmtId="184" fontId="11" fillId="0" borderId="12" xfId="42" applyNumberFormat="1" applyFont="1" applyFill="1" applyBorder="1" applyAlignment="1">
      <alignment horizontal="right" vertical="top"/>
      <protection/>
    </xf>
    <xf numFmtId="175" fontId="12" fillId="0" borderId="29" xfId="42" applyNumberFormat="1" applyFont="1" applyFill="1" applyBorder="1" applyAlignment="1">
      <alignment horizontal="left" vertical="top"/>
      <protection/>
    </xf>
    <xf numFmtId="184" fontId="12" fillId="0" borderId="28" xfId="42" applyNumberFormat="1" applyFont="1" applyFill="1" applyBorder="1" applyAlignment="1">
      <alignment horizontal="right" vertical="top"/>
      <protection/>
    </xf>
    <xf numFmtId="0" fontId="11" fillId="0" borderId="45" xfId="42" applyFont="1" applyFill="1" applyBorder="1" applyAlignment="1">
      <alignment horizontal="left" vertical="top" wrapText="1"/>
      <protection/>
    </xf>
    <xf numFmtId="176" fontId="11" fillId="0" borderId="28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175" fontId="12" fillId="0" borderId="43" xfId="42" applyNumberFormat="1" applyFont="1" applyFill="1" applyBorder="1" applyAlignment="1">
      <alignment horizontal="left" vertical="top"/>
      <protection/>
    </xf>
    <xf numFmtId="176" fontId="12" fillId="0" borderId="47" xfId="42" applyNumberFormat="1" applyFont="1" applyFill="1" applyBorder="1" applyAlignment="1">
      <alignment horizontal="righ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81" fontId="11" fillId="0" borderId="13" xfId="42" applyNumberFormat="1" applyFont="1" applyFill="1" applyBorder="1" applyAlignment="1">
      <alignment horizontal="left" vertical="top"/>
      <protection/>
    </xf>
    <xf numFmtId="0" fontId="11" fillId="0" borderId="46" xfId="42" applyFont="1" applyFill="1" applyBorder="1" applyAlignment="1">
      <alignment horizontal="left" vertical="top" wrapText="1"/>
      <protection/>
    </xf>
    <xf numFmtId="179" fontId="11" fillId="0" borderId="34" xfId="42" applyNumberFormat="1" applyFont="1" applyFill="1" applyBorder="1" applyAlignment="1">
      <alignment horizontal="right" vertical="top"/>
      <protection/>
    </xf>
    <xf numFmtId="177" fontId="12" fillId="0" borderId="0" xfId="42" applyNumberFormat="1" applyFont="1" applyFill="1" applyBorder="1" applyAlignment="1">
      <alignment horizontal="left" vertical="top"/>
      <protection/>
    </xf>
    <xf numFmtId="175" fontId="12" fillId="0" borderId="19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179" fontId="11" fillId="0" borderId="20" xfId="42" applyNumberFormat="1" applyFont="1" applyFill="1" applyBorder="1" applyAlignment="1">
      <alignment horizontal="right" vertical="top"/>
      <protection/>
    </xf>
    <xf numFmtId="181" fontId="11" fillId="0" borderId="29" xfId="42" applyNumberFormat="1" applyFont="1" applyFill="1" applyBorder="1" applyAlignment="1">
      <alignment horizontal="left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176" fontId="11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2" fillId="0" borderId="15" xfId="42" applyNumberFormat="1" applyFont="1" applyFill="1" applyBorder="1" applyAlignment="1">
      <alignment horizontal="left" vertical="top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81" fontId="11" fillId="0" borderId="14" xfId="42" applyNumberFormat="1" applyFont="1" applyFill="1" applyBorder="1" applyAlignment="1">
      <alignment horizontal="left" vertical="top"/>
      <protection/>
    </xf>
    <xf numFmtId="0" fontId="11" fillId="0" borderId="48" xfId="42" applyFont="1" applyFill="1" applyBorder="1" applyAlignment="1">
      <alignment horizontal="left" vertical="top" wrapText="1"/>
      <protection/>
    </xf>
    <xf numFmtId="176" fontId="11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2" fillId="0" borderId="51" xfId="42" applyFont="1" applyFill="1" applyBorder="1" applyAlignment="1">
      <alignment horizontal="left" vertical="top" wrapText="1"/>
      <protection/>
    </xf>
    <xf numFmtId="0" fontId="11" fillId="0" borderId="50" xfId="42" applyFont="1" applyFill="1" applyBorder="1" applyAlignment="1">
      <alignment horizontal="left" vertical="top" wrapText="1"/>
      <protection/>
    </xf>
    <xf numFmtId="179" fontId="11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2" fillId="0" borderId="27" xfId="42" applyNumberFormat="1" applyFont="1" applyFill="1" applyBorder="1" applyAlignment="1">
      <alignment horizontal="right" vertical="top"/>
      <protection/>
    </xf>
    <xf numFmtId="0" fontId="11" fillId="0" borderId="41" xfId="42" applyFont="1" applyFill="1" applyBorder="1" applyAlignment="1">
      <alignment horizontal="left" vertical="top" wrapText="1"/>
      <protection/>
    </xf>
    <xf numFmtId="178" fontId="11" fillId="0" borderId="5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0" fillId="0" borderId="0" xfId="42" applyFont="1" applyFill="1" applyBorder="1" applyAlignment="1">
      <alignment horizontal="right" vertical="top" wrapText="1"/>
      <protection/>
    </xf>
    <xf numFmtId="0" fontId="16" fillId="0" borderId="0" xfId="42" applyFont="1" applyFill="1" applyAlignment="1">
      <alignment horizontal="left" vertical="top"/>
      <protection/>
    </xf>
    <xf numFmtId="183" fontId="16" fillId="0" borderId="0" xfId="42" applyNumberFormat="1" applyFont="1" applyFill="1" applyAlignment="1">
      <alignment horizontal="left" vertical="top"/>
      <protection/>
    </xf>
    <xf numFmtId="0" fontId="17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181" fontId="11" fillId="0" borderId="56" xfId="42" applyNumberFormat="1" applyFont="1" applyFill="1" applyBorder="1" applyAlignment="1">
      <alignment horizontal="left" vertical="top"/>
      <protection/>
    </xf>
    <xf numFmtId="173" fontId="11" fillId="0" borderId="40" xfId="42" applyNumberFormat="1" applyFont="1" applyFill="1" applyBorder="1" applyAlignment="1">
      <alignment horizontal="right" vertical="top"/>
      <protection/>
    </xf>
    <xf numFmtId="175" fontId="12" fillId="0" borderId="22" xfId="42" applyNumberFormat="1" applyFont="1" applyFill="1" applyBorder="1" applyAlignment="1">
      <alignment horizontal="left" vertical="top"/>
      <protection/>
    </xf>
    <xf numFmtId="173" fontId="12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" fillId="0" borderId="57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1" fillId="0" borderId="58" xfId="42" applyFont="1" applyFill="1" applyBorder="1" applyAlignment="1">
      <alignment horizontal="left" vertical="top" wrapText="1"/>
      <protection/>
    </xf>
    <xf numFmtId="179" fontId="11" fillId="0" borderId="57" xfId="42" applyNumberFormat="1" applyFont="1" applyFill="1" applyBorder="1" applyAlignment="1">
      <alignment horizontal="right" vertical="top"/>
      <protection/>
    </xf>
    <xf numFmtId="174" fontId="11" fillId="0" borderId="51" xfId="42" applyNumberFormat="1" applyFont="1" applyFill="1" applyBorder="1" applyAlignment="1">
      <alignment horizontal="left" vertical="top"/>
      <protection/>
    </xf>
    <xf numFmtId="181" fontId="11" fillId="0" borderId="41" xfId="42" applyNumberFormat="1" applyFont="1" applyFill="1" applyBorder="1" applyAlignment="1">
      <alignment horizontal="left" vertical="top"/>
      <protection/>
    </xf>
    <xf numFmtId="0" fontId="8" fillId="0" borderId="59" xfId="42" applyFont="1" applyFill="1" applyBorder="1" applyAlignment="1">
      <alignment horizontal="center" vertical="center"/>
      <protection/>
    </xf>
    <xf numFmtId="4" fontId="8" fillId="0" borderId="60" xfId="42" applyNumberFormat="1" applyFont="1" applyFill="1" applyBorder="1" applyAlignment="1">
      <alignment horizontal="center" vertical="center"/>
      <protection/>
    </xf>
    <xf numFmtId="172" fontId="10" fillId="33" borderId="61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2" xfId="42" applyFont="1" applyFill="1" applyBorder="1">
      <alignment/>
      <protection/>
    </xf>
    <xf numFmtId="0" fontId="0" fillId="33" borderId="63" xfId="42" applyFont="1" applyFill="1" applyBorder="1">
      <alignment/>
      <protection/>
    </xf>
    <xf numFmtId="0" fontId="10" fillId="33" borderId="64" xfId="42" applyFont="1" applyFill="1" applyBorder="1" applyAlignment="1">
      <alignment horizontal="left" vertical="top" wrapText="1"/>
      <protection/>
    </xf>
    <xf numFmtId="173" fontId="10" fillId="33" borderId="62" xfId="42" applyNumberFormat="1" applyFont="1" applyFill="1" applyBorder="1" applyAlignment="1">
      <alignment horizontal="right" vertical="top"/>
      <protection/>
    </xf>
    <xf numFmtId="0" fontId="10" fillId="33" borderId="39" xfId="42" applyFont="1" applyFill="1" applyBorder="1" applyAlignment="1">
      <alignment horizontal="left" vertical="top" wrapText="1"/>
      <protection/>
    </xf>
    <xf numFmtId="173" fontId="10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0" fillId="33" borderId="37" xfId="42" applyNumberFormat="1" applyFont="1" applyFill="1" applyBorder="1" applyAlignment="1">
      <alignment horizontal="right" vertical="top"/>
      <protection/>
    </xf>
    <xf numFmtId="180" fontId="10" fillId="33" borderId="37" xfId="42" applyNumberFormat="1" applyFont="1" applyFill="1" applyBorder="1" applyAlignment="1">
      <alignment horizontal="left" vertical="top"/>
      <protection/>
    </xf>
    <xf numFmtId="180" fontId="10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0" fillId="33" borderId="23" xfId="42" applyFont="1" applyFill="1" applyBorder="1" applyAlignment="1">
      <alignment horizontal="left" vertical="top" wrapText="1"/>
      <protection/>
    </xf>
    <xf numFmtId="184" fontId="10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0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0" fillId="33" borderId="42" xfId="42" applyFont="1" applyFill="1" applyBorder="1" applyAlignment="1">
      <alignment horizontal="left" vertical="top" wrapText="1"/>
      <protection/>
    </xf>
    <xf numFmtId="184" fontId="10" fillId="33" borderId="31" xfId="42" applyNumberFormat="1" applyFont="1" applyFill="1" applyBorder="1" applyAlignment="1">
      <alignment horizontal="right" vertical="top"/>
      <protection/>
    </xf>
    <xf numFmtId="180" fontId="10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0" fillId="33" borderId="0" xfId="42" applyNumberFormat="1" applyFont="1" applyFill="1" applyBorder="1" applyAlignment="1">
      <alignment horizontal="right" vertical="top"/>
      <protection/>
    </xf>
    <xf numFmtId="4" fontId="12" fillId="0" borderId="33" xfId="42" applyNumberFormat="1" applyFont="1" applyFill="1" applyBorder="1" applyAlignment="1">
      <alignment horizontal="right" vertical="top"/>
      <protection/>
    </xf>
    <xf numFmtId="0" fontId="19" fillId="0" borderId="42" xfId="42" applyFont="1" applyFill="1" applyBorder="1" applyAlignment="1">
      <alignment horizontal="left" vertical="top" wrapText="1"/>
      <protection/>
    </xf>
    <xf numFmtId="176" fontId="11" fillId="0" borderId="0" xfId="42" applyNumberFormat="1" applyFont="1" applyFill="1" applyBorder="1" applyAlignment="1">
      <alignment horizontal="right" vertical="top"/>
      <protection/>
    </xf>
    <xf numFmtId="174" fontId="11" fillId="0" borderId="21" xfId="42" applyNumberFormat="1" applyFont="1" applyFill="1" applyBorder="1" applyAlignment="1">
      <alignment horizontal="lef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6" fontId="12" fillId="0" borderId="51" xfId="42" applyNumberFormat="1" applyFont="1" applyFill="1" applyBorder="1" applyAlignment="1">
      <alignment horizontal="right" vertical="top"/>
      <protection/>
    </xf>
    <xf numFmtId="174" fontId="11" fillId="0" borderId="33" xfId="42" applyNumberFormat="1" applyFont="1" applyFill="1" applyBorder="1" applyAlignment="1">
      <alignment horizontal="left" vertical="top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174" fontId="11" fillId="0" borderId="23" xfId="42" applyNumberFormat="1" applyFont="1" applyFill="1" applyBorder="1" applyAlignment="1">
      <alignment horizontal="left" vertical="top"/>
      <protection/>
    </xf>
    <xf numFmtId="181" fontId="11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2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176" fontId="12" fillId="0" borderId="41" xfId="42" applyNumberFormat="1" applyFont="1" applyFill="1" applyBorder="1" applyAlignment="1">
      <alignment horizontal="right" vertical="top"/>
      <protection/>
    </xf>
    <xf numFmtId="177" fontId="19" fillId="0" borderId="29" xfId="42" applyNumberFormat="1" applyFont="1" applyFill="1" applyBorder="1" applyAlignment="1">
      <alignment horizontal="left" vertical="top"/>
      <protection/>
    </xf>
    <xf numFmtId="0" fontId="19" fillId="0" borderId="45" xfId="42" applyFont="1" applyFill="1" applyBorder="1" applyAlignment="1">
      <alignment horizontal="left" vertical="top" wrapText="1"/>
      <protection/>
    </xf>
    <xf numFmtId="179" fontId="19" fillId="0" borderId="28" xfId="42" applyNumberFormat="1" applyFont="1" applyFill="1" applyBorder="1" applyAlignment="1">
      <alignment horizontal="right" vertical="top"/>
      <protection/>
    </xf>
    <xf numFmtId="177" fontId="19" fillId="0" borderId="43" xfId="42" applyNumberFormat="1" applyFont="1" applyFill="1" applyBorder="1" applyAlignment="1">
      <alignment horizontal="left" vertical="top"/>
      <protection/>
    </xf>
    <xf numFmtId="179" fontId="19" fillId="0" borderId="47" xfId="42" applyNumberFormat="1" applyFont="1" applyFill="1" applyBorder="1" applyAlignment="1">
      <alignment horizontal="right" vertical="top"/>
      <protection/>
    </xf>
    <xf numFmtId="0" fontId="20" fillId="33" borderId="39" xfId="42" applyFont="1" applyFill="1" applyBorder="1" applyAlignment="1">
      <alignment horizontal="left" vertical="top" wrapText="1"/>
      <protection/>
    </xf>
    <xf numFmtId="0" fontId="21" fillId="0" borderId="48" xfId="42" applyFont="1" applyFill="1" applyBorder="1" applyAlignment="1">
      <alignment horizontal="left" vertical="top" wrapText="1"/>
      <protection/>
    </xf>
    <xf numFmtId="176" fontId="21" fillId="0" borderId="27" xfId="42" applyNumberFormat="1" applyFont="1" applyFill="1" applyBorder="1" applyAlignment="1">
      <alignment horizontal="right" vertical="top"/>
      <protection/>
    </xf>
    <xf numFmtId="176" fontId="21" fillId="0" borderId="51" xfId="42" applyNumberFormat="1" applyFont="1" applyFill="1" applyBorder="1" applyAlignment="1">
      <alignment horizontal="right" vertical="top"/>
      <protection/>
    </xf>
    <xf numFmtId="177" fontId="19" fillId="0" borderId="36" xfId="42" applyNumberFormat="1" applyFont="1" applyFill="1" applyBorder="1" applyAlignment="1">
      <alignment horizontal="left" vertical="top"/>
      <protection/>
    </xf>
    <xf numFmtId="0" fontId="19" fillId="0" borderId="51" xfId="42" applyFont="1" applyFill="1" applyBorder="1" applyAlignment="1">
      <alignment horizontal="left" vertical="top" wrapText="1"/>
      <protection/>
    </xf>
    <xf numFmtId="179" fontId="19" fillId="0" borderId="41" xfId="42" applyNumberFormat="1" applyFont="1" applyFill="1" applyBorder="1" applyAlignment="1">
      <alignment horizontal="right" vertical="top"/>
      <protection/>
    </xf>
    <xf numFmtId="179" fontId="19" fillId="0" borderId="51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0" fontId="10" fillId="33" borderId="23" xfId="42" applyNumberFormat="1" applyFont="1" applyFill="1" applyBorder="1" applyAlignment="1">
      <alignment horizontal="left" vertical="top"/>
      <protection/>
    </xf>
    <xf numFmtId="0" fontId="12" fillId="0" borderId="21" xfId="42" applyFont="1" applyFill="1" applyBorder="1" applyAlignment="1">
      <alignment horizontal="left" vertical="top" wrapText="1"/>
      <protection/>
    </xf>
    <xf numFmtId="0" fontId="0" fillId="0" borderId="65" xfId="42" applyFont="1" applyFill="1" applyBorder="1">
      <alignment/>
      <protection/>
    </xf>
    <xf numFmtId="178" fontId="11" fillId="0" borderId="26" xfId="42" applyNumberFormat="1" applyFont="1" applyFill="1" applyBorder="1" applyAlignment="1">
      <alignment horizontal="right" vertical="top"/>
      <protection/>
    </xf>
    <xf numFmtId="179" fontId="12" fillId="0" borderId="47" xfId="42" applyNumberFormat="1" applyFont="1" applyFill="1" applyBorder="1" applyAlignment="1">
      <alignment horizontal="right" vertical="top"/>
      <protection/>
    </xf>
    <xf numFmtId="0" fontId="19" fillId="0" borderId="44" xfId="42" applyFont="1" applyFill="1" applyBorder="1" applyAlignment="1">
      <alignment horizontal="left" vertical="top" wrapText="1"/>
      <protection/>
    </xf>
    <xf numFmtId="181" fontId="21" fillId="0" borderId="29" xfId="42" applyNumberFormat="1" applyFont="1" applyFill="1" applyBorder="1" applyAlignment="1">
      <alignment horizontal="left" vertical="top"/>
      <protection/>
    </xf>
    <xf numFmtId="178" fontId="12" fillId="0" borderId="34" xfId="42" applyNumberFormat="1" applyFont="1" applyFill="1" applyBorder="1" applyAlignment="1">
      <alignment horizontal="right" vertical="top"/>
      <protection/>
    </xf>
    <xf numFmtId="178" fontId="12" fillId="0" borderId="47" xfId="42" applyNumberFormat="1" applyFont="1" applyFill="1" applyBorder="1" applyAlignment="1">
      <alignment horizontal="righ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65" fillId="0" borderId="0" xfId="42" applyFont="1" applyFill="1" applyBorder="1">
      <alignment/>
      <protection/>
    </xf>
    <xf numFmtId="0" fontId="65" fillId="0" borderId="0" xfId="42" applyFont="1" applyFill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176" fontId="19" fillId="0" borderId="2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9" fillId="0" borderId="41" xfId="42" applyFont="1" applyFill="1" applyBorder="1" applyAlignment="1">
      <alignment horizontal="left" vertical="top" wrapText="1"/>
      <protection/>
    </xf>
    <xf numFmtId="181" fontId="21" fillId="0" borderId="0" xfId="42" applyNumberFormat="1" applyFont="1" applyFill="1" applyBorder="1" applyAlignment="1">
      <alignment horizontal="left" vertical="top"/>
      <protection/>
    </xf>
    <xf numFmtId="0" fontId="21" fillId="0" borderId="42" xfId="42" applyFont="1" applyFill="1" applyBorder="1" applyAlignment="1">
      <alignment horizontal="left" vertical="top" wrapText="1"/>
      <protection/>
    </xf>
    <xf numFmtId="176" fontId="21" fillId="0" borderId="31" xfId="42" applyNumberFormat="1" applyFont="1" applyFill="1" applyBorder="1" applyAlignment="1">
      <alignment horizontal="right" vertical="top"/>
      <protection/>
    </xf>
    <xf numFmtId="176" fontId="21" fillId="0" borderId="26" xfId="42" applyNumberFormat="1" applyFont="1" applyFill="1" applyBorder="1" applyAlignment="1">
      <alignment horizontal="right" vertical="top"/>
      <protection/>
    </xf>
    <xf numFmtId="174" fontId="21" fillId="0" borderId="33" xfId="42" applyNumberFormat="1" applyFont="1" applyFill="1" applyBorder="1" applyAlignment="1">
      <alignment horizontal="left" vertical="top"/>
      <protection/>
    </xf>
    <xf numFmtId="0" fontId="19" fillId="0" borderId="41" xfId="42" applyFont="1" applyFill="1" applyBorder="1" applyAlignment="1">
      <alignment horizontal="left" vertical="top" wrapText="1"/>
      <protection/>
    </xf>
    <xf numFmtId="176" fontId="19" fillId="0" borderId="51" xfId="42" applyNumberFormat="1" applyFont="1" applyFill="1" applyBorder="1" applyAlignment="1">
      <alignment horizontal="right" vertical="top"/>
      <protection/>
    </xf>
    <xf numFmtId="0" fontId="19" fillId="0" borderId="35" xfId="42" applyFont="1" applyFill="1" applyBorder="1" applyAlignment="1">
      <alignment horizontal="left" vertical="top" wrapText="1"/>
      <protection/>
    </xf>
    <xf numFmtId="176" fontId="19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6" xfId="42" applyFont="1" applyFill="1" applyBorder="1">
      <alignment/>
      <protection/>
    </xf>
    <xf numFmtId="182" fontId="19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19" fillId="0" borderId="28" xfId="42" applyNumberFormat="1" applyFont="1" applyFill="1" applyBorder="1" applyAlignment="1">
      <alignment horizontal="right" vertical="top"/>
      <protection/>
    </xf>
    <xf numFmtId="181" fontId="21" fillId="0" borderId="32" xfId="42" applyNumberFormat="1" applyFont="1" applyFill="1" applyBorder="1" applyAlignment="1">
      <alignment horizontal="left" vertical="top"/>
      <protection/>
    </xf>
    <xf numFmtId="174" fontId="21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1" fillId="0" borderId="38" xfId="42" applyFont="1" applyFill="1" applyBorder="1" applyAlignment="1">
      <alignment horizontal="left" vertical="top" wrapText="1"/>
      <protection/>
    </xf>
    <xf numFmtId="179" fontId="21" fillId="0" borderId="12" xfId="42" applyNumberFormat="1" applyFont="1" applyFill="1" applyBorder="1" applyAlignment="1">
      <alignment horizontal="right" vertical="top"/>
      <protection/>
    </xf>
    <xf numFmtId="0" fontId="19" fillId="0" borderId="44" xfId="42" applyFont="1" applyFill="1" applyBorder="1" applyAlignment="1">
      <alignment horizontal="left" vertical="top" wrapText="1"/>
      <protection/>
    </xf>
    <xf numFmtId="0" fontId="0" fillId="0" borderId="66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180" fontId="20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0" fillId="33" borderId="37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1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1" fillId="0" borderId="44" xfId="42" applyFont="1" applyFill="1" applyBorder="1" applyAlignment="1">
      <alignment horizontal="left" vertical="top" wrapText="1"/>
      <protection/>
    </xf>
    <xf numFmtId="176" fontId="21" fillId="0" borderId="47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7" fontId="12" fillId="0" borderId="41" xfId="42" applyNumberFormat="1" applyFont="1" applyFill="1" applyBorder="1" applyAlignment="1">
      <alignment horizontal="left" vertical="top"/>
      <protection/>
    </xf>
    <xf numFmtId="0" fontId="12" fillId="0" borderId="58" xfId="42" applyFont="1" applyFill="1" applyBorder="1" applyAlignment="1">
      <alignment horizontal="left" vertical="top" wrapText="1"/>
      <protection/>
    </xf>
    <xf numFmtId="179" fontId="12" fillId="0" borderId="57" xfId="42" applyNumberFormat="1" applyFont="1" applyFill="1" applyBorder="1" applyAlignment="1">
      <alignment horizontal="right" vertical="top"/>
      <protection/>
    </xf>
    <xf numFmtId="0" fontId="12" fillId="0" borderId="20" xfId="42" applyFont="1" applyFill="1" applyBorder="1" applyAlignment="1">
      <alignment horizontal="left" vertical="top" wrapText="1"/>
      <protection/>
    </xf>
    <xf numFmtId="181" fontId="11" fillId="0" borderId="22" xfId="42" applyNumberFormat="1" applyFont="1" applyFill="1" applyBorder="1" applyAlignment="1">
      <alignment horizontal="left" vertical="top"/>
      <protection/>
    </xf>
    <xf numFmtId="181" fontId="11" fillId="0" borderId="4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0" fillId="33" borderId="68" xfId="42" applyNumberFormat="1" applyFont="1" applyFill="1" applyBorder="1" applyAlignment="1">
      <alignment vertical="top"/>
      <protection/>
    </xf>
    <xf numFmtId="173" fontId="11" fillId="0" borderId="51" xfId="42" applyNumberFormat="1" applyFont="1" applyFill="1" applyBorder="1" applyAlignment="1">
      <alignment vertical="top"/>
      <protection/>
    </xf>
    <xf numFmtId="173" fontId="12" fillId="0" borderId="51" xfId="42" applyNumberFormat="1" applyFont="1" applyFill="1" applyBorder="1" applyAlignment="1">
      <alignment vertical="top"/>
      <protection/>
    </xf>
    <xf numFmtId="173" fontId="12" fillId="0" borderId="37" xfId="42" applyNumberFormat="1" applyFont="1" applyFill="1" applyBorder="1" applyAlignment="1">
      <alignment vertical="top"/>
      <protection/>
    </xf>
    <xf numFmtId="173" fontId="12" fillId="0" borderId="23" xfId="42" applyNumberFormat="1" applyFont="1" applyFill="1" applyBorder="1" applyAlignment="1">
      <alignment vertical="top"/>
      <protection/>
    </xf>
    <xf numFmtId="173" fontId="12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66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8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9" xfId="42" applyNumberFormat="1" applyFont="1" applyFill="1" applyBorder="1" applyAlignment="1">
      <alignment horizontal="center" vertical="top"/>
      <protection/>
    </xf>
    <xf numFmtId="2" fontId="8" fillId="0" borderId="59" xfId="42" applyNumberFormat="1" applyFont="1" applyFill="1" applyBorder="1" applyAlignment="1">
      <alignment horizontal="center" vertical="top"/>
      <protection/>
    </xf>
    <xf numFmtId="2" fontId="8" fillId="0" borderId="67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176" fontId="13" fillId="0" borderId="13" xfId="42" applyNumberFormat="1" applyFont="1" applyFill="1" applyBorder="1" applyAlignment="1">
      <alignment vertical="top"/>
      <protection/>
    </xf>
    <xf numFmtId="176" fontId="13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3" fontId="12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1" fillId="0" borderId="65" xfId="42" applyNumberFormat="1" applyFont="1" applyFill="1" applyBorder="1" applyAlignment="1">
      <alignment horizontal="left"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175" fontId="12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13" fillId="0" borderId="11" xfId="42" applyFont="1" applyFill="1" applyBorder="1" applyAlignment="1">
      <alignment vertical="top"/>
      <protection/>
    </xf>
    <xf numFmtId="0" fontId="13" fillId="0" borderId="0" xfId="42" applyFont="1" applyFill="1" applyBorder="1" applyAlignment="1">
      <alignment vertical="top"/>
      <protection/>
    </xf>
    <xf numFmtId="0" fontId="13" fillId="0" borderId="0" xfId="42" applyFont="1" applyFill="1" applyAlignment="1">
      <alignment vertical="top"/>
      <protection/>
    </xf>
    <xf numFmtId="0" fontId="13" fillId="0" borderId="24" xfId="42" applyFont="1" applyFill="1" applyBorder="1" applyAlignment="1">
      <alignment vertical="top"/>
      <protection/>
    </xf>
    <xf numFmtId="0" fontId="13" fillId="0" borderId="25" xfId="42" applyFont="1" applyFill="1" applyBorder="1" applyAlignment="1">
      <alignment vertical="top"/>
      <protection/>
    </xf>
    <xf numFmtId="0" fontId="13" fillId="0" borderId="24" xfId="0" applyFont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3" fillId="0" borderId="24" xfId="42" applyNumberFormat="1" applyFont="1" applyFill="1" applyBorder="1" applyAlignment="1">
      <alignment vertical="top"/>
      <protection/>
    </xf>
    <xf numFmtId="0" fontId="0" fillId="33" borderId="70" xfId="42" applyFont="1" applyFill="1" applyBorder="1">
      <alignment/>
      <protection/>
    </xf>
    <xf numFmtId="0" fontId="0" fillId="33" borderId="71" xfId="42" applyFont="1" applyFill="1" applyBorder="1">
      <alignment/>
      <protection/>
    </xf>
    <xf numFmtId="0" fontId="20" fillId="33" borderId="72" xfId="42" applyFont="1" applyFill="1" applyBorder="1" applyAlignment="1">
      <alignment horizontal="left" vertical="top" wrapText="1"/>
      <protection/>
    </xf>
    <xf numFmtId="176" fontId="20" fillId="33" borderId="63" xfId="42" applyNumberFormat="1" applyFont="1" applyFill="1" applyBorder="1" applyAlignment="1">
      <alignment horizontal="right" vertical="top"/>
      <protection/>
    </xf>
    <xf numFmtId="180" fontId="20" fillId="33" borderId="72" xfId="42" applyNumberFormat="1" applyFont="1" applyFill="1" applyBorder="1" applyAlignment="1">
      <alignment horizontal="lef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5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176" fontId="13" fillId="0" borderId="66" xfId="42" applyNumberFormat="1" applyFont="1" applyFill="1" applyBorder="1" applyAlignment="1">
      <alignment vertical="top"/>
      <protection/>
    </xf>
    <xf numFmtId="0" fontId="65" fillId="0" borderId="10" xfId="42" applyFont="1" applyBorder="1">
      <alignment/>
      <protection/>
    </xf>
    <xf numFmtId="176" fontId="66" fillId="0" borderId="36" xfId="42" applyNumberFormat="1" applyFont="1" applyFill="1" applyBorder="1" applyAlignment="1">
      <alignment horizontal="right" vertical="top"/>
      <protection/>
    </xf>
    <xf numFmtId="176" fontId="66" fillId="0" borderId="24" xfId="42" applyNumberFormat="1" applyFont="1" applyFill="1" applyBorder="1" applyAlignment="1">
      <alignment horizontal="right" vertical="top"/>
      <protection/>
    </xf>
    <xf numFmtId="0" fontId="65" fillId="0" borderId="24" xfId="42" applyFont="1" applyFill="1" applyBorder="1">
      <alignment/>
      <protection/>
    </xf>
    <xf numFmtId="176" fontId="67" fillId="0" borderId="24" xfId="42" applyNumberFormat="1" applyFont="1" applyFill="1" applyBorder="1" applyAlignment="1">
      <alignment vertical="top"/>
      <protection/>
    </xf>
    <xf numFmtId="0" fontId="68" fillId="0" borderId="0" xfId="42" applyFont="1" applyFill="1" applyBorder="1">
      <alignment/>
      <protection/>
    </xf>
    <xf numFmtId="0" fontId="65" fillId="0" borderId="10" xfId="42" applyFont="1" applyFill="1" applyBorder="1">
      <alignment/>
      <protection/>
    </xf>
    <xf numFmtId="0" fontId="65" fillId="0" borderId="13" xfId="42" applyFont="1" applyFill="1" applyBorder="1">
      <alignment/>
      <protection/>
    </xf>
    <xf numFmtId="179" fontId="66" fillId="0" borderId="13" xfId="42" applyNumberFormat="1" applyFont="1" applyFill="1" applyBorder="1" applyAlignment="1">
      <alignment horizontal="right" vertical="top"/>
      <protection/>
    </xf>
    <xf numFmtId="0" fontId="65" fillId="33" borderId="24" xfId="42" applyFont="1" applyFill="1" applyBorder="1">
      <alignment/>
      <protection/>
    </xf>
    <xf numFmtId="0" fontId="65" fillId="0" borderId="34" xfId="42" applyFont="1" applyFill="1" applyBorder="1">
      <alignment/>
      <protection/>
    </xf>
    <xf numFmtId="0" fontId="65" fillId="0" borderId="0" xfId="0" applyFont="1" applyAlignment="1">
      <alignment/>
    </xf>
    <xf numFmtId="0" fontId="0" fillId="0" borderId="25" xfId="42" applyFont="1" applyFill="1" applyBorder="1">
      <alignment/>
      <protection/>
    </xf>
    <xf numFmtId="0" fontId="65" fillId="0" borderId="23" xfId="42" applyFont="1" applyFill="1" applyBorder="1">
      <alignment/>
      <protection/>
    </xf>
    <xf numFmtId="178" fontId="19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6" fontId="19" fillId="0" borderId="21" xfId="42" applyNumberFormat="1" applyFont="1" applyFill="1" applyBorder="1" applyAlignment="1">
      <alignment horizontal="right" vertical="top"/>
      <protection/>
    </xf>
    <xf numFmtId="173" fontId="19" fillId="0" borderId="40" xfId="42" applyNumberFormat="1" applyFont="1" applyFill="1" applyBorder="1" applyAlignment="1">
      <alignment horizontal="right" vertical="top"/>
      <protection/>
    </xf>
    <xf numFmtId="49" fontId="13" fillId="0" borderId="67" xfId="42" applyNumberFormat="1" applyFont="1" applyFill="1" applyBorder="1" applyAlignment="1">
      <alignment vertical="top" wrapText="1"/>
      <protection/>
    </xf>
    <xf numFmtId="176" fontId="13" fillId="0" borderId="10" xfId="42" applyNumberFormat="1" applyFont="1" applyFill="1" applyBorder="1" applyAlignment="1">
      <alignment vertical="top"/>
      <protection/>
    </xf>
    <xf numFmtId="174" fontId="11" fillId="0" borderId="22" xfId="42" applyNumberFormat="1" applyFont="1" applyFill="1" applyBorder="1" applyAlignment="1">
      <alignment horizontal="left"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4" fontId="65" fillId="0" borderId="26" xfId="42" applyNumberFormat="1" applyFont="1" applyFill="1" applyBorder="1" applyAlignment="1">
      <alignment vertical="top"/>
      <protection/>
    </xf>
    <xf numFmtId="4" fontId="69" fillId="0" borderId="25" xfId="42" applyNumberFormat="1" applyFont="1" applyFill="1" applyBorder="1" applyAlignment="1">
      <alignment vertical="top"/>
      <protection/>
    </xf>
    <xf numFmtId="4" fontId="65" fillId="0" borderId="22" xfId="42" applyNumberFormat="1" applyFont="1" applyFill="1" applyBorder="1" applyAlignment="1">
      <alignment vertical="top"/>
      <protection/>
    </xf>
    <xf numFmtId="4" fontId="65" fillId="0" borderId="25" xfId="42" applyNumberFormat="1" applyFont="1" applyFill="1" applyBorder="1" applyAlignment="1">
      <alignment vertical="top"/>
      <protection/>
    </xf>
    <xf numFmtId="4" fontId="69" fillId="0" borderId="22" xfId="42" applyNumberFormat="1" applyFont="1" applyFill="1" applyBorder="1" applyAlignment="1">
      <alignment vertical="top"/>
      <protection/>
    </xf>
    <xf numFmtId="4" fontId="70" fillId="0" borderId="0" xfId="42" applyNumberFormat="1" applyFont="1" applyFill="1" applyBorder="1" applyAlignment="1">
      <alignment vertical="top"/>
      <protection/>
    </xf>
    <xf numFmtId="4" fontId="71" fillId="0" borderId="10" xfId="42" applyNumberFormat="1" applyFont="1" applyFill="1" applyBorder="1" applyAlignment="1">
      <alignment vertical="top"/>
      <protection/>
    </xf>
    <xf numFmtId="4" fontId="69" fillId="0" borderId="73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Border="1" applyAlignment="1">
      <alignment vertical="top"/>
      <protection/>
    </xf>
    <xf numFmtId="4" fontId="69" fillId="0" borderId="23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Alignment="1">
      <alignment vertical="top"/>
      <protection/>
    </xf>
    <xf numFmtId="4" fontId="71" fillId="0" borderId="0" xfId="42" applyNumberFormat="1" applyFont="1" applyAlignment="1">
      <alignment vertical="top"/>
      <protection/>
    </xf>
    <xf numFmtId="176" fontId="19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1" fillId="0" borderId="12" xfId="42" applyNumberFormat="1" applyFont="1" applyFill="1" applyBorder="1" applyAlignment="1">
      <alignment horizontal="right" vertical="top"/>
      <protection/>
    </xf>
    <xf numFmtId="179" fontId="19" fillId="0" borderId="23" xfId="42" applyNumberFormat="1" applyFont="1" applyFill="1" applyBorder="1" applyAlignment="1">
      <alignment horizontal="right" vertical="top"/>
      <protection/>
    </xf>
    <xf numFmtId="179" fontId="10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4" xfId="42" applyNumberFormat="1" applyFont="1" applyFill="1" applyBorder="1" applyAlignment="1">
      <alignment vertical="top"/>
      <protection/>
    </xf>
    <xf numFmtId="179" fontId="19" fillId="0" borderId="31" xfId="42" applyNumberFormat="1" applyFont="1" applyFill="1" applyBorder="1" applyAlignment="1">
      <alignment horizontal="right" vertical="top"/>
      <protection/>
    </xf>
    <xf numFmtId="176" fontId="21" fillId="0" borderId="28" xfId="42" applyNumberFormat="1" applyFont="1" applyFill="1" applyBorder="1" applyAlignment="1">
      <alignment horizontal="right" vertical="top"/>
      <protection/>
    </xf>
    <xf numFmtId="178" fontId="19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0" fillId="33" borderId="62" xfId="42" applyNumberFormat="1" applyFont="1" applyFill="1" applyBorder="1" applyAlignment="1">
      <alignment horizontal="right" vertical="top"/>
      <protection/>
    </xf>
    <xf numFmtId="173" fontId="20" fillId="33" borderId="75" xfId="42" applyNumberFormat="1" applyFont="1" applyFill="1" applyBorder="1" applyAlignment="1">
      <alignment horizontal="right" vertical="top"/>
      <protection/>
    </xf>
    <xf numFmtId="176" fontId="21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67" xfId="42" applyNumberFormat="1" applyFont="1" applyFill="1" applyBorder="1" applyAlignment="1">
      <alignment horizontal="center" vertical="center"/>
      <protection/>
    </xf>
    <xf numFmtId="173" fontId="12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1" fillId="0" borderId="12" xfId="42" applyNumberFormat="1" applyFont="1" applyFill="1" applyBorder="1" applyAlignment="1">
      <alignment horizontal="right" vertical="top"/>
      <protection/>
    </xf>
    <xf numFmtId="179" fontId="19" fillId="0" borderId="40" xfId="42" applyNumberFormat="1" applyFont="1" applyFill="1" applyBorder="1" applyAlignment="1">
      <alignment horizontal="right" vertical="top"/>
      <protection/>
    </xf>
    <xf numFmtId="176" fontId="19" fillId="0" borderId="0" xfId="42" applyNumberFormat="1" applyFont="1" applyFill="1" applyBorder="1" applyAlignment="1">
      <alignment horizontal="right" vertical="top"/>
      <protection/>
    </xf>
    <xf numFmtId="179" fontId="19" fillId="0" borderId="0" xfId="42" applyNumberFormat="1" applyFont="1" applyFill="1" applyBorder="1" applyAlignment="1">
      <alignment horizontal="right" vertical="top"/>
      <protection/>
    </xf>
    <xf numFmtId="176" fontId="19" fillId="0" borderId="41" xfId="42" applyNumberFormat="1" applyFont="1" applyFill="1" applyBorder="1" applyAlignment="1">
      <alignment horizontal="right" vertical="top"/>
      <protection/>
    </xf>
    <xf numFmtId="178" fontId="19" fillId="0" borderId="12" xfId="42" applyNumberFormat="1" applyFont="1" applyFill="1" applyBorder="1" applyAlignment="1">
      <alignment horizontal="right" vertical="top"/>
      <protection/>
    </xf>
    <xf numFmtId="176" fontId="20" fillId="33" borderId="23" xfId="42" applyNumberFormat="1" applyFont="1" applyFill="1" applyBorder="1" applyAlignment="1">
      <alignment horizontal="right" vertical="top"/>
      <protection/>
    </xf>
    <xf numFmtId="176" fontId="21" fillId="0" borderId="76" xfId="42" applyNumberFormat="1" applyFont="1" applyFill="1" applyBorder="1" applyAlignment="1">
      <alignment horizontal="right" vertical="top"/>
      <protection/>
    </xf>
    <xf numFmtId="178" fontId="21" fillId="0" borderId="51" xfId="42" applyNumberFormat="1" applyFont="1" applyFill="1" applyBorder="1" applyAlignment="1">
      <alignment horizontal="right" vertical="top"/>
      <protection/>
    </xf>
    <xf numFmtId="179" fontId="19" fillId="0" borderId="57" xfId="42" applyNumberFormat="1" applyFont="1" applyFill="1" applyBorder="1" applyAlignment="1">
      <alignment horizontal="right" vertical="top"/>
      <protection/>
    </xf>
    <xf numFmtId="178" fontId="21" fillId="0" borderId="12" xfId="42" applyNumberFormat="1" applyFont="1" applyFill="1" applyBorder="1" applyAlignment="1">
      <alignment horizontal="right" vertical="top"/>
      <protection/>
    </xf>
    <xf numFmtId="178" fontId="21" fillId="0" borderId="76" xfId="42" applyNumberFormat="1" applyFont="1" applyFill="1" applyBorder="1" applyAlignment="1">
      <alignment horizontal="right" vertical="top"/>
      <protection/>
    </xf>
    <xf numFmtId="4" fontId="18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181" fontId="11" fillId="0" borderId="77" xfId="42" applyNumberFormat="1" applyFont="1" applyFill="1" applyBorder="1" applyAlignment="1">
      <alignment horizontal="left" vertical="top"/>
      <protection/>
    </xf>
    <xf numFmtId="2" fontId="0" fillId="0" borderId="74" xfId="42" applyNumberFormat="1" applyFont="1" applyFill="1" applyBorder="1" applyAlignment="1">
      <alignment vertical="top"/>
      <protection/>
    </xf>
    <xf numFmtId="173" fontId="19" fillId="0" borderId="31" xfId="42" applyNumberFormat="1" applyFont="1" applyFill="1" applyBorder="1" applyAlignment="1">
      <alignment horizontal="right" vertical="top"/>
      <protection/>
    </xf>
    <xf numFmtId="176" fontId="19" fillId="0" borderId="47" xfId="42" applyNumberFormat="1" applyFont="1" applyFill="1" applyBorder="1" applyAlignment="1">
      <alignment horizontal="right" vertical="top"/>
      <protection/>
    </xf>
    <xf numFmtId="176" fontId="19" fillId="0" borderId="12" xfId="42" applyNumberFormat="1" applyFont="1" applyFill="1" applyBorder="1" applyAlignment="1">
      <alignment horizontal="right" vertical="top"/>
      <protection/>
    </xf>
    <xf numFmtId="176" fontId="19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1" fillId="0" borderId="51" xfId="42" applyNumberFormat="1" applyFont="1" applyFill="1" applyBorder="1" applyAlignment="1">
      <alignment horizontal="right" vertical="top"/>
      <protection/>
    </xf>
    <xf numFmtId="173" fontId="19" fillId="0" borderId="28" xfId="42" applyNumberFormat="1" applyFont="1" applyFill="1" applyBorder="1" applyAlignment="1">
      <alignment horizontal="right" vertical="top"/>
      <protection/>
    </xf>
    <xf numFmtId="184" fontId="19" fillId="0" borderId="28" xfId="42" applyNumberFormat="1" applyFont="1" applyFill="1" applyBorder="1" applyAlignment="1">
      <alignment horizontal="right" vertical="top"/>
      <protection/>
    </xf>
    <xf numFmtId="184" fontId="21" fillId="0" borderId="12" xfId="42" applyNumberFormat="1" applyFont="1" applyFill="1" applyBorder="1" applyAlignment="1">
      <alignment horizontal="right" vertical="top"/>
      <protection/>
    </xf>
    <xf numFmtId="184" fontId="21" fillId="0" borderId="76" xfId="42" applyNumberFormat="1" applyFont="1" applyFill="1" applyBorder="1" applyAlignment="1">
      <alignment horizontal="right" vertical="top"/>
      <protection/>
    </xf>
    <xf numFmtId="184" fontId="20" fillId="33" borderId="49" xfId="42" applyNumberFormat="1" applyFont="1" applyFill="1" applyBorder="1" applyAlignment="1">
      <alignment horizontal="right" vertical="top"/>
      <protection/>
    </xf>
    <xf numFmtId="179" fontId="19" fillId="0" borderId="76" xfId="42" applyNumberFormat="1" applyFont="1" applyFill="1" applyBorder="1" applyAlignment="1">
      <alignment horizontal="right" vertical="top"/>
      <protection/>
    </xf>
    <xf numFmtId="179" fontId="21" fillId="0" borderId="26" xfId="42" applyNumberFormat="1" applyFont="1" applyFill="1" applyBorder="1" applyAlignment="1">
      <alignment horizontal="right" vertical="top"/>
      <protection/>
    </xf>
    <xf numFmtId="179" fontId="21" fillId="0" borderId="34" xfId="42" applyNumberFormat="1" applyFont="1" applyFill="1" applyBorder="1" applyAlignment="1">
      <alignment horizontal="right" vertical="top"/>
      <protection/>
    </xf>
    <xf numFmtId="179" fontId="21" fillId="0" borderId="51" xfId="42" applyNumberFormat="1" applyFont="1" applyFill="1" applyBorder="1" applyAlignment="1">
      <alignment horizontal="right" vertical="top"/>
      <protection/>
    </xf>
    <xf numFmtId="4" fontId="19" fillId="0" borderId="40" xfId="42" applyNumberFormat="1" applyFont="1" applyFill="1" applyBorder="1" applyAlignment="1">
      <alignment horizontal="right" vertical="top"/>
      <protection/>
    </xf>
    <xf numFmtId="179" fontId="19" fillId="0" borderId="50" xfId="42" applyNumberFormat="1" applyFont="1" applyFill="1" applyBorder="1" applyAlignment="1">
      <alignment horizontal="right" vertical="top"/>
      <protection/>
    </xf>
    <xf numFmtId="179" fontId="19" fillId="0" borderId="26" xfId="42" applyNumberFormat="1" applyFont="1" applyFill="1" applyBorder="1" applyAlignment="1">
      <alignment horizontal="right" vertical="top"/>
      <protection/>
    </xf>
    <xf numFmtId="178" fontId="19" fillId="0" borderId="29" xfId="42" applyNumberFormat="1" applyFont="1" applyFill="1" applyBorder="1" applyAlignment="1">
      <alignment horizontal="right" vertical="top"/>
      <protection/>
    </xf>
    <xf numFmtId="178" fontId="19" fillId="0" borderId="49" xfId="42" applyNumberFormat="1" applyFont="1" applyFill="1" applyBorder="1" applyAlignment="1">
      <alignment horizontal="right" vertical="top"/>
      <protection/>
    </xf>
    <xf numFmtId="184" fontId="19" fillId="0" borderId="50" xfId="42" applyNumberFormat="1" applyFont="1" applyFill="1" applyBorder="1" applyAlignment="1">
      <alignment horizontal="right" vertical="top"/>
      <protection/>
    </xf>
    <xf numFmtId="182" fontId="19" fillId="0" borderId="20" xfId="42" applyNumberFormat="1" applyFont="1" applyFill="1" applyBorder="1" applyAlignment="1">
      <alignment horizontal="right" vertical="top"/>
      <protection/>
    </xf>
    <xf numFmtId="173" fontId="19" fillId="0" borderId="11" xfId="42" applyNumberFormat="1" applyFont="1" applyFill="1" applyBorder="1" applyAlignment="1">
      <alignment horizontal="right" vertical="top"/>
      <protection/>
    </xf>
    <xf numFmtId="179" fontId="19" fillId="0" borderId="20" xfId="42" applyNumberFormat="1" applyFont="1" applyFill="1" applyBorder="1" applyAlignment="1">
      <alignment horizontal="right" vertical="top"/>
      <protection/>
    </xf>
    <xf numFmtId="173" fontId="21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1" fillId="0" borderId="20" xfId="42" applyNumberFormat="1" applyFont="1" applyFill="1" applyBorder="1" applyAlignment="1">
      <alignment horizontal="right" vertical="top"/>
      <protection/>
    </xf>
    <xf numFmtId="179" fontId="21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179" fontId="21" fillId="0" borderId="20" xfId="42" applyNumberFormat="1" applyFont="1" applyFill="1" applyBorder="1" applyAlignment="1">
      <alignment horizontal="right" vertical="top"/>
      <protection/>
    </xf>
    <xf numFmtId="176" fontId="19" fillId="0" borderId="18" xfId="42" applyNumberFormat="1" applyFont="1" applyFill="1" applyBorder="1" applyAlignment="1">
      <alignment horizontal="right" vertical="top"/>
      <protection/>
    </xf>
    <xf numFmtId="176" fontId="19" fillId="0" borderId="11" xfId="42" applyNumberFormat="1" applyFont="1" applyFill="1" applyBorder="1" applyAlignment="1">
      <alignment horizontal="right" vertical="top"/>
      <protection/>
    </xf>
    <xf numFmtId="4" fontId="19" fillId="0" borderId="33" xfId="42" applyNumberFormat="1" applyFont="1" applyFill="1" applyBorder="1" applyAlignment="1">
      <alignment horizontal="right" vertical="top"/>
      <protection/>
    </xf>
    <xf numFmtId="179" fontId="19" fillId="0" borderId="18" xfId="42" applyNumberFormat="1" applyFont="1" applyFill="1" applyBorder="1" applyAlignment="1">
      <alignment horizontal="right" vertical="top"/>
      <protection/>
    </xf>
    <xf numFmtId="176" fontId="20" fillId="33" borderId="26" xfId="42" applyNumberFormat="1" applyFont="1" applyFill="1" applyBorder="1" applyAlignment="1">
      <alignment horizontal="right" vertical="top"/>
      <protection/>
    </xf>
    <xf numFmtId="179" fontId="21" fillId="0" borderId="76" xfId="42" applyNumberFormat="1" applyFont="1" applyFill="1" applyBorder="1" applyAlignment="1">
      <alignment horizontal="right" vertical="top"/>
      <protection/>
    </xf>
    <xf numFmtId="182" fontId="19" fillId="0" borderId="26" xfId="42" applyNumberFormat="1" applyFont="1" applyFill="1" applyBorder="1" applyAlignment="1">
      <alignment horizontal="right" vertical="top"/>
      <protection/>
    </xf>
    <xf numFmtId="178" fontId="19" fillId="0" borderId="13" xfId="42" applyNumberFormat="1" applyFont="1" applyFill="1" applyBorder="1" applyAlignment="1">
      <alignment horizontal="right" vertical="top"/>
      <protection/>
    </xf>
    <xf numFmtId="178" fontId="21" fillId="0" borderId="26" xfId="42" applyNumberFormat="1" applyFont="1" applyFill="1" applyBorder="1" applyAlignment="1">
      <alignment horizontal="right" vertical="top"/>
      <protection/>
    </xf>
    <xf numFmtId="182" fontId="19" fillId="0" borderId="13" xfId="42" applyNumberFormat="1" applyFont="1" applyFill="1" applyBorder="1" applyAlignment="1">
      <alignment horizontal="right" vertical="top"/>
      <protection/>
    </xf>
    <xf numFmtId="178" fontId="20" fillId="33" borderId="26" xfId="42" applyNumberFormat="1" applyFont="1" applyFill="1" applyBorder="1" applyAlignment="1">
      <alignment horizontal="right" vertical="top"/>
      <protection/>
    </xf>
    <xf numFmtId="4" fontId="8" fillId="0" borderId="73" xfId="42" applyNumberFormat="1" applyFont="1" applyFill="1" applyBorder="1" applyAlignment="1">
      <alignment vertical="top"/>
      <protection/>
    </xf>
    <xf numFmtId="179" fontId="19" fillId="0" borderId="12" xfId="42" applyNumberFormat="1" applyFont="1" applyFill="1" applyBorder="1" applyAlignment="1">
      <alignment horizontal="right" vertical="top"/>
      <protection/>
    </xf>
    <xf numFmtId="179" fontId="21" fillId="0" borderId="31" xfId="42" applyNumberFormat="1" applyFont="1" applyFill="1" applyBorder="1" applyAlignment="1">
      <alignment horizontal="right" vertical="top"/>
      <protection/>
    </xf>
    <xf numFmtId="173" fontId="21" fillId="0" borderId="33" xfId="42" applyNumberFormat="1" applyFont="1" applyFill="1" applyBorder="1" applyAlignment="1">
      <alignment horizontal="right" vertical="top"/>
      <protection/>
    </xf>
    <xf numFmtId="178" fontId="19" fillId="0" borderId="76" xfId="42" applyNumberFormat="1" applyFont="1" applyFill="1" applyBorder="1" applyAlignment="1">
      <alignment horizontal="right" vertical="top"/>
      <protection/>
    </xf>
    <xf numFmtId="176" fontId="19" fillId="0" borderId="49" xfId="42" applyNumberFormat="1" applyFont="1" applyFill="1" applyBorder="1" applyAlignment="1">
      <alignment horizontal="right" vertical="top"/>
      <protection/>
    </xf>
    <xf numFmtId="179" fontId="21" fillId="0" borderId="57" xfId="42" applyNumberFormat="1" applyFont="1" applyFill="1" applyBorder="1" applyAlignment="1">
      <alignment horizontal="right" vertical="top"/>
      <protection/>
    </xf>
    <xf numFmtId="178" fontId="19" fillId="0" borderId="34" xfId="42" applyNumberFormat="1" applyFont="1" applyFill="1" applyBorder="1" applyAlignment="1">
      <alignment horizontal="right" vertical="top"/>
      <protection/>
    </xf>
    <xf numFmtId="176" fontId="20" fillId="33" borderId="78" xfId="42" applyNumberFormat="1" applyFont="1" applyFill="1" applyBorder="1" applyAlignment="1">
      <alignment horizontal="right" vertical="top"/>
      <protection/>
    </xf>
    <xf numFmtId="184" fontId="20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1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0" fillId="33" borderId="22" xfId="42" applyNumberFormat="1" applyFont="1" applyFill="1" applyBorder="1" applyAlignment="1">
      <alignment horizontal="right" vertical="top"/>
      <protection/>
    </xf>
    <xf numFmtId="0" fontId="12" fillId="0" borderId="51" xfId="42" applyFont="1" applyFill="1" applyBorder="1" applyAlignment="1">
      <alignment horizontal="left" vertical="top" wrapText="1"/>
      <protection/>
    </xf>
    <xf numFmtId="0" fontId="7" fillId="0" borderId="37" xfId="42" applyFont="1" applyFill="1" applyBorder="1">
      <alignment/>
      <protection/>
    </xf>
    <xf numFmtId="177" fontId="19" fillId="0" borderId="21" xfId="42" applyNumberFormat="1" applyFont="1" applyFill="1" applyBorder="1" applyAlignment="1">
      <alignment horizontal="left" vertical="top"/>
      <protection/>
    </xf>
    <xf numFmtId="0" fontId="19" fillId="0" borderId="40" xfId="42" applyFont="1" applyFill="1" applyBorder="1" applyAlignment="1">
      <alignment horizontal="left" vertical="top" wrapText="1"/>
      <protection/>
    </xf>
    <xf numFmtId="177" fontId="19" fillId="0" borderId="25" xfId="42" applyNumberFormat="1" applyFont="1" applyFill="1" applyBorder="1" applyAlignment="1">
      <alignment horizontal="left" vertical="top"/>
      <protection/>
    </xf>
    <xf numFmtId="0" fontId="19" fillId="0" borderId="26" xfId="42" applyFont="1" applyFill="1" applyBorder="1" applyAlignment="1">
      <alignment horizontal="left" vertical="top" wrapText="1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79" fontId="12" fillId="0" borderId="11" xfId="42" applyNumberFormat="1" applyFont="1" applyFill="1" applyBorder="1" applyAlignment="1">
      <alignment horizontal="right" vertical="top"/>
      <protection/>
    </xf>
    <xf numFmtId="179" fontId="12" fillId="0" borderId="24" xfId="42" applyNumberFormat="1" applyFont="1" applyFill="1" applyBorder="1" applyAlignment="1">
      <alignment horizontal="right" vertical="top"/>
      <protection/>
    </xf>
    <xf numFmtId="179" fontId="19" fillId="0" borderId="33" xfId="42" applyNumberFormat="1" applyFont="1" applyFill="1" applyBorder="1" applyAlignment="1">
      <alignment horizontal="right"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176" fontId="12" fillId="0" borderId="36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178" fontId="66" fillId="0" borderId="13" xfId="42" applyNumberFormat="1" applyFont="1" applyFill="1" applyBorder="1" applyAlignment="1">
      <alignment horizontal="right" vertical="top"/>
      <protection/>
    </xf>
    <xf numFmtId="178" fontId="11" fillId="0" borderId="79" xfId="42" applyNumberFormat="1" applyFont="1" applyFill="1" applyBorder="1" applyAlignment="1">
      <alignment horizontal="right" vertical="top"/>
      <protection/>
    </xf>
    <xf numFmtId="176" fontId="10" fillId="33" borderId="62" xfId="42" applyNumberFormat="1" applyFont="1" applyFill="1" applyBorder="1" applyAlignment="1">
      <alignment horizontal="right" vertical="top"/>
      <protection/>
    </xf>
    <xf numFmtId="0" fontId="10" fillId="33" borderId="46" xfId="42" applyFont="1" applyFill="1" applyBorder="1" applyAlignment="1">
      <alignment horizontal="left" vertical="top" wrapText="1"/>
      <protection/>
    </xf>
    <xf numFmtId="180" fontId="10" fillId="33" borderId="72" xfId="42" applyNumberFormat="1" applyFont="1" applyFill="1" applyBorder="1" applyAlignment="1">
      <alignment horizontal="left" vertical="top"/>
      <protection/>
    </xf>
    <xf numFmtId="2" fontId="7" fillId="34" borderId="72" xfId="42" applyNumberFormat="1" applyFont="1" applyFill="1" applyBorder="1" applyAlignment="1">
      <alignment vertical="top"/>
      <protection/>
    </xf>
    <xf numFmtId="176" fontId="10" fillId="33" borderId="75" xfId="42" applyNumberFormat="1" applyFont="1" applyFill="1" applyBorder="1" applyAlignment="1">
      <alignment horizontal="right" vertical="top"/>
      <protection/>
    </xf>
    <xf numFmtId="180" fontId="20" fillId="33" borderId="26" xfId="42" applyNumberFormat="1" applyFont="1" applyFill="1" applyBorder="1" applyAlignment="1">
      <alignment horizontal="left" vertical="top"/>
      <protection/>
    </xf>
    <xf numFmtId="176" fontId="20" fillId="33" borderId="39" xfId="42" applyNumberFormat="1" applyFont="1" applyFill="1" applyBorder="1" applyAlignment="1">
      <alignment horizontal="right"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181" fontId="21" fillId="0" borderId="21" xfId="42" applyNumberFormat="1" applyFont="1" applyFill="1" applyBorder="1" applyAlignment="1">
      <alignment horizontal="left" vertical="top"/>
      <protection/>
    </xf>
    <xf numFmtId="0" fontId="21" fillId="0" borderId="51" xfId="42" applyFont="1" applyFill="1" applyBorder="1" applyAlignment="1">
      <alignment horizontal="left" vertical="top" wrapText="1"/>
      <protection/>
    </xf>
    <xf numFmtId="179" fontId="21" fillId="0" borderId="41" xfId="42" applyNumberFormat="1" applyFont="1" applyFill="1" applyBorder="1" applyAlignment="1">
      <alignment horizontal="right" vertical="top"/>
      <protection/>
    </xf>
    <xf numFmtId="2" fontId="0" fillId="0" borderId="66" xfId="42" applyNumberFormat="1" applyFont="1" applyFill="1" applyBorder="1" applyAlignment="1">
      <alignment vertical="top"/>
      <protection/>
    </xf>
    <xf numFmtId="0" fontId="65" fillId="0" borderId="26" xfId="42" applyFont="1" applyFill="1" applyBorder="1">
      <alignment/>
      <protection/>
    </xf>
    <xf numFmtId="0" fontId="65" fillId="0" borderId="32" xfId="42" applyFont="1" applyFill="1" applyBorder="1">
      <alignment/>
      <protection/>
    </xf>
    <xf numFmtId="177" fontId="19" fillId="0" borderId="17" xfId="42" applyNumberFormat="1" applyFont="1" applyFill="1" applyBorder="1" applyAlignment="1">
      <alignment horizontal="left" vertical="top"/>
      <protection/>
    </xf>
    <xf numFmtId="179" fontId="19" fillId="0" borderId="32" xfId="42" applyNumberFormat="1" applyFont="1" applyFill="1" applyBorder="1" applyAlignment="1">
      <alignment horizontal="right" vertical="top"/>
      <protection/>
    </xf>
    <xf numFmtId="179" fontId="19" fillId="0" borderId="49" xfId="42" applyNumberFormat="1" applyFont="1" applyFill="1" applyBorder="1" applyAlignment="1">
      <alignment horizontal="right" vertical="top"/>
      <protection/>
    </xf>
    <xf numFmtId="177" fontId="12" fillId="0" borderId="80" xfId="42" applyNumberFormat="1" applyFont="1" applyFill="1" applyBorder="1" applyAlignment="1">
      <alignment horizontal="left" vertical="top"/>
      <protection/>
    </xf>
    <xf numFmtId="0" fontId="12" fillId="0" borderId="76" xfId="42" applyFont="1" applyFill="1" applyBorder="1" applyAlignment="1">
      <alignment horizontal="left" vertical="top" wrapText="1"/>
      <protection/>
    </xf>
    <xf numFmtId="179" fontId="12" fillId="0" borderId="43" xfId="42" applyNumberFormat="1" applyFont="1" applyFill="1" applyBorder="1" applyAlignment="1">
      <alignment horizontal="right" vertical="top"/>
      <protection/>
    </xf>
    <xf numFmtId="180" fontId="10" fillId="33" borderId="26" xfId="42" applyNumberFormat="1" applyFont="1" applyFill="1" applyBorder="1" applyAlignment="1">
      <alignment horizontal="left" vertical="top"/>
      <protection/>
    </xf>
    <xf numFmtId="2" fontId="0" fillId="0" borderId="74" xfId="42" applyNumberFormat="1" applyFont="1" applyFill="1" applyBorder="1" applyAlignment="1">
      <alignment vertical="top"/>
      <protection/>
    </xf>
    <xf numFmtId="178" fontId="10" fillId="33" borderId="72" xfId="42" applyNumberFormat="1" applyFont="1" applyFill="1" applyBorder="1" applyAlignment="1">
      <alignment horizontal="right" vertical="top"/>
      <protection/>
    </xf>
    <xf numFmtId="0" fontId="0" fillId="0" borderId="73" xfId="42" applyFont="1" applyFill="1" applyBorder="1">
      <alignment/>
      <protection/>
    </xf>
    <xf numFmtId="173" fontId="11" fillId="0" borderId="23" xfId="42" applyNumberFormat="1" applyFont="1" applyFill="1" applyBorder="1" applyAlignment="1">
      <alignment horizontal="right" vertical="top"/>
      <protection/>
    </xf>
    <xf numFmtId="176" fontId="12" fillId="0" borderId="24" xfId="42" applyNumberFormat="1" applyFont="1" applyFill="1" applyBorder="1" applyAlignment="1">
      <alignment horizontal="right" vertical="top"/>
      <protection/>
    </xf>
    <xf numFmtId="4" fontId="12" fillId="0" borderId="51" xfId="42" applyNumberFormat="1" applyFont="1" applyFill="1" applyBorder="1" applyAlignment="1">
      <alignment horizontal="right" vertical="top"/>
      <protection/>
    </xf>
    <xf numFmtId="4" fontId="19" fillId="0" borderId="41" xfId="42" applyNumberFormat="1" applyFont="1" applyFill="1" applyBorder="1" applyAlignment="1">
      <alignment horizontal="right" vertical="top"/>
      <protection/>
    </xf>
    <xf numFmtId="0" fontId="0" fillId="0" borderId="66" xfId="42" applyFont="1" applyFill="1" applyBorder="1">
      <alignment/>
      <protection/>
    </xf>
    <xf numFmtId="0" fontId="0" fillId="0" borderId="73" xfId="42" applyFont="1" applyFill="1" applyBorder="1">
      <alignment/>
      <protection/>
    </xf>
    <xf numFmtId="4" fontId="0" fillId="0" borderId="81" xfId="42" applyNumberFormat="1" applyFont="1" applyFill="1" applyBorder="1" applyAlignment="1">
      <alignment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181" fontId="21" fillId="0" borderId="22" xfId="42" applyNumberFormat="1" applyFont="1" applyFill="1" applyBorder="1" applyAlignment="1">
      <alignment horizontal="left" vertical="top"/>
      <protection/>
    </xf>
    <xf numFmtId="0" fontId="21" fillId="0" borderId="26" xfId="42" applyFont="1" applyFill="1" applyBorder="1" applyAlignment="1">
      <alignment horizontal="left" vertical="top" wrapText="1"/>
      <protection/>
    </xf>
    <xf numFmtId="179" fontId="21" fillId="0" borderId="13" xfId="42" applyNumberFormat="1" applyFont="1" applyFill="1" applyBorder="1" applyAlignment="1">
      <alignment horizontal="right" vertical="top"/>
      <protection/>
    </xf>
    <xf numFmtId="0" fontId="0" fillId="0" borderId="66" xfId="42" applyFont="1" applyFill="1" applyBorder="1" applyAlignment="1">
      <alignment vertical="top"/>
      <protection/>
    </xf>
    <xf numFmtId="0" fontId="0" fillId="0" borderId="67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2" fontId="8" fillId="0" borderId="82" xfId="42" applyNumberFormat="1" applyFont="1" applyFill="1" applyBorder="1" applyAlignment="1">
      <alignment vertical="top"/>
      <protection/>
    </xf>
    <xf numFmtId="0" fontId="19" fillId="0" borderId="58" xfId="42" applyFont="1" applyFill="1" applyBorder="1" applyAlignment="1">
      <alignment horizontal="left" vertical="top" wrapText="1"/>
      <protection/>
    </xf>
    <xf numFmtId="0" fontId="14" fillId="0" borderId="73" xfId="42" applyFont="1" applyFill="1" applyBorder="1" applyAlignment="1">
      <alignment horizontal="left" vertical="top" wrapText="1"/>
      <protection/>
    </xf>
    <xf numFmtId="0" fontId="0" fillId="0" borderId="83" xfId="42" applyFont="1" applyFill="1" applyBorder="1">
      <alignment/>
      <protection/>
    </xf>
    <xf numFmtId="175" fontId="12" fillId="0" borderId="81" xfId="42" applyNumberFormat="1" applyFont="1" applyFill="1" applyBorder="1" applyAlignment="1">
      <alignment horizontal="left" vertical="top"/>
      <protection/>
    </xf>
    <xf numFmtId="0" fontId="19" fillId="0" borderId="74" xfId="42" applyFont="1" applyBorder="1" applyAlignment="1">
      <alignment horizontal="left" vertical="top" wrapText="1"/>
      <protection/>
    </xf>
    <xf numFmtId="176" fontId="12" fillId="0" borderId="83" xfId="42" applyNumberFormat="1" applyFont="1" applyFill="1" applyBorder="1" applyAlignment="1">
      <alignment horizontal="right" vertical="top"/>
      <protection/>
    </xf>
    <xf numFmtId="176" fontId="19" fillId="0" borderId="84" xfId="42" applyNumberFormat="1" applyFont="1" applyFill="1" applyBorder="1" applyAlignment="1">
      <alignment horizontal="right" vertical="top"/>
      <protection/>
    </xf>
    <xf numFmtId="179" fontId="11" fillId="0" borderId="37" xfId="42" applyNumberFormat="1" applyFont="1" applyFill="1" applyBorder="1" applyAlignment="1">
      <alignment horizontal="right" vertical="top"/>
      <protection/>
    </xf>
    <xf numFmtId="179" fontId="21" fillId="0" borderId="37" xfId="42" applyNumberFormat="1" applyFont="1" applyFill="1" applyBorder="1" applyAlignment="1">
      <alignment horizontal="right" vertical="top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9" fontId="19" fillId="0" borderId="34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2" fontId="7" fillId="34" borderId="23" xfId="42" applyNumberFormat="1" applyFont="1" applyFill="1" applyBorder="1" applyAlignment="1">
      <alignment vertical="top"/>
      <protection/>
    </xf>
    <xf numFmtId="179" fontId="19" fillId="0" borderId="83" xfId="42" applyNumberFormat="1" applyFont="1" applyFill="1" applyBorder="1" applyAlignment="1">
      <alignment horizontal="right" vertical="top"/>
      <protection/>
    </xf>
    <xf numFmtId="179" fontId="19" fillId="0" borderId="74" xfId="42" applyNumberFormat="1" applyFont="1" applyFill="1" applyBorder="1" applyAlignment="1">
      <alignment horizontal="right" vertical="top"/>
      <protection/>
    </xf>
    <xf numFmtId="180" fontId="20" fillId="33" borderId="23" xfId="42" applyNumberFormat="1" applyFont="1" applyFill="1" applyBorder="1" applyAlignment="1">
      <alignment horizontal="left" vertical="top"/>
      <protection/>
    </xf>
    <xf numFmtId="4" fontId="69" fillId="0" borderId="26" xfId="42" applyNumberFormat="1" applyFont="1" applyFill="1" applyBorder="1" applyAlignment="1">
      <alignment vertical="top"/>
      <protection/>
    </xf>
    <xf numFmtId="178" fontId="11" fillId="0" borderId="85" xfId="42" applyNumberFormat="1" applyFont="1" applyFill="1" applyBorder="1" applyAlignment="1">
      <alignment horizontal="right" vertical="top"/>
      <protection/>
    </xf>
    <xf numFmtId="172" fontId="10" fillId="33" borderId="23" xfId="42" applyNumberFormat="1" applyFont="1" applyFill="1" applyBorder="1" applyAlignment="1">
      <alignment horizontal="left" vertical="top"/>
      <protection/>
    </xf>
    <xf numFmtId="173" fontId="20" fillId="33" borderId="37" xfId="42" applyNumberFormat="1" applyFont="1" applyFill="1" applyBorder="1" applyAlignment="1">
      <alignment horizontal="right" vertical="top"/>
      <protection/>
    </xf>
    <xf numFmtId="173" fontId="10" fillId="34" borderId="86" xfId="42" applyNumberFormat="1" applyFont="1" applyFill="1" applyBorder="1" applyAlignment="1">
      <alignment vertical="top"/>
      <protection/>
    </xf>
    <xf numFmtId="173" fontId="20" fillId="33" borderId="87" xfId="42" applyNumberFormat="1" applyFont="1" applyFill="1" applyBorder="1" applyAlignment="1">
      <alignment horizontal="right" vertical="top"/>
      <protection/>
    </xf>
    <xf numFmtId="174" fontId="11" fillId="0" borderId="88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11" fillId="0" borderId="44" xfId="42" applyFont="1" applyFill="1" applyBorder="1" applyAlignment="1">
      <alignment horizontal="left" vertical="top" wrapText="1"/>
      <protection/>
    </xf>
    <xf numFmtId="173" fontId="11" fillId="0" borderId="47" xfId="42" applyNumberFormat="1" applyFont="1" applyFill="1" applyBorder="1" applyAlignment="1">
      <alignment horizontal="right" vertical="top"/>
      <protection/>
    </xf>
    <xf numFmtId="173" fontId="11" fillId="0" borderId="35" xfId="42" applyNumberFormat="1" applyFont="1" applyFill="1" applyBorder="1" applyAlignment="1">
      <alignment vertical="top"/>
      <protection/>
    </xf>
    <xf numFmtId="173" fontId="11" fillId="0" borderId="51" xfId="42" applyNumberFormat="1" applyFont="1" applyFill="1" applyBorder="1" applyAlignment="1">
      <alignment horizontal="right" vertical="top"/>
      <protection/>
    </xf>
    <xf numFmtId="49" fontId="13" fillId="0" borderId="26" xfId="42" applyNumberFormat="1" applyFont="1" applyFill="1" applyBorder="1" applyAlignment="1">
      <alignment wrapText="1"/>
      <protection/>
    </xf>
    <xf numFmtId="176" fontId="13" fillId="0" borderId="26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49" fontId="13" fillId="0" borderId="26" xfId="42" applyNumberFormat="1" applyFont="1" applyFill="1" applyBorder="1" applyAlignment="1">
      <alignment vertical="top" wrapText="1"/>
      <protection/>
    </xf>
    <xf numFmtId="173" fontId="12" fillId="0" borderId="66" xfId="42" applyNumberFormat="1" applyFont="1" applyFill="1" applyBorder="1" applyAlignment="1">
      <alignment vertical="top"/>
      <protection/>
    </xf>
    <xf numFmtId="0" fontId="0" fillId="0" borderId="57" xfId="42" applyFont="1" applyFill="1" applyBorder="1">
      <alignment/>
      <protection/>
    </xf>
    <xf numFmtId="178" fontId="12" fillId="0" borderId="57" xfId="42" applyNumberFormat="1" applyFont="1" applyFill="1" applyBorder="1" applyAlignment="1">
      <alignment horizontal="right" vertical="top"/>
      <protection/>
    </xf>
    <xf numFmtId="178" fontId="19" fillId="0" borderId="57" xfId="42" applyNumberFormat="1" applyFont="1" applyFill="1" applyBorder="1" applyAlignment="1">
      <alignment horizontal="right" vertical="top"/>
      <protection/>
    </xf>
    <xf numFmtId="176" fontId="19" fillId="0" borderId="33" xfId="42" applyNumberFormat="1" applyFont="1" applyFill="1" applyBorder="1" applyAlignment="1">
      <alignment horizontal="right" vertical="top"/>
      <protection/>
    </xf>
    <xf numFmtId="2" fontId="0" fillId="0" borderId="40" xfId="42" applyNumberFormat="1" applyFont="1" applyFill="1" applyBorder="1" applyAlignment="1">
      <alignment vertical="top"/>
      <protection/>
    </xf>
    <xf numFmtId="173" fontId="12" fillId="0" borderId="13" xfId="42" applyNumberFormat="1" applyFont="1" applyFill="1" applyBorder="1" applyAlignment="1">
      <alignment vertical="top"/>
      <protection/>
    </xf>
    <xf numFmtId="176" fontId="19" fillId="0" borderId="4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7" fontId="19" fillId="0" borderId="10" xfId="42" applyNumberFormat="1" applyFont="1" applyFill="1" applyBorder="1" applyAlignment="1">
      <alignment horizontal="left" vertical="top"/>
      <protection/>
    </xf>
    <xf numFmtId="0" fontId="19" fillId="0" borderId="89" xfId="42" applyFont="1" applyFill="1" applyBorder="1" applyAlignment="1">
      <alignment horizontal="left" vertical="top" wrapText="1"/>
      <protection/>
    </xf>
    <xf numFmtId="173" fontId="12" fillId="0" borderId="66" xfId="42" applyNumberFormat="1" applyFont="1" applyFill="1" applyBorder="1" applyAlignment="1">
      <alignment horizontal="right" vertical="top"/>
      <protection/>
    </xf>
    <xf numFmtId="173" fontId="19" fillId="0" borderId="10" xfId="42" applyNumberFormat="1" applyFont="1" applyFill="1" applyBorder="1" applyAlignment="1">
      <alignment horizontal="right"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0" fontId="0" fillId="0" borderId="41" xfId="42" applyFont="1" applyFill="1" applyBorder="1">
      <alignment/>
      <protection/>
    </xf>
    <xf numFmtId="173" fontId="12" fillId="0" borderId="51" xfId="42" applyNumberFormat="1" applyFont="1" applyFill="1" applyBorder="1" applyAlignment="1">
      <alignment horizontal="right" vertical="top"/>
      <protection/>
    </xf>
    <xf numFmtId="173" fontId="19" fillId="0" borderId="41" xfId="42" applyNumberFormat="1" applyFont="1" applyFill="1" applyBorder="1" applyAlignment="1">
      <alignment horizontal="right" vertical="top"/>
      <protection/>
    </xf>
    <xf numFmtId="2" fontId="8" fillId="34" borderId="46" xfId="42" applyNumberFormat="1" applyFont="1" applyFill="1" applyBorder="1" applyAlignment="1">
      <alignment vertical="top"/>
      <protection/>
    </xf>
    <xf numFmtId="176" fontId="20" fillId="33" borderId="90" xfId="42" applyNumberFormat="1" applyFont="1" applyFill="1" applyBorder="1" applyAlignment="1">
      <alignment horizontal="right" vertical="top"/>
      <protection/>
    </xf>
    <xf numFmtId="176" fontId="66" fillId="0" borderId="21" xfId="42" applyNumberFormat="1" applyFont="1" applyFill="1" applyBorder="1" applyAlignment="1">
      <alignment horizontal="right" vertical="top"/>
      <protection/>
    </xf>
    <xf numFmtId="176" fontId="66" fillId="0" borderId="13" xfId="42" applyNumberFormat="1" applyFont="1" applyFill="1" applyBorder="1" applyAlignment="1">
      <alignment horizontal="right"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9" fontId="7" fillId="0" borderId="51" xfId="42" applyNumberFormat="1" applyFont="1" applyFill="1" applyBorder="1">
      <alignment/>
      <protection/>
    </xf>
    <xf numFmtId="179" fontId="7" fillId="0" borderId="0" xfId="42" applyNumberFormat="1" applyFont="1" applyFill="1">
      <alignment/>
      <protection/>
    </xf>
    <xf numFmtId="179" fontId="0" fillId="0" borderId="51" xfId="42" applyNumberFormat="1" applyFont="1" applyFill="1" applyBorder="1">
      <alignment/>
      <protection/>
    </xf>
    <xf numFmtId="173" fontId="10" fillId="33" borderId="26" xfId="42" applyNumberFormat="1" applyFont="1" applyFill="1" applyBorder="1" applyAlignment="1">
      <alignment horizontal="right" vertical="top"/>
      <protection/>
    </xf>
    <xf numFmtId="0" fontId="65" fillId="0" borderId="83" xfId="42" applyFont="1" applyFill="1" applyBorder="1">
      <alignment/>
      <protection/>
    </xf>
    <xf numFmtId="177" fontId="19" fillId="0" borderId="81" xfId="42" applyNumberFormat="1" applyFont="1" applyFill="1" applyBorder="1" applyAlignment="1">
      <alignment horizontal="left" vertical="top"/>
      <protection/>
    </xf>
    <xf numFmtId="0" fontId="65" fillId="0" borderId="66" xfId="42" applyFont="1" applyFill="1" applyBorder="1">
      <alignment/>
      <protection/>
    </xf>
    <xf numFmtId="182" fontId="19" fillId="0" borderId="11" xfId="42" applyNumberFormat="1" applyFont="1" applyFill="1" applyBorder="1" applyAlignment="1">
      <alignment horizontal="right" vertical="top"/>
      <protection/>
    </xf>
    <xf numFmtId="0" fontId="65" fillId="0" borderId="41" xfId="42" applyFont="1" applyFill="1" applyBorder="1">
      <alignment/>
      <protection/>
    </xf>
    <xf numFmtId="0" fontId="19" fillId="0" borderId="20" xfId="42" applyFont="1" applyFill="1" applyBorder="1" applyAlignment="1">
      <alignment horizontal="left" vertical="top" wrapText="1"/>
      <protection/>
    </xf>
    <xf numFmtId="0" fontId="15" fillId="0" borderId="24" xfId="42" applyFont="1" applyFill="1" applyBorder="1" applyAlignment="1">
      <alignment horizontal="left" vertical="top" wrapText="1"/>
      <protection/>
    </xf>
    <xf numFmtId="0" fontId="19" fillId="0" borderId="74" xfId="42" applyFont="1" applyFill="1" applyBorder="1" applyAlignment="1">
      <alignment horizontal="left" vertical="top" wrapText="1"/>
      <protection/>
    </xf>
    <xf numFmtId="0" fontId="19" fillId="0" borderId="51" xfId="42" applyFont="1" applyFill="1" applyBorder="1" applyAlignment="1">
      <alignment horizontal="left" vertical="top" wrapText="1"/>
      <protection/>
    </xf>
    <xf numFmtId="0" fontId="19" fillId="0" borderId="49" xfId="42" applyFont="1" applyFill="1" applyBorder="1" applyAlignment="1">
      <alignment horizontal="left" vertical="top" wrapText="1"/>
      <protection/>
    </xf>
    <xf numFmtId="0" fontId="0" fillId="0" borderId="22" xfId="42" applyFont="1" applyFill="1" applyBorder="1" applyAlignment="1">
      <alignment vertical="top"/>
      <protection/>
    </xf>
    <xf numFmtId="0" fontId="0" fillId="0" borderId="23" xfId="42" applyFont="1" applyFill="1" applyBorder="1" applyAlignment="1">
      <alignment vertical="top"/>
      <protection/>
    </xf>
    <xf numFmtId="0" fontId="19" fillId="0" borderId="46" xfId="42" applyFont="1" applyFill="1" applyBorder="1" applyAlignment="1">
      <alignment horizontal="left" vertical="top" wrapText="1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4" fontId="11" fillId="0" borderId="36" xfId="42" applyNumberFormat="1" applyFont="1" applyFill="1" applyBorder="1" applyAlignment="1">
      <alignment horizontal="left" vertical="top"/>
      <protection/>
    </xf>
    <xf numFmtId="0" fontId="19" fillId="0" borderId="76" xfId="42" applyFont="1" applyFill="1" applyBorder="1" applyAlignment="1">
      <alignment horizontal="left" vertical="top" wrapText="1"/>
      <protection/>
    </xf>
    <xf numFmtId="2" fontId="8" fillId="0" borderId="23" xfId="42" applyNumberFormat="1" applyFont="1" applyFill="1" applyBorder="1" applyAlignment="1">
      <alignment vertical="top"/>
      <protection/>
    </xf>
    <xf numFmtId="0" fontId="19" fillId="0" borderId="46" xfId="42" applyFont="1" applyFill="1" applyBorder="1" applyAlignment="1">
      <alignment horizontal="left" vertical="top" wrapText="1"/>
      <protection/>
    </xf>
    <xf numFmtId="0" fontId="13" fillId="0" borderId="23" xfId="42" applyFont="1" applyFill="1" applyBorder="1" applyAlignment="1">
      <alignment wrapText="1"/>
      <protection/>
    </xf>
    <xf numFmtId="179" fontId="12" fillId="0" borderId="22" xfId="42" applyNumberFormat="1" applyFont="1" applyFill="1" applyBorder="1" applyAlignment="1">
      <alignment horizontal="right" vertical="top"/>
      <protection/>
    </xf>
    <xf numFmtId="179" fontId="12" fillId="0" borderId="25" xfId="42" applyNumberFormat="1" applyFont="1" applyFill="1" applyBorder="1" applyAlignment="1">
      <alignment horizontal="right" vertical="top"/>
      <protection/>
    </xf>
    <xf numFmtId="0" fontId="19" fillId="0" borderId="0" xfId="42" applyFont="1" applyFill="1" applyBorder="1" applyAlignment="1">
      <alignment horizontal="left" vertical="top" wrapText="1"/>
      <protection/>
    </xf>
    <xf numFmtId="0" fontId="19" fillId="0" borderId="33" xfId="42" applyFont="1" applyFill="1" applyBorder="1" applyAlignment="1">
      <alignment horizontal="left" vertical="top" wrapText="1"/>
      <protection/>
    </xf>
    <xf numFmtId="173" fontId="12" fillId="0" borderId="23" xfId="42" applyNumberFormat="1" applyFont="1" applyFill="1" applyBorder="1" applyAlignment="1">
      <alignment horizontal="right" vertical="top"/>
      <protection/>
    </xf>
    <xf numFmtId="173" fontId="19" fillId="0" borderId="0" xfId="42" applyNumberFormat="1" applyFont="1" applyFill="1" applyBorder="1" applyAlignment="1">
      <alignment horizontal="right" vertical="top"/>
      <protection/>
    </xf>
    <xf numFmtId="4" fontId="0" fillId="0" borderId="72" xfId="42" applyNumberFormat="1" applyFont="1" applyFill="1" applyBorder="1" applyAlignment="1">
      <alignment vertical="top"/>
      <protection/>
    </xf>
    <xf numFmtId="0" fontId="12" fillId="0" borderId="33" xfId="42" applyFont="1" applyFill="1" applyBorder="1" applyAlignment="1">
      <alignment horizontal="left" vertical="top" wrapText="1"/>
      <protection/>
    </xf>
    <xf numFmtId="49" fontId="12" fillId="0" borderId="40" xfId="42" applyNumberFormat="1" applyFont="1" applyFill="1" applyBorder="1" applyAlignment="1">
      <alignment horizontal="left" vertical="top"/>
      <protection/>
    </xf>
    <xf numFmtId="176" fontId="13" fillId="0" borderId="0" xfId="42" applyNumberFormat="1" applyFont="1" applyFill="1" applyBorder="1" applyAlignment="1">
      <alignment vertical="top"/>
      <protection/>
    </xf>
    <xf numFmtId="0" fontId="0" fillId="0" borderId="23" xfId="42" applyFont="1" applyFill="1" applyBorder="1" applyAlignment="1">
      <alignment horizontal="left" vertical="top"/>
      <protection/>
    </xf>
    <xf numFmtId="0" fontId="0" fillId="0" borderId="25" xfId="42" applyFont="1" applyFill="1" applyBorder="1" applyAlignment="1">
      <alignment horizontal="left" vertical="top"/>
      <protection/>
    </xf>
    <xf numFmtId="0" fontId="0" fillId="0" borderId="41" xfId="42" applyFont="1" applyFill="1" applyBorder="1" applyAlignment="1">
      <alignment horizontal="left" vertical="top"/>
      <protection/>
    </xf>
    <xf numFmtId="175" fontId="12" fillId="0" borderId="41" xfId="42" applyNumberFormat="1" applyFont="1" applyFill="1" applyBorder="1" applyAlignment="1">
      <alignment horizontal="left" vertical="top"/>
      <protection/>
    </xf>
    <xf numFmtId="4" fontId="0" fillId="0" borderId="36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0" fontId="0" fillId="0" borderId="0" xfId="42" applyFont="1" applyFill="1" applyAlignment="1">
      <alignment horizontal="left" vertical="top"/>
      <protection/>
    </xf>
    <xf numFmtId="49" fontId="13" fillId="0" borderId="23" xfId="42" applyNumberFormat="1" applyFont="1" applyFill="1" applyBorder="1" applyAlignment="1">
      <alignment vertical="top" wrapText="1"/>
      <protection/>
    </xf>
    <xf numFmtId="176" fontId="13" fillId="0" borderId="23" xfId="42" applyNumberFormat="1" applyFont="1" applyFill="1" applyBorder="1" applyAlignment="1">
      <alignment vertical="top"/>
      <protection/>
    </xf>
    <xf numFmtId="0" fontId="0" fillId="0" borderId="83" xfId="42" applyFont="1" applyFill="1" applyBorder="1" applyAlignment="1">
      <alignment horizontal="left" vertical="top"/>
      <protection/>
    </xf>
    <xf numFmtId="175" fontId="12" fillId="0" borderId="83" xfId="42" applyNumberFormat="1" applyFont="1" applyFill="1" applyBorder="1" applyAlignment="1">
      <alignment horizontal="left" vertical="top"/>
      <protection/>
    </xf>
    <xf numFmtId="0" fontId="12" fillId="0" borderId="74" xfId="42" applyFont="1" applyFill="1" applyBorder="1" applyAlignment="1">
      <alignment horizontal="left" vertical="top" wrapText="1"/>
      <protection/>
    </xf>
    <xf numFmtId="173" fontId="12" fillId="0" borderId="74" xfId="42" applyNumberFormat="1" applyFont="1" applyFill="1" applyBorder="1" applyAlignment="1">
      <alignment horizontal="right" vertical="top"/>
      <protection/>
    </xf>
    <xf numFmtId="173" fontId="19" fillId="0" borderId="83" xfId="42" applyNumberFormat="1" applyFont="1" applyFill="1" applyBorder="1" applyAlignment="1">
      <alignment horizontal="right" vertical="top"/>
      <protection/>
    </xf>
    <xf numFmtId="173" fontId="12" fillId="0" borderId="74" xfId="42" applyNumberFormat="1" applyFont="1" applyFill="1" applyBorder="1" applyAlignment="1">
      <alignment horizontal="right" vertical="top"/>
      <protection/>
    </xf>
    <xf numFmtId="4" fontId="0" fillId="0" borderId="81" xfId="42" applyNumberFormat="1" applyFont="1" applyFill="1" applyBorder="1" applyAlignment="1">
      <alignment horizontal="right" vertical="top"/>
      <protection/>
    </xf>
    <xf numFmtId="0" fontId="0" fillId="0" borderId="66" xfId="42" applyFont="1" applyFill="1" applyBorder="1" applyAlignment="1">
      <alignment horizontal="left" vertical="top"/>
      <protection/>
    </xf>
    <xf numFmtId="0" fontId="0" fillId="0" borderId="73" xfId="42" applyFont="1" applyFill="1" applyBorder="1" applyAlignment="1">
      <alignment horizontal="left" vertical="top"/>
      <protection/>
    </xf>
    <xf numFmtId="2" fontId="8" fillId="0" borderId="51" xfId="42" applyNumberFormat="1" applyFont="1" applyFill="1" applyBorder="1" applyAlignment="1">
      <alignment vertical="top"/>
      <protection/>
    </xf>
    <xf numFmtId="177" fontId="19" fillId="0" borderId="22" xfId="42" applyNumberFormat="1" applyFont="1" applyFill="1" applyBorder="1" applyAlignment="1">
      <alignment horizontal="left" vertical="top"/>
      <protection/>
    </xf>
    <xf numFmtId="176" fontId="10" fillId="33" borderId="49" xfId="42" applyNumberFormat="1" applyFont="1" applyFill="1" applyBorder="1" applyAlignment="1">
      <alignment horizontal="right" vertical="top"/>
      <protection/>
    </xf>
    <xf numFmtId="0" fontId="12" fillId="0" borderId="91" xfId="42" applyFont="1" applyFill="1" applyBorder="1" applyAlignment="1">
      <alignment horizontal="left" vertical="top" wrapText="1"/>
      <protection/>
    </xf>
    <xf numFmtId="178" fontId="12" fillId="0" borderId="92" xfId="42" applyNumberFormat="1" applyFont="1" applyFill="1" applyBorder="1" applyAlignment="1">
      <alignment horizontal="right" vertical="top"/>
      <protection/>
    </xf>
    <xf numFmtId="178" fontId="19" fillId="0" borderId="92" xfId="42" applyNumberFormat="1" applyFont="1" applyFill="1" applyBorder="1" applyAlignment="1">
      <alignment horizontal="right" vertical="top"/>
      <protection/>
    </xf>
    <xf numFmtId="179" fontId="12" fillId="0" borderId="0" xfId="42" applyNumberFormat="1" applyFont="1" applyFill="1" applyBorder="1" applyAlignment="1">
      <alignment horizontal="right" vertical="top"/>
      <protection/>
    </xf>
    <xf numFmtId="178" fontId="11" fillId="0" borderId="80" xfId="42" applyNumberFormat="1" applyFont="1" applyFill="1" applyBorder="1" applyAlignment="1">
      <alignment horizontal="right" vertical="top"/>
      <protection/>
    </xf>
    <xf numFmtId="2" fontId="8" fillId="0" borderId="66" xfId="42" applyNumberFormat="1" applyFont="1" applyFill="1" applyBorder="1" applyAlignment="1">
      <alignment vertical="top"/>
      <protection/>
    </xf>
    <xf numFmtId="0" fontId="21" fillId="0" borderId="45" xfId="42" applyFont="1" applyFill="1" applyBorder="1" applyAlignment="1">
      <alignment horizontal="left" vertical="top" wrapText="1"/>
      <protection/>
    </xf>
    <xf numFmtId="173" fontId="12" fillId="0" borderId="20" xfId="42" applyNumberFormat="1" applyFont="1" applyFill="1" applyBorder="1" applyAlignment="1">
      <alignment horizontal="right" vertical="top"/>
      <protection/>
    </xf>
    <xf numFmtId="0" fontId="21" fillId="0" borderId="58" xfId="42" applyFont="1" applyFill="1" applyBorder="1" applyAlignment="1">
      <alignment horizontal="left" vertical="top" wrapText="1"/>
      <protection/>
    </xf>
    <xf numFmtId="176" fontId="21" fillId="0" borderId="37" xfId="42" applyNumberFormat="1" applyFont="1" applyFill="1" applyBorder="1" applyAlignment="1">
      <alignment horizontal="right" vertical="top"/>
      <protection/>
    </xf>
    <xf numFmtId="173" fontId="12" fillId="0" borderId="51" xfId="42" applyNumberFormat="1" applyFont="1" applyFill="1" applyBorder="1" applyAlignment="1">
      <alignment horizontal="right" vertical="top"/>
      <protection/>
    </xf>
    <xf numFmtId="177" fontId="12" fillId="0" borderId="10" xfId="42" applyNumberFormat="1" applyFont="1" applyFill="1" applyBorder="1" applyAlignment="1">
      <alignment horizontal="left" vertical="top"/>
      <protection/>
    </xf>
    <xf numFmtId="0" fontId="19" fillId="0" borderId="93" xfId="42" applyFont="1" applyFill="1" applyBorder="1" applyAlignment="1">
      <alignment horizontal="left" vertical="top" wrapText="1"/>
      <protection/>
    </xf>
    <xf numFmtId="178" fontId="12" fillId="0" borderId="10" xfId="42" applyNumberFormat="1" applyFont="1" applyFill="1" applyBorder="1" applyAlignment="1">
      <alignment horizontal="right" vertical="top"/>
      <protection/>
    </xf>
    <xf numFmtId="178" fontId="19" fillId="0" borderId="67" xfId="42" applyNumberFormat="1" applyFont="1" applyFill="1" applyBorder="1" applyAlignment="1">
      <alignment horizontal="right" vertical="top"/>
      <protection/>
    </xf>
    <xf numFmtId="177" fontId="19" fillId="0" borderId="27" xfId="42" applyNumberFormat="1" applyFont="1" applyFill="1" applyBorder="1" applyAlignment="1">
      <alignment horizontal="left" vertical="top"/>
      <protection/>
    </xf>
    <xf numFmtId="0" fontId="19" fillId="0" borderId="38" xfId="42" applyFont="1" applyFill="1" applyBorder="1" applyAlignment="1">
      <alignment horizontal="left" vertical="top" wrapText="1"/>
      <protection/>
    </xf>
    <xf numFmtId="178" fontId="19" fillId="0" borderId="0" xfId="42" applyNumberFormat="1" applyFont="1" applyFill="1" applyBorder="1" applyAlignment="1">
      <alignment horizontal="right" vertical="top"/>
      <protection/>
    </xf>
    <xf numFmtId="178" fontId="12" fillId="0" borderId="41" xfId="42" applyNumberFormat="1" applyFont="1" applyFill="1" applyBorder="1" applyAlignment="1">
      <alignment horizontal="right" vertical="top"/>
      <protection/>
    </xf>
    <xf numFmtId="178" fontId="19" fillId="0" borderId="51" xfId="42" applyNumberFormat="1" applyFont="1" applyFill="1" applyBorder="1" applyAlignment="1">
      <alignment horizontal="right" vertical="top"/>
      <protection/>
    </xf>
    <xf numFmtId="2" fontId="0" fillId="0" borderId="59" xfId="42" applyNumberFormat="1" applyFont="1" applyFill="1" applyBorder="1" applyAlignment="1">
      <alignment vertical="top"/>
      <protection/>
    </xf>
    <xf numFmtId="0" fontId="19" fillId="0" borderId="23" xfId="42" applyFont="1" applyFill="1" applyBorder="1" applyAlignment="1">
      <alignment horizontal="left" vertical="top" wrapText="1"/>
      <protection/>
    </xf>
    <xf numFmtId="179" fontId="19" fillId="0" borderId="11" xfId="42" applyNumberFormat="1" applyFont="1" applyFill="1" applyBorder="1" applyAlignment="1">
      <alignment horizontal="right" vertical="top"/>
      <protection/>
    </xf>
    <xf numFmtId="0" fontId="65" fillId="0" borderId="67" xfId="42" applyFont="1" applyFill="1" applyBorder="1">
      <alignment/>
      <protection/>
    </xf>
    <xf numFmtId="178" fontId="12" fillId="0" borderId="23" xfId="42" applyNumberFormat="1" applyFont="1" applyFill="1" applyBorder="1" applyAlignment="1">
      <alignment horizontal="right" vertical="top"/>
      <protection/>
    </xf>
    <xf numFmtId="0" fontId="21" fillId="0" borderId="41" xfId="42" applyFont="1" applyFill="1" applyBorder="1" applyAlignment="1">
      <alignment horizontal="left" vertical="top" wrapText="1"/>
      <protection/>
    </xf>
    <xf numFmtId="2" fontId="8" fillId="0" borderId="46" xfId="42" applyNumberFormat="1" applyFont="1" applyFill="1" applyBorder="1" applyAlignment="1">
      <alignment vertical="top"/>
      <protection/>
    </xf>
    <xf numFmtId="2" fontId="7" fillId="0" borderId="46" xfId="42" applyNumberFormat="1" applyFont="1" applyFill="1" applyBorder="1" applyAlignment="1">
      <alignment vertical="top"/>
      <protection/>
    </xf>
    <xf numFmtId="2" fontId="0" fillId="0" borderId="46" xfId="42" applyNumberFormat="1" applyFont="1" applyFill="1" applyBorder="1" applyAlignment="1">
      <alignment vertical="top"/>
      <protection/>
    </xf>
    <xf numFmtId="0" fontId="12" fillId="0" borderId="66" xfId="42" applyFont="1" applyFill="1" applyBorder="1" applyAlignment="1">
      <alignment horizontal="left" vertical="top" wrapText="1"/>
      <protection/>
    </xf>
    <xf numFmtId="0" fontId="14" fillId="0" borderId="26" xfId="42" applyFont="1" applyFill="1" applyBorder="1" applyAlignment="1">
      <alignment horizontal="left" wrapText="1"/>
      <protection/>
    </xf>
    <xf numFmtId="0" fontId="5" fillId="0" borderId="59" xfId="42" applyFont="1" applyFill="1" applyBorder="1" applyAlignment="1">
      <alignment horizontal="center" vertical="center"/>
      <protection/>
    </xf>
    <xf numFmtId="2" fontId="5" fillId="0" borderId="69" xfId="42" applyNumberFormat="1" applyFont="1" applyFill="1" applyBorder="1" applyAlignment="1">
      <alignment horizontal="center" vertical="center"/>
      <protection/>
    </xf>
    <xf numFmtId="4" fontId="5" fillId="0" borderId="60" xfId="42" applyNumberFormat="1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1" xfId="42" applyFont="1" applyFill="1" applyBorder="1" applyAlignment="1">
      <alignment vertical="top"/>
      <protection/>
    </xf>
    <xf numFmtId="173" fontId="12" fillId="0" borderId="0" xfId="42" applyNumberFormat="1" applyFont="1" applyFill="1" applyBorder="1" applyAlignment="1">
      <alignment vertical="top"/>
      <protection/>
    </xf>
    <xf numFmtId="174" fontId="11" fillId="0" borderId="11" xfId="42" applyNumberFormat="1" applyFont="1" applyFill="1" applyBorder="1" applyAlignment="1">
      <alignment horizontal="left" vertical="top"/>
      <protection/>
    </xf>
    <xf numFmtId="0" fontId="7" fillId="0" borderId="40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49" fontId="13" fillId="0" borderId="24" xfId="42" applyNumberFormat="1" applyFont="1" applyFill="1" applyBorder="1" applyAlignment="1">
      <alignment vertical="top" wrapText="1"/>
      <protection/>
    </xf>
    <xf numFmtId="0" fontId="0" fillId="0" borderId="94" xfId="42" applyFont="1" applyFill="1" applyBorder="1">
      <alignment/>
      <protection/>
    </xf>
    <xf numFmtId="0" fontId="0" fillId="0" borderId="89" xfId="42" applyFont="1" applyFill="1" applyBorder="1">
      <alignment/>
      <protection/>
    </xf>
    <xf numFmtId="0" fontId="0" fillId="0" borderId="95" xfId="42" applyFont="1" applyFill="1" applyBorder="1">
      <alignment/>
      <protection/>
    </xf>
    <xf numFmtId="177" fontId="12" fillId="0" borderId="96" xfId="42" applyNumberFormat="1" applyFont="1" applyFill="1" applyBorder="1" applyAlignment="1">
      <alignment horizontal="left" vertical="top"/>
      <protection/>
    </xf>
    <xf numFmtId="0" fontId="12" fillId="0" borderId="93" xfId="42" applyFont="1" applyFill="1" applyBorder="1" applyAlignment="1">
      <alignment horizontal="left" vertical="top" wrapText="1"/>
      <protection/>
    </xf>
    <xf numFmtId="176" fontId="12" fillId="0" borderId="95" xfId="42" applyNumberFormat="1" applyFont="1" applyFill="1" applyBorder="1" applyAlignment="1">
      <alignment horizontal="right" vertical="top"/>
      <protection/>
    </xf>
    <xf numFmtId="176" fontId="19" fillId="0" borderId="95" xfId="42" applyNumberFormat="1" applyFont="1" applyFill="1" applyBorder="1" applyAlignment="1">
      <alignment horizontal="right" vertical="top"/>
      <protection/>
    </xf>
    <xf numFmtId="181" fontId="11" fillId="0" borderId="51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6" xfId="42" applyFont="1" applyFill="1" applyBorder="1" applyAlignment="1">
      <alignment horizontal="left" vertical="top"/>
      <protection/>
    </xf>
    <xf numFmtId="0" fontId="23" fillId="0" borderId="0" xfId="42" applyFont="1" applyFill="1" applyBorder="1" applyAlignment="1">
      <alignment horizontal="left" vertical="top"/>
      <protection/>
    </xf>
    <xf numFmtId="0" fontId="23" fillId="0" borderId="0" xfId="42" applyFont="1" applyFill="1" applyBorder="1" applyAlignment="1">
      <alignment horizontal="left"/>
      <protection/>
    </xf>
    <xf numFmtId="183" fontId="16" fillId="0" borderId="0" xfId="42" applyNumberFormat="1" applyFont="1" applyFill="1" applyBorder="1" applyAlignment="1">
      <alignment horizontal="left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97" xfId="42" applyFont="1" applyBorder="1" applyAlignment="1">
      <alignment horizont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0" fillId="0" borderId="0" xfId="0" applyAlignment="1">
      <alignment/>
    </xf>
    <xf numFmtId="0" fontId="5" fillId="0" borderId="97" xfId="42" applyFont="1" applyBorder="1" applyAlignment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view="pageBreakPreview" zoomScaleSheetLayoutView="100" zoomScalePageLayoutView="0" workbookViewId="0" topLeftCell="A499">
      <selection activeCell="E503" sqref="E503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0.42578125" style="0" customWidth="1"/>
    <col min="4" max="4" width="6.421875" style="0" customWidth="1"/>
    <col min="5" max="5" width="29.57421875" style="8" customWidth="1"/>
    <col min="6" max="6" width="13.28125" style="0" customWidth="1"/>
    <col min="7" max="7" width="14.00390625" style="424" bestFit="1" customWidth="1"/>
    <col min="8" max="8" width="12.28125" style="372" bestFit="1" customWidth="1"/>
    <col min="9" max="9" width="13.7109375" style="446" customWidth="1"/>
    <col min="10" max="10" width="8.8515625" style="0" customWidth="1"/>
  </cols>
  <sheetData>
    <row r="1" ht="12.75">
      <c r="I1" s="36" t="s">
        <v>120</v>
      </c>
    </row>
    <row r="2" spans="1:8" ht="15.75">
      <c r="A2" s="762" t="s">
        <v>248</v>
      </c>
      <c r="B2" s="763"/>
      <c r="C2" s="763"/>
      <c r="D2" s="763"/>
      <c r="E2" s="763"/>
      <c r="F2" s="763"/>
      <c r="G2" s="764"/>
      <c r="H2" s="764"/>
    </row>
    <row r="3" spans="1:9" ht="13.5" thickBot="1">
      <c r="A3" s="195"/>
      <c r="B3" s="195"/>
      <c r="C3" s="195"/>
      <c r="D3" s="195"/>
      <c r="E3" s="196"/>
      <c r="F3" s="197"/>
      <c r="G3" s="413"/>
      <c r="H3" s="350"/>
      <c r="I3" s="198"/>
    </row>
    <row r="4" spans="1:10" s="738" customFormat="1" ht="12" thickBot="1">
      <c r="A4" s="202" t="s">
        <v>81</v>
      </c>
      <c r="B4" s="203" t="s">
        <v>109</v>
      </c>
      <c r="C4" s="761" t="s">
        <v>92</v>
      </c>
      <c r="D4" s="765"/>
      <c r="E4" s="205" t="s">
        <v>80</v>
      </c>
      <c r="F4" s="204" t="s">
        <v>115</v>
      </c>
      <c r="G4" s="734" t="s">
        <v>116</v>
      </c>
      <c r="H4" s="735" t="s">
        <v>117</v>
      </c>
      <c r="I4" s="736" t="s">
        <v>121</v>
      </c>
      <c r="J4" s="737"/>
    </row>
    <row r="5" spans="1:10" s="43" customFormat="1" ht="12.75">
      <c r="A5" s="220">
        <v>10</v>
      </c>
      <c r="B5" s="221"/>
      <c r="C5" s="222"/>
      <c r="D5" s="223"/>
      <c r="E5" s="224" t="s">
        <v>105</v>
      </c>
      <c r="F5" s="225">
        <f>SUM(F6)</f>
        <v>508991.16</v>
      </c>
      <c r="G5" s="460">
        <f>SUM(G6)</f>
        <v>506358</v>
      </c>
      <c r="H5" s="351">
        <f>SUM(G5*100/F5)</f>
        <v>99.48267077958683</v>
      </c>
      <c r="I5" s="461">
        <f>SUM(I11:I20)</f>
        <v>0</v>
      </c>
      <c r="J5" s="41"/>
    </row>
    <row r="6" spans="1:10" s="14" customFormat="1" ht="12.75">
      <c r="A6" s="22"/>
      <c r="B6" s="216">
        <v>1095</v>
      </c>
      <c r="C6" s="13"/>
      <c r="D6" s="13"/>
      <c r="E6" s="60" t="s">
        <v>98</v>
      </c>
      <c r="F6" s="61">
        <f>SUM(F7,F24)</f>
        <v>508991.16</v>
      </c>
      <c r="G6" s="61">
        <f>SUM(G7,G24)</f>
        <v>506358</v>
      </c>
      <c r="H6" s="352">
        <f>SUM(G6*100/F6)</f>
        <v>99.48267077958683</v>
      </c>
      <c r="I6" s="462">
        <f>SUM(I7,I24,)</f>
        <v>0</v>
      </c>
      <c r="J6" s="13"/>
    </row>
    <row r="7" spans="1:10" s="14" customFormat="1" ht="12.75">
      <c r="A7" s="11"/>
      <c r="B7" s="252"/>
      <c r="C7" s="213"/>
      <c r="D7" s="39"/>
      <c r="E7" s="250" t="s">
        <v>37</v>
      </c>
      <c r="F7" s="251">
        <f>SUM(F9:F20)</f>
        <v>479004.16</v>
      </c>
      <c r="G7" s="314">
        <f>SUM(G9:G20)</f>
        <v>476371</v>
      </c>
      <c r="H7" s="353">
        <f>SUM(G7*100/F7)</f>
        <v>99.45028452362502</v>
      </c>
      <c r="I7" s="390">
        <f>SUM(I11:I13)</f>
        <v>0</v>
      </c>
      <c r="J7" s="13"/>
    </row>
    <row r="8" spans="1:10" s="14" customFormat="1" ht="12.75">
      <c r="A8" s="11"/>
      <c r="B8" s="252"/>
      <c r="C8" s="15"/>
      <c r="D8" s="27"/>
      <c r="E8" s="257" t="s">
        <v>38</v>
      </c>
      <c r="F8" s="251"/>
      <c r="G8" s="414"/>
      <c r="H8" s="354" t="s">
        <v>118</v>
      </c>
      <c r="I8" s="408"/>
      <c r="J8" s="13"/>
    </row>
    <row r="9" spans="1:10" s="52" customFormat="1" ht="12.75">
      <c r="A9" s="54"/>
      <c r="B9" s="53"/>
      <c r="C9" s="76"/>
      <c r="D9" s="62">
        <v>690</v>
      </c>
      <c r="E9" s="49" t="s">
        <v>91</v>
      </c>
      <c r="F9" s="63">
        <v>2455</v>
      </c>
      <c r="G9" s="305">
        <v>0</v>
      </c>
      <c r="H9" s="349">
        <f>SUM(G9*100/F9)</f>
        <v>0</v>
      </c>
      <c r="I9" s="463">
        <v>0</v>
      </c>
      <c r="J9" s="51"/>
    </row>
    <row r="10" spans="1:10" s="43" customFormat="1" ht="87.75" customHeight="1">
      <c r="A10" s="54"/>
      <c r="B10" s="53"/>
      <c r="C10" s="73"/>
      <c r="D10" s="66" t="s">
        <v>118</v>
      </c>
      <c r="E10" s="67" t="s">
        <v>42</v>
      </c>
      <c r="F10" s="68" t="s">
        <v>118</v>
      </c>
      <c r="G10" s="415"/>
      <c r="H10" s="393" t="s">
        <v>118</v>
      </c>
      <c r="I10" s="459"/>
      <c r="J10" s="41"/>
    </row>
    <row r="11" spans="1:10" s="52" customFormat="1" ht="25.5">
      <c r="A11" s="54"/>
      <c r="B11" s="53"/>
      <c r="C11" s="76"/>
      <c r="D11" s="62">
        <v>750</v>
      </c>
      <c r="E11" s="77" t="s">
        <v>85</v>
      </c>
      <c r="F11" s="78">
        <v>2500</v>
      </c>
      <c r="G11" s="457">
        <v>2321.64</v>
      </c>
      <c r="H11" s="359">
        <f>SUM(G11*100/F11)</f>
        <v>92.8656</v>
      </c>
      <c r="I11" s="463">
        <v>0</v>
      </c>
      <c r="J11" s="51"/>
    </row>
    <row r="12" spans="1:10" s="43" customFormat="1" ht="25.5">
      <c r="A12" s="54"/>
      <c r="B12" s="53"/>
      <c r="C12" s="51"/>
      <c r="D12" s="51"/>
      <c r="E12" s="79" t="s">
        <v>2</v>
      </c>
      <c r="F12" s="53"/>
      <c r="G12" s="409"/>
      <c r="H12" s="355" t="s">
        <v>118</v>
      </c>
      <c r="I12" s="458"/>
      <c r="J12" s="40"/>
    </row>
    <row r="13" spans="1:10" s="52" customFormat="1" ht="25.5">
      <c r="A13" s="57"/>
      <c r="B13" s="46"/>
      <c r="C13" s="41"/>
      <c r="D13" s="41"/>
      <c r="E13" s="79" t="s">
        <v>63</v>
      </c>
      <c r="F13" s="53"/>
      <c r="G13" s="409"/>
      <c r="H13" s="355" t="s">
        <v>118</v>
      </c>
      <c r="I13" s="458"/>
      <c r="J13" s="51"/>
    </row>
    <row r="14" spans="1:10" s="52" customFormat="1" ht="25.5">
      <c r="A14" s="54"/>
      <c r="B14" s="53"/>
      <c r="C14" s="51"/>
      <c r="D14" s="51"/>
      <c r="E14" s="79" t="s">
        <v>114</v>
      </c>
      <c r="F14" s="53"/>
      <c r="G14" s="409"/>
      <c r="H14" s="355" t="s">
        <v>118</v>
      </c>
      <c r="I14" s="458"/>
      <c r="J14" s="51"/>
    </row>
    <row r="15" spans="1:10" s="52" customFormat="1" ht="12.75">
      <c r="A15" s="54"/>
      <c r="B15" s="53"/>
      <c r="C15" s="65"/>
      <c r="D15" s="73"/>
      <c r="E15" s="671" t="s">
        <v>119</v>
      </c>
      <c r="F15" s="425"/>
      <c r="G15" s="416"/>
      <c r="H15" s="384" t="s">
        <v>118</v>
      </c>
      <c r="I15" s="453"/>
      <c r="J15" s="51"/>
    </row>
    <row r="16" spans="1:10" s="43" customFormat="1" ht="12.75">
      <c r="A16" s="46"/>
      <c r="B16" s="342"/>
      <c r="C16" s="41"/>
      <c r="D16" s="168">
        <v>920</v>
      </c>
      <c r="E16" s="675" t="s">
        <v>113</v>
      </c>
      <c r="F16" s="672">
        <v>5</v>
      </c>
      <c r="G16" s="471">
        <v>5.2</v>
      </c>
      <c r="H16" s="382">
        <f>SUM(G16*100/F16)</f>
        <v>104</v>
      </c>
      <c r="I16" s="463">
        <v>0</v>
      </c>
      <c r="J16" s="41"/>
    </row>
    <row r="17" spans="1:10" s="43" customFormat="1" ht="63" customHeight="1">
      <c r="A17" s="46"/>
      <c r="B17" s="342"/>
      <c r="C17" s="59"/>
      <c r="D17" s="66"/>
      <c r="E17" s="666" t="s">
        <v>225</v>
      </c>
      <c r="F17" s="673"/>
      <c r="G17" s="421"/>
      <c r="H17" s="393" t="s">
        <v>118</v>
      </c>
      <c r="I17" s="453"/>
      <c r="J17" s="41"/>
    </row>
    <row r="18" spans="1:10" s="43" customFormat="1" ht="12.75">
      <c r="A18" s="46"/>
      <c r="B18" s="342"/>
      <c r="C18" s="41"/>
      <c r="D18" s="92">
        <v>970</v>
      </c>
      <c r="E18" s="88" t="s">
        <v>88</v>
      </c>
      <c r="F18" s="100">
        <v>500</v>
      </c>
      <c r="G18" s="471">
        <v>500</v>
      </c>
      <c r="H18" s="382">
        <f>SUM(G18*100/F18)</f>
        <v>100</v>
      </c>
      <c r="I18" s="463">
        <v>0</v>
      </c>
      <c r="J18" s="41"/>
    </row>
    <row r="19" spans="1:10" s="43" customFormat="1" ht="89.25" customHeight="1">
      <c r="A19" s="46"/>
      <c r="B19" s="342"/>
      <c r="C19" s="59"/>
      <c r="D19" s="74"/>
      <c r="E19" s="303" t="s">
        <v>224</v>
      </c>
      <c r="F19" s="101"/>
      <c r="G19" s="421"/>
      <c r="H19" s="393" t="s">
        <v>118</v>
      </c>
      <c r="I19" s="453"/>
      <c r="J19" s="41"/>
    </row>
    <row r="20" spans="1:10" s="52" customFormat="1" ht="51">
      <c r="A20" s="57"/>
      <c r="B20" s="46"/>
      <c r="C20" s="41"/>
      <c r="D20" s="82">
        <v>2010</v>
      </c>
      <c r="E20" s="56" t="s">
        <v>250</v>
      </c>
      <c r="F20" s="83">
        <v>473544.16</v>
      </c>
      <c r="G20" s="427">
        <v>473544.16</v>
      </c>
      <c r="H20" s="356">
        <f>SUM(G20*100/F20)</f>
        <v>100</v>
      </c>
      <c r="I20" s="458">
        <v>0</v>
      </c>
      <c r="J20" s="51"/>
    </row>
    <row r="21" spans="1:10" s="43" customFormat="1" ht="12.75">
      <c r="A21" s="54"/>
      <c r="B21" s="53"/>
      <c r="C21" s="51"/>
      <c r="D21" s="51"/>
      <c r="E21" s="56" t="s">
        <v>251</v>
      </c>
      <c r="F21" s="51"/>
      <c r="G21" s="409"/>
      <c r="H21" s="355" t="s">
        <v>118</v>
      </c>
      <c r="I21" s="464"/>
      <c r="J21" s="41"/>
    </row>
    <row r="22" spans="1:10" s="43" customFormat="1" ht="12.75">
      <c r="A22" s="54"/>
      <c r="B22" s="53"/>
      <c r="C22" s="51"/>
      <c r="D22" s="51"/>
      <c r="E22" s="56" t="s">
        <v>137</v>
      </c>
      <c r="F22" s="51"/>
      <c r="G22" s="426"/>
      <c r="H22" s="355" t="s">
        <v>118</v>
      </c>
      <c r="I22" s="444"/>
      <c r="J22" s="41"/>
    </row>
    <row r="23" spans="1:10" s="379" customFormat="1" ht="153.75" thickBot="1">
      <c r="A23" s="664"/>
      <c r="B23" s="664"/>
      <c r="C23" s="739"/>
      <c r="D23" s="378"/>
      <c r="E23" s="733" t="s">
        <v>249</v>
      </c>
      <c r="F23" s="380" t="s">
        <v>118</v>
      </c>
      <c r="G23" s="417" t="s">
        <v>118</v>
      </c>
      <c r="H23" s="384" t="s">
        <v>118</v>
      </c>
      <c r="I23" s="436"/>
      <c r="J23" s="378"/>
    </row>
    <row r="24" spans="1:10" s="14" customFormat="1" ht="12.75">
      <c r="A24" s="11"/>
      <c r="B24" s="216"/>
      <c r="C24" s="742"/>
      <c r="D24" s="23"/>
      <c r="E24" s="250" t="s">
        <v>39</v>
      </c>
      <c r="F24" s="251">
        <f>SUM(F26)</f>
        <v>29987</v>
      </c>
      <c r="G24" s="251">
        <f>SUM(G26)</f>
        <v>29987</v>
      </c>
      <c r="H24" s="355">
        <f>SUM(G24*100/F24)</f>
        <v>100</v>
      </c>
      <c r="I24" s="678">
        <f>SUM(I26)</f>
        <v>0</v>
      </c>
      <c r="J24" s="13"/>
    </row>
    <row r="25" spans="1:10" s="14" customFormat="1" ht="12.75">
      <c r="A25" s="11"/>
      <c r="B25" s="741"/>
      <c r="C25" s="38"/>
      <c r="D25" s="39"/>
      <c r="E25" s="743" t="s">
        <v>38</v>
      </c>
      <c r="F25" s="95"/>
      <c r="G25" s="429"/>
      <c r="H25" s="356" t="s">
        <v>118</v>
      </c>
      <c r="I25" s="452"/>
      <c r="J25" s="13"/>
    </row>
    <row r="26" spans="1:10" s="43" customFormat="1" ht="65.25" customHeight="1">
      <c r="A26" s="57"/>
      <c r="B26" s="46"/>
      <c r="C26" s="41"/>
      <c r="D26" s="82">
        <v>6300</v>
      </c>
      <c r="E26" s="77" t="s">
        <v>176</v>
      </c>
      <c r="F26" s="50">
        <v>29987</v>
      </c>
      <c r="G26" s="430">
        <v>29987</v>
      </c>
      <c r="H26" s="382">
        <f>SUM(G26*100/F26)</f>
        <v>100</v>
      </c>
      <c r="I26" s="463">
        <v>0</v>
      </c>
      <c r="J26" s="41"/>
    </row>
    <row r="27" spans="1:10" s="43" customFormat="1" ht="12.75">
      <c r="A27" s="57"/>
      <c r="B27" s="46"/>
      <c r="C27" s="41"/>
      <c r="D27" s="41"/>
      <c r="E27" s="79" t="s">
        <v>177</v>
      </c>
      <c r="F27" s="46"/>
      <c r="G27" s="41" t="s">
        <v>118</v>
      </c>
      <c r="H27" s="385" t="s">
        <v>118</v>
      </c>
      <c r="I27" s="439"/>
      <c r="J27" s="41"/>
    </row>
    <row r="28" spans="1:10" s="379" customFormat="1" ht="102">
      <c r="A28" s="376"/>
      <c r="B28" s="376"/>
      <c r="C28" s="376"/>
      <c r="D28" s="377"/>
      <c r="E28" s="744" t="s">
        <v>223</v>
      </c>
      <c r="F28" s="624" t="s">
        <v>118</v>
      </c>
      <c r="G28" s="380" t="s">
        <v>118</v>
      </c>
      <c r="H28" s="393"/>
      <c r="I28" s="436"/>
      <c r="J28" s="378"/>
    </row>
    <row r="29" spans="1:9" s="115" customFormat="1" ht="12.75">
      <c r="A29" s="756" t="s">
        <v>112</v>
      </c>
      <c r="B29" s="112">
        <v>1</v>
      </c>
      <c r="C29" s="113"/>
      <c r="D29" s="113"/>
      <c r="E29" s="114"/>
      <c r="F29" s="113"/>
      <c r="G29" s="418"/>
      <c r="H29" s="740" t="s">
        <v>118</v>
      </c>
      <c r="I29" s="440"/>
    </row>
    <row r="30" spans="1:9" s="1" customFormat="1" ht="13.5" thickBot="1">
      <c r="A30" s="199"/>
      <c r="B30" s="200"/>
      <c r="C30" s="7"/>
      <c r="D30" s="7"/>
      <c r="E30" s="201"/>
      <c r="F30" s="7"/>
      <c r="G30" s="419"/>
      <c r="H30" s="466" t="s">
        <v>118</v>
      </c>
      <c r="I30" s="441"/>
    </row>
    <row r="31" spans="1:10" s="3" customFormat="1" ht="13.5" thickBot="1">
      <c r="A31" s="202" t="s">
        <v>81</v>
      </c>
      <c r="B31" s="203" t="s">
        <v>109</v>
      </c>
      <c r="C31" s="761" t="s">
        <v>92</v>
      </c>
      <c r="D31" s="760"/>
      <c r="E31" s="205" t="s">
        <v>80</v>
      </c>
      <c r="F31" s="204" t="s">
        <v>115</v>
      </c>
      <c r="G31" s="218" t="s">
        <v>116</v>
      </c>
      <c r="H31" s="465" t="s">
        <v>117</v>
      </c>
      <c r="I31" s="219" t="s">
        <v>121</v>
      </c>
      <c r="J31" s="6"/>
    </row>
    <row r="32" spans="1:10" s="43" customFormat="1" ht="12.75">
      <c r="A32" s="612">
        <v>600</v>
      </c>
      <c r="B32" s="221"/>
      <c r="C32" s="228"/>
      <c r="D32" s="221"/>
      <c r="E32" s="226" t="s">
        <v>174</v>
      </c>
      <c r="F32" s="613">
        <f>SUM(F33)</f>
        <v>1642535</v>
      </c>
      <c r="G32" s="613">
        <f>SUM(G33)</f>
        <v>1642535.92</v>
      </c>
      <c r="H32" s="614">
        <f>SUM(G32*100/F32)</f>
        <v>100.00005601098302</v>
      </c>
      <c r="I32" s="615">
        <f>SUM(I33)</f>
        <v>0</v>
      </c>
      <c r="J32" s="41"/>
    </row>
    <row r="33" spans="1:10" s="14" customFormat="1" ht="12.75">
      <c r="A33" s="35"/>
      <c r="B33" s="616">
        <v>60016</v>
      </c>
      <c r="C33" s="617"/>
      <c r="D33" s="618"/>
      <c r="E33" s="619" t="s">
        <v>175</v>
      </c>
      <c r="F33" s="620">
        <f>SUM(F34,F38)</f>
        <v>1642535</v>
      </c>
      <c r="G33" s="620">
        <f>SUM(G34,G38)</f>
        <v>1642535.92</v>
      </c>
      <c r="H33" s="621">
        <f>SUM(G33*100/F33)</f>
        <v>100.00005601098302</v>
      </c>
      <c r="I33" s="622">
        <f>SUM(I34,I38)</f>
        <v>0</v>
      </c>
      <c r="J33" s="13"/>
    </row>
    <row r="34" spans="1:10" s="14" customFormat="1" ht="12.75">
      <c r="A34" s="11"/>
      <c r="B34" s="252"/>
      <c r="C34" s="213"/>
      <c r="D34" s="39"/>
      <c r="E34" s="250" t="s">
        <v>37</v>
      </c>
      <c r="F34" s="251">
        <f>SUM(F36)</f>
        <v>2160</v>
      </c>
      <c r="G34" s="251">
        <f>SUM(G36)</f>
        <v>2160.72</v>
      </c>
      <c r="H34" s="621">
        <f>SUM(G34*100/F34)</f>
        <v>100.03333333333332</v>
      </c>
      <c r="I34" s="391">
        <f>SUM(I36)</f>
        <v>0</v>
      </c>
      <c r="J34" s="13"/>
    </row>
    <row r="35" spans="1:10" s="14" customFormat="1" ht="12.75">
      <c r="A35" s="11"/>
      <c r="B35" s="252"/>
      <c r="C35" s="15"/>
      <c r="D35" s="27"/>
      <c r="E35" s="346" t="s">
        <v>38</v>
      </c>
      <c r="F35" s="95"/>
      <c r="G35" s="646"/>
      <c r="H35" s="353" t="s">
        <v>118</v>
      </c>
      <c r="I35" s="467"/>
      <c r="J35" s="13"/>
    </row>
    <row r="36" spans="1:10" s="52" customFormat="1" ht="12.75">
      <c r="A36" s="54"/>
      <c r="B36" s="53"/>
      <c r="C36" s="76"/>
      <c r="D36" s="62">
        <v>970</v>
      </c>
      <c r="E36" s="658" t="s">
        <v>88</v>
      </c>
      <c r="F36" s="95">
        <v>2160</v>
      </c>
      <c r="G36" s="634">
        <v>2160.72</v>
      </c>
      <c r="H36" s="355">
        <f>SUM(G36*100/F36)</f>
        <v>100.03333333333332</v>
      </c>
      <c r="I36" s="463">
        <v>0</v>
      </c>
      <c r="J36" s="51"/>
    </row>
    <row r="37" spans="1:10" s="43" customFormat="1" ht="25.5">
      <c r="A37" s="54"/>
      <c r="B37" s="109"/>
      <c r="C37" s="73"/>
      <c r="D37" s="66" t="s">
        <v>118</v>
      </c>
      <c r="E37" s="659" t="s">
        <v>226</v>
      </c>
      <c r="F37" s="253" t="s">
        <v>118</v>
      </c>
      <c r="G37" s="647"/>
      <c r="H37" s="384" t="s">
        <v>118</v>
      </c>
      <c r="I37" s="459"/>
      <c r="J37" s="41"/>
    </row>
    <row r="38" spans="1:10" s="14" customFormat="1" ht="12.75">
      <c r="A38" s="25"/>
      <c r="B38" s="433"/>
      <c r="C38" s="15"/>
      <c r="D38" s="27"/>
      <c r="E38" s="434" t="s">
        <v>39</v>
      </c>
      <c r="F38" s="253">
        <f>SUM(F40,F41,F44,F46)</f>
        <v>1640375</v>
      </c>
      <c r="G38" s="253">
        <f>SUM(G40,G41,G44,G46)</f>
        <v>1640375.2</v>
      </c>
      <c r="H38" s="355">
        <f>SUM(G38*100/F38)</f>
        <v>100.00001219233407</v>
      </c>
      <c r="I38" s="453">
        <f>SUM(I41,I44)</f>
        <v>0</v>
      </c>
      <c r="J38" s="13"/>
    </row>
    <row r="39" spans="1:10" s="14" customFormat="1" ht="12.75">
      <c r="A39" s="11"/>
      <c r="B39" s="252"/>
      <c r="C39" s="15"/>
      <c r="D39" s="27"/>
      <c r="E39" s="679" t="s">
        <v>38</v>
      </c>
      <c r="F39" s="95"/>
      <c r="G39" s="429"/>
      <c r="H39" s="356" t="s">
        <v>118</v>
      </c>
      <c r="I39" s="467"/>
      <c r="J39" s="13"/>
    </row>
    <row r="40" spans="1:10" s="14" customFormat="1" ht="51">
      <c r="A40" s="25"/>
      <c r="B40" s="433"/>
      <c r="C40" s="13"/>
      <c r="D40" s="680" t="s">
        <v>227</v>
      </c>
      <c r="E40" s="661" t="s">
        <v>228</v>
      </c>
      <c r="F40" s="251">
        <v>1699</v>
      </c>
      <c r="G40" s="472">
        <v>1699.2</v>
      </c>
      <c r="H40" s="353">
        <f>SUM(G40*100/F40)</f>
        <v>100.0117716303708</v>
      </c>
      <c r="I40" s="390">
        <v>0</v>
      </c>
      <c r="J40" s="13"/>
    </row>
    <row r="41" spans="1:10" s="43" customFormat="1" ht="65.25" customHeight="1">
      <c r="A41" s="46"/>
      <c r="B41" s="342"/>
      <c r="C41" s="69"/>
      <c r="D41" s="116">
        <v>6300</v>
      </c>
      <c r="E41" s="56" t="s">
        <v>176</v>
      </c>
      <c r="F41" s="676">
        <v>808656</v>
      </c>
      <c r="G41" s="677">
        <v>808656</v>
      </c>
      <c r="H41" s="355">
        <f>SUM(G41*100/F41)</f>
        <v>100</v>
      </c>
      <c r="I41" s="458">
        <v>0</v>
      </c>
      <c r="J41" s="41"/>
    </row>
    <row r="42" spans="1:10" s="43" customFormat="1" ht="12.75">
      <c r="A42" s="46"/>
      <c r="B42" s="41"/>
      <c r="C42" s="57"/>
      <c r="D42" s="41"/>
      <c r="E42" s="56" t="s">
        <v>177</v>
      </c>
      <c r="F42" s="46"/>
      <c r="G42" s="41" t="s">
        <v>118</v>
      </c>
      <c r="H42" s="355" t="s">
        <v>118</v>
      </c>
      <c r="I42" s="439"/>
      <c r="J42" s="41"/>
    </row>
    <row r="43" spans="1:10" s="379" customFormat="1" ht="165.75">
      <c r="A43" s="664"/>
      <c r="B43" s="663"/>
      <c r="C43" s="377"/>
      <c r="D43" s="377"/>
      <c r="E43" s="623" t="s">
        <v>230</v>
      </c>
      <c r="F43" s="624" t="s">
        <v>118</v>
      </c>
      <c r="G43" s="380" t="s">
        <v>118</v>
      </c>
      <c r="H43" s="384" t="s">
        <v>118</v>
      </c>
      <c r="I43" s="436"/>
      <c r="J43" s="378"/>
    </row>
    <row r="44" spans="1:10" s="43" customFormat="1" ht="63.75">
      <c r="A44" s="46"/>
      <c r="B44" s="342"/>
      <c r="C44" s="69"/>
      <c r="D44" s="116">
        <v>6330</v>
      </c>
      <c r="E44" s="56" t="s">
        <v>178</v>
      </c>
      <c r="F44" s="50">
        <v>773710</v>
      </c>
      <c r="G44" s="430">
        <v>773710</v>
      </c>
      <c r="H44" s="355">
        <f>SUM(G44*100/F44)</f>
        <v>100</v>
      </c>
      <c r="I44" s="463">
        <v>0</v>
      </c>
      <c r="J44" s="41"/>
    </row>
    <row r="45" spans="1:10" s="379" customFormat="1" ht="105" customHeight="1">
      <c r="A45" s="664"/>
      <c r="B45" s="663"/>
      <c r="C45" s="378"/>
      <c r="D45" s="378"/>
      <c r="E45" s="689" t="s">
        <v>179</v>
      </c>
      <c r="F45" s="690" t="s">
        <v>118</v>
      </c>
      <c r="G45" s="681" t="s">
        <v>118</v>
      </c>
      <c r="H45" s="355" t="s">
        <v>118</v>
      </c>
      <c r="I45" s="439"/>
      <c r="J45" s="378"/>
    </row>
    <row r="46" spans="1:10" s="688" customFormat="1" ht="51.75" thickBot="1">
      <c r="A46" s="698"/>
      <c r="B46" s="699"/>
      <c r="C46" s="691"/>
      <c r="D46" s="692">
        <v>6680</v>
      </c>
      <c r="E46" s="693" t="s">
        <v>229</v>
      </c>
      <c r="F46" s="694">
        <v>56310</v>
      </c>
      <c r="G46" s="695">
        <v>56310</v>
      </c>
      <c r="H46" s="696">
        <f>SUM(G46*100/F46)</f>
        <v>100</v>
      </c>
      <c r="I46" s="697">
        <v>0</v>
      </c>
      <c r="J46" s="687"/>
    </row>
    <row r="47" spans="1:10" s="43" customFormat="1" ht="12.75">
      <c r="A47" s="277">
        <v>700</v>
      </c>
      <c r="B47" s="221"/>
      <c r="C47" s="228"/>
      <c r="D47" s="221"/>
      <c r="E47" s="226" t="s">
        <v>97</v>
      </c>
      <c r="F47" s="229">
        <f>SUM(F70,F48)</f>
        <v>2702925</v>
      </c>
      <c r="G47" s="229">
        <f>SUM(G70,G48)</f>
        <v>2510328.7600000002</v>
      </c>
      <c r="H47" s="361">
        <f>SUM(G47*100/F47)</f>
        <v>92.8745251903031</v>
      </c>
      <c r="I47" s="474">
        <f>SUM(I70,I48)</f>
        <v>810167.1400000001</v>
      </c>
      <c r="J47" s="41"/>
    </row>
    <row r="48" spans="1:10" s="14" customFormat="1" ht="25.5">
      <c r="A48" s="35"/>
      <c r="B48" s="85">
        <v>70005</v>
      </c>
      <c r="C48" s="12"/>
      <c r="D48" s="29"/>
      <c r="E48" s="44" t="s">
        <v>66</v>
      </c>
      <c r="F48" s="86">
        <f>SUM(F66,F49)</f>
        <v>2625886</v>
      </c>
      <c r="G48" s="449">
        <f>SUM(G66,G49)</f>
        <v>2432168.49</v>
      </c>
      <c r="H48" s="363">
        <f>SUM(G48*100/F48)</f>
        <v>92.62277532231028</v>
      </c>
      <c r="I48" s="475">
        <f>SUM(I66,I49)</f>
        <v>559922.8300000001</v>
      </c>
      <c r="J48" s="13"/>
    </row>
    <row r="49" spans="1:10" s="14" customFormat="1" ht="12.75">
      <c r="A49" s="25"/>
      <c r="B49" s="249"/>
      <c r="C49" s="213"/>
      <c r="D49" s="39"/>
      <c r="E49" s="250" t="s">
        <v>37</v>
      </c>
      <c r="F49" s="251">
        <f>SUM(F51:F64)</f>
        <v>1093886</v>
      </c>
      <c r="G49" s="251">
        <f>SUM(G51:G64)</f>
        <v>1123971.8</v>
      </c>
      <c r="H49" s="349">
        <f>SUM(G49*100/F49)</f>
        <v>102.75035972669913</v>
      </c>
      <c r="I49" s="390">
        <f>SUM(I51:I65)</f>
        <v>559922.8300000001</v>
      </c>
      <c r="J49" s="13"/>
    </row>
    <row r="50" spans="1:10" s="14" customFormat="1" ht="12.75">
      <c r="A50" s="11"/>
      <c r="B50" s="252"/>
      <c r="C50" s="15"/>
      <c r="D50" s="27"/>
      <c r="E50" s="257" t="s">
        <v>38</v>
      </c>
      <c r="F50" s="251"/>
      <c r="G50" s="414"/>
      <c r="H50" s="349" t="s">
        <v>118</v>
      </c>
      <c r="I50" s="408"/>
      <c r="J50" s="13"/>
    </row>
    <row r="51" spans="1:10" s="43" customFormat="1" ht="25.5">
      <c r="A51" s="57"/>
      <c r="B51" s="46"/>
      <c r="C51" s="69"/>
      <c r="D51" s="70">
        <v>470</v>
      </c>
      <c r="E51" s="71" t="s">
        <v>199</v>
      </c>
      <c r="F51" s="87">
        <v>6255</v>
      </c>
      <c r="G51" s="469">
        <v>6255.8</v>
      </c>
      <c r="H51" s="349">
        <f>SUM(G51*100/F51)</f>
        <v>100.01278976818546</v>
      </c>
      <c r="I51" s="463">
        <v>0</v>
      </c>
      <c r="J51" s="41"/>
    </row>
    <row r="52" spans="1:10" s="52" customFormat="1" ht="25.5">
      <c r="A52" s="57"/>
      <c r="B52" s="46"/>
      <c r="C52" s="69"/>
      <c r="D52" s="70">
        <v>550</v>
      </c>
      <c r="E52" s="71" t="s">
        <v>180</v>
      </c>
      <c r="F52" s="87">
        <v>164580</v>
      </c>
      <c r="G52" s="469">
        <v>164580.84</v>
      </c>
      <c r="H52" s="349">
        <f>SUM(G52*100/F52)</f>
        <v>100.00051039008385</v>
      </c>
      <c r="I52" s="463">
        <v>4950.24</v>
      </c>
      <c r="J52" s="51"/>
    </row>
    <row r="53" spans="1:10" s="43" customFormat="1" ht="12.75">
      <c r="A53" s="109"/>
      <c r="B53" s="94"/>
      <c r="C53" s="73"/>
      <c r="D53" s="94"/>
      <c r="E53" s="648" t="s">
        <v>181</v>
      </c>
      <c r="F53" s="109"/>
      <c r="G53" s="420"/>
      <c r="H53" s="362" t="s">
        <v>118</v>
      </c>
      <c r="I53" s="459"/>
      <c r="J53" s="41"/>
    </row>
    <row r="54" spans="1:10" s="115" customFormat="1" ht="12.75">
      <c r="A54" s="756" t="s">
        <v>112</v>
      </c>
      <c r="B54" s="112">
        <v>2</v>
      </c>
      <c r="C54" s="113"/>
      <c r="D54" s="113"/>
      <c r="E54" s="114"/>
      <c r="F54" s="113"/>
      <c r="G54" s="418"/>
      <c r="H54" s="357" t="s">
        <v>118</v>
      </c>
      <c r="I54" s="440"/>
      <c r="J54" s="113"/>
    </row>
    <row r="55" spans="1:9" s="1" customFormat="1" ht="13.5" thickBot="1">
      <c r="A55" s="5"/>
      <c r="B55" s="4"/>
      <c r="C55" s="2"/>
      <c r="D55" s="2"/>
      <c r="E55" s="10"/>
      <c r="F55" s="2"/>
      <c r="G55" s="301"/>
      <c r="H55" s="358" t="s">
        <v>118</v>
      </c>
      <c r="I55" s="443"/>
    </row>
    <row r="56" spans="1:10" s="3" customFormat="1" ht="13.5" thickBot="1">
      <c r="A56" s="202" t="s">
        <v>81</v>
      </c>
      <c r="B56" s="203" t="s">
        <v>109</v>
      </c>
      <c r="C56" s="761" t="s">
        <v>92</v>
      </c>
      <c r="D56" s="760"/>
      <c r="E56" s="205" t="s">
        <v>80</v>
      </c>
      <c r="F56" s="204" t="s">
        <v>115</v>
      </c>
      <c r="G56" s="218" t="s">
        <v>116</v>
      </c>
      <c r="H56" s="374" t="s">
        <v>117</v>
      </c>
      <c r="I56" s="219" t="s">
        <v>121</v>
      </c>
      <c r="J56" s="6"/>
    </row>
    <row r="57" spans="1:10" s="52" customFormat="1" ht="25.5">
      <c r="A57" s="54"/>
      <c r="B57" s="53"/>
      <c r="C57" s="51"/>
      <c r="D57" s="92">
        <v>750</v>
      </c>
      <c r="E57" s="88" t="s">
        <v>85</v>
      </c>
      <c r="F57" s="93">
        <v>774000</v>
      </c>
      <c r="G57" s="470">
        <v>809396.3</v>
      </c>
      <c r="H57" s="359">
        <f>SUM(G57*100/F57)</f>
        <v>104.573165374677</v>
      </c>
      <c r="I57" s="458">
        <v>463697.2</v>
      </c>
      <c r="J57" s="51"/>
    </row>
    <row r="58" spans="1:10" s="52" customFormat="1" ht="25.5">
      <c r="A58" s="54"/>
      <c r="B58" s="53"/>
      <c r="C58" s="51"/>
      <c r="D58" s="55"/>
      <c r="E58" s="88" t="s">
        <v>2</v>
      </c>
      <c r="F58" s="53"/>
      <c r="G58" s="301"/>
      <c r="H58" s="359" t="s">
        <v>118</v>
      </c>
      <c r="I58" s="458"/>
      <c r="J58" s="51"/>
    </row>
    <row r="59" spans="1:10" s="52" customFormat="1" ht="25.5">
      <c r="A59" s="54"/>
      <c r="B59" s="53"/>
      <c r="C59" s="51"/>
      <c r="D59" s="55"/>
      <c r="E59" s="88" t="s">
        <v>63</v>
      </c>
      <c r="F59" s="53"/>
      <c r="G59" s="301"/>
      <c r="H59" s="359" t="s">
        <v>118</v>
      </c>
      <c r="I59" s="458"/>
      <c r="J59" s="51"/>
    </row>
    <row r="60" spans="1:10" s="52" customFormat="1" ht="25.5">
      <c r="A60" s="54"/>
      <c r="B60" s="53"/>
      <c r="C60" s="51"/>
      <c r="D60" s="55"/>
      <c r="E60" s="88" t="s">
        <v>114</v>
      </c>
      <c r="F60" s="53"/>
      <c r="G60" s="301"/>
      <c r="H60" s="359" t="s">
        <v>118</v>
      </c>
      <c r="I60" s="458"/>
      <c r="J60" s="51"/>
    </row>
    <row r="61" spans="1:10" s="52" customFormat="1" ht="63.75">
      <c r="A61" s="53"/>
      <c r="B61" s="55"/>
      <c r="C61" s="73"/>
      <c r="D61" s="94"/>
      <c r="E61" s="303" t="s">
        <v>259</v>
      </c>
      <c r="F61" s="91"/>
      <c r="G61" s="420"/>
      <c r="H61" s="362"/>
      <c r="I61" s="453"/>
      <c r="J61" s="51"/>
    </row>
    <row r="62" spans="1:10" s="300" customFormat="1" ht="25.5">
      <c r="A62" s="304"/>
      <c r="B62" s="297"/>
      <c r="C62" s="306"/>
      <c r="D62" s="269">
        <v>910</v>
      </c>
      <c r="E62" s="127" t="s">
        <v>79</v>
      </c>
      <c r="F62" s="272">
        <v>8130</v>
      </c>
      <c r="G62" s="271">
        <v>8130.56</v>
      </c>
      <c r="H62" s="349">
        <f>SUM(G62*100/F62)</f>
        <v>100.00688806888068</v>
      </c>
      <c r="I62" s="391">
        <v>0</v>
      </c>
      <c r="J62" s="299"/>
    </row>
    <row r="63" spans="1:10" s="300" customFormat="1" ht="12.75">
      <c r="A63" s="304"/>
      <c r="B63" s="297"/>
      <c r="C63" s="306"/>
      <c r="D63" s="269">
        <v>920</v>
      </c>
      <c r="E63" s="307" t="s">
        <v>113</v>
      </c>
      <c r="F63" s="272">
        <v>14630</v>
      </c>
      <c r="G63" s="271">
        <v>15063.59</v>
      </c>
      <c r="H63" s="349">
        <f>SUM(G63*100/F63)</f>
        <v>102.9637047163363</v>
      </c>
      <c r="I63" s="391">
        <v>90546.61</v>
      </c>
      <c r="J63" s="299"/>
    </row>
    <row r="64" spans="1:10" s="52" customFormat="1" ht="12.75">
      <c r="A64" s="53"/>
      <c r="B64" s="55"/>
      <c r="C64" s="51"/>
      <c r="D64" s="92">
        <v>970</v>
      </c>
      <c r="E64" s="88" t="s">
        <v>88</v>
      </c>
      <c r="F64" s="100">
        <v>126291</v>
      </c>
      <c r="G64" s="471">
        <v>120544.71</v>
      </c>
      <c r="H64" s="349">
        <f>SUM(G64*100/F64)</f>
        <v>95.44996080480794</v>
      </c>
      <c r="I64" s="463">
        <v>728.78</v>
      </c>
      <c r="J64" s="51"/>
    </row>
    <row r="65" spans="1:10" s="52" customFormat="1" ht="41.25" customHeight="1">
      <c r="A65" s="53"/>
      <c r="B65" s="94"/>
      <c r="C65" s="73"/>
      <c r="D65" s="74"/>
      <c r="E65" s="303" t="s">
        <v>203</v>
      </c>
      <c r="F65" s="101"/>
      <c r="G65" s="421"/>
      <c r="H65" s="362" t="s">
        <v>118</v>
      </c>
      <c r="I65" s="453"/>
      <c r="J65" s="51"/>
    </row>
    <row r="66" spans="1:10" s="14" customFormat="1" ht="12.75">
      <c r="A66" s="25"/>
      <c r="B66" s="249"/>
      <c r="C66" s="213"/>
      <c r="D66" s="39"/>
      <c r="E66" s="250" t="s">
        <v>39</v>
      </c>
      <c r="F66" s="251">
        <f>SUM(F68:F69)</f>
        <v>1532000</v>
      </c>
      <c r="G66" s="314">
        <f>SUM(G68:G69)</f>
        <v>1308196.69</v>
      </c>
      <c r="H66" s="349">
        <f>SUM(G66*100/F66)</f>
        <v>85.39142885117494</v>
      </c>
      <c r="I66" s="390">
        <f>SUM(I68:I69)</f>
        <v>0</v>
      </c>
      <c r="J66" s="13"/>
    </row>
    <row r="67" spans="1:10" s="14" customFormat="1" ht="12.75">
      <c r="A67" s="11"/>
      <c r="B67" s="252"/>
      <c r="C67" s="15"/>
      <c r="D67" s="27"/>
      <c r="E67" s="257" t="s">
        <v>38</v>
      </c>
      <c r="F67" s="251"/>
      <c r="G67" s="316"/>
      <c r="H67" s="349" t="s">
        <v>118</v>
      </c>
      <c r="I67" s="408"/>
      <c r="J67" s="13"/>
    </row>
    <row r="68" spans="1:10" s="52" customFormat="1" ht="51">
      <c r="A68" s="54"/>
      <c r="B68" s="53"/>
      <c r="C68" s="96"/>
      <c r="D68" s="97">
        <v>760</v>
      </c>
      <c r="E68" s="98" t="s">
        <v>43</v>
      </c>
      <c r="F68" s="251">
        <v>32000</v>
      </c>
      <c r="G68" s="472">
        <v>31996</v>
      </c>
      <c r="H68" s="364">
        <f>SUM(G68*100/F68)</f>
        <v>99.9875</v>
      </c>
      <c r="I68" s="391">
        <v>0</v>
      </c>
      <c r="J68" s="51"/>
    </row>
    <row r="69" spans="1:10" s="52" customFormat="1" ht="51">
      <c r="A69" s="53"/>
      <c r="B69" s="94"/>
      <c r="C69" s="96"/>
      <c r="D69" s="97">
        <v>770</v>
      </c>
      <c r="E69" s="98" t="s">
        <v>122</v>
      </c>
      <c r="F69" s="251">
        <v>1500000</v>
      </c>
      <c r="G69" s="472">
        <v>1276200.69</v>
      </c>
      <c r="H69" s="364">
        <f>SUM(G69*100/F69)</f>
        <v>85.080046</v>
      </c>
      <c r="I69" s="391">
        <v>0</v>
      </c>
      <c r="J69" s="51"/>
    </row>
    <row r="70" spans="1:10" s="14" customFormat="1" ht="12.75">
      <c r="A70" s="25"/>
      <c r="B70" s="102">
        <v>70095</v>
      </c>
      <c r="C70" s="33"/>
      <c r="D70" s="34"/>
      <c r="E70" s="103" t="s">
        <v>98</v>
      </c>
      <c r="F70" s="104">
        <f>SUM(F71,F76)</f>
        <v>77039</v>
      </c>
      <c r="G70" s="104">
        <f>SUM(G71,G76)</f>
        <v>78160.27</v>
      </c>
      <c r="H70" s="586">
        <f>SUM(G70*100/F70)</f>
        <v>101.45545762535859</v>
      </c>
      <c r="I70" s="611">
        <f>SUM(I71,I76,)</f>
        <v>250244.31</v>
      </c>
      <c r="J70" s="13"/>
    </row>
    <row r="71" spans="1:10" s="14" customFormat="1" ht="12.75">
      <c r="A71" s="25"/>
      <c r="B71" s="249"/>
      <c r="C71" s="213"/>
      <c r="D71" s="39"/>
      <c r="E71" s="250" t="s">
        <v>37</v>
      </c>
      <c r="F71" s="251">
        <f>SUM(F73:F74)</f>
        <v>37039</v>
      </c>
      <c r="G71" s="251">
        <f>SUM(G73:G74)</f>
        <v>38160.270000000004</v>
      </c>
      <c r="H71" s="364">
        <f>SUM(G71*100/F71)</f>
        <v>103.02726855476661</v>
      </c>
      <c r="I71" s="314">
        <f>SUM(I73:I74)</f>
        <v>250244.31</v>
      </c>
      <c r="J71" s="13"/>
    </row>
    <row r="72" spans="1:10" s="14" customFormat="1" ht="12.75">
      <c r="A72" s="25"/>
      <c r="B72" s="249"/>
      <c r="C72" s="15"/>
      <c r="D72" s="27"/>
      <c r="E72" s="257" t="s">
        <v>38</v>
      </c>
      <c r="F72" s="251"/>
      <c r="G72" s="316"/>
      <c r="H72" s="389" t="s">
        <v>118</v>
      </c>
      <c r="I72" s="408"/>
      <c r="J72" s="13"/>
    </row>
    <row r="73" spans="1:10" s="300" customFormat="1" ht="25.5">
      <c r="A73" s="297"/>
      <c r="B73" s="428"/>
      <c r="C73" s="306"/>
      <c r="D73" s="269">
        <v>920</v>
      </c>
      <c r="E73" s="307" t="s">
        <v>162</v>
      </c>
      <c r="F73" s="272">
        <v>39</v>
      </c>
      <c r="G73" s="271">
        <v>38.9</v>
      </c>
      <c r="H73" s="349">
        <f>SUM(G73*100/F73)</f>
        <v>99.74358974358974</v>
      </c>
      <c r="I73" s="391">
        <v>28382.51</v>
      </c>
      <c r="J73" s="299"/>
    </row>
    <row r="74" spans="1:10" s="52" customFormat="1" ht="12.75">
      <c r="A74" s="46"/>
      <c r="B74" s="41"/>
      <c r="C74" s="105"/>
      <c r="D74" s="106">
        <v>970</v>
      </c>
      <c r="E74" s="107" t="s">
        <v>88</v>
      </c>
      <c r="F74" s="108">
        <v>37000</v>
      </c>
      <c r="G74" s="473">
        <v>38121.37</v>
      </c>
      <c r="H74" s="349">
        <f>SUM(G74*100/F74)</f>
        <v>103.03072972972974</v>
      </c>
      <c r="I74" s="463">
        <v>221861.8</v>
      </c>
      <c r="J74" s="51"/>
    </row>
    <row r="75" spans="1:10" s="43" customFormat="1" ht="63.75">
      <c r="A75" s="53"/>
      <c r="B75" s="73"/>
      <c r="C75" s="65"/>
      <c r="D75" s="74"/>
      <c r="E75" s="666" t="s">
        <v>182</v>
      </c>
      <c r="F75" s="110"/>
      <c r="G75" s="553"/>
      <c r="H75" s="362" t="s">
        <v>118</v>
      </c>
      <c r="I75" s="436"/>
      <c r="J75" s="41"/>
    </row>
    <row r="76" spans="1:10" s="14" customFormat="1" ht="12.75">
      <c r="A76" s="25"/>
      <c r="B76" s="249"/>
      <c r="C76" s="213"/>
      <c r="D76" s="39"/>
      <c r="E76" s="250" t="s">
        <v>39</v>
      </c>
      <c r="F76" s="251">
        <f>SUM(F78)</f>
        <v>40000</v>
      </c>
      <c r="G76" s="251">
        <f>SUM(G78)</f>
        <v>40000</v>
      </c>
      <c r="H76" s="349">
        <f>SUM(G76*100/F76)</f>
        <v>100</v>
      </c>
      <c r="I76" s="390">
        <v>0</v>
      </c>
      <c r="J76" s="13"/>
    </row>
    <row r="77" spans="1:10" s="14" customFormat="1" ht="12.75">
      <c r="A77" s="11"/>
      <c r="B77" s="252"/>
      <c r="C77" s="15"/>
      <c r="D77" s="27"/>
      <c r="E77" s="257" t="s">
        <v>38</v>
      </c>
      <c r="F77" s="251"/>
      <c r="G77" s="316"/>
      <c r="H77" s="349" t="s">
        <v>118</v>
      </c>
      <c r="I77" s="408"/>
      <c r="J77" s="13"/>
    </row>
    <row r="78" spans="1:10" s="688" customFormat="1" ht="51.75" thickBot="1">
      <c r="A78" s="698"/>
      <c r="B78" s="699"/>
      <c r="C78" s="691"/>
      <c r="D78" s="692">
        <v>6680</v>
      </c>
      <c r="E78" s="693" t="s">
        <v>229</v>
      </c>
      <c r="F78" s="694">
        <v>40000</v>
      </c>
      <c r="G78" s="695">
        <v>40000</v>
      </c>
      <c r="H78" s="696">
        <f>SUM(G78*100/F78)</f>
        <v>100</v>
      </c>
      <c r="I78" s="697">
        <v>0</v>
      </c>
      <c r="J78" s="687"/>
    </row>
    <row r="79" spans="1:10" s="43" customFormat="1" ht="12.75">
      <c r="A79" s="557">
        <v>710</v>
      </c>
      <c r="B79" s="403"/>
      <c r="C79" s="222"/>
      <c r="D79" s="223"/>
      <c r="E79" s="556" t="s">
        <v>154</v>
      </c>
      <c r="F79" s="555">
        <f>SUM(F80,F97)</f>
        <v>0</v>
      </c>
      <c r="G79" s="555">
        <f>SUM(G80,G97)</f>
        <v>500</v>
      </c>
      <c r="H79" s="558" t="s">
        <v>118</v>
      </c>
      <c r="I79" s="559">
        <f>SUM(I80,I97)</f>
        <v>400767.86</v>
      </c>
      <c r="J79" s="41"/>
    </row>
    <row r="80" spans="1:10" s="14" customFormat="1" ht="25.5">
      <c r="A80" s="25"/>
      <c r="B80" s="102">
        <v>71004</v>
      </c>
      <c r="C80" s="33"/>
      <c r="D80" s="34"/>
      <c r="E80" s="103" t="s">
        <v>155</v>
      </c>
      <c r="F80" s="104">
        <f>SUM(F81)</f>
        <v>0</v>
      </c>
      <c r="G80" s="104">
        <f>SUM(G81)</f>
        <v>500</v>
      </c>
      <c r="H80" s="104" t="s">
        <v>118</v>
      </c>
      <c r="I80" s="554">
        <f>SUM(I81)</f>
        <v>400767.86</v>
      </c>
      <c r="J80" s="13"/>
    </row>
    <row r="81" spans="1:10" s="14" customFormat="1" ht="12.75">
      <c r="A81" s="11"/>
      <c r="B81" s="252"/>
      <c r="C81" s="213"/>
      <c r="D81" s="39"/>
      <c r="E81" s="250" t="s">
        <v>37</v>
      </c>
      <c r="F81" s="251">
        <f>SUM(F83:F86)</f>
        <v>0</v>
      </c>
      <c r="G81" s="251">
        <f>SUM(G83:G86)</f>
        <v>500</v>
      </c>
      <c r="H81" s="314" t="s">
        <v>118</v>
      </c>
      <c r="I81" s="314">
        <f>SUM(I83:I86)</f>
        <v>400767.86</v>
      </c>
      <c r="J81" s="13"/>
    </row>
    <row r="82" spans="1:10" s="14" customFormat="1" ht="12.75">
      <c r="A82" s="11"/>
      <c r="B82" s="252"/>
      <c r="C82" s="15"/>
      <c r="D82" s="27"/>
      <c r="E82" s="257" t="s">
        <v>38</v>
      </c>
      <c r="F82" s="251"/>
      <c r="G82" s="316"/>
      <c r="H82" s="349" t="s">
        <v>118</v>
      </c>
      <c r="I82" s="408"/>
      <c r="J82" s="13"/>
    </row>
    <row r="83" spans="1:10" s="52" customFormat="1" ht="12.75">
      <c r="A83" s="46"/>
      <c r="B83" s="57"/>
      <c r="C83" s="105"/>
      <c r="D83" s="106">
        <v>580</v>
      </c>
      <c r="E83" s="107" t="s">
        <v>88</v>
      </c>
      <c r="F83" s="108">
        <v>0</v>
      </c>
      <c r="G83" s="473">
        <v>0</v>
      </c>
      <c r="H83" s="382" t="s">
        <v>118</v>
      </c>
      <c r="I83" s="463">
        <v>324597</v>
      </c>
      <c r="J83" s="51"/>
    </row>
    <row r="84" spans="1:10" s="43" customFormat="1" ht="25.5">
      <c r="A84" s="53"/>
      <c r="B84" s="51"/>
      <c r="C84" s="65"/>
      <c r="D84" s="74"/>
      <c r="E84" s="303" t="s">
        <v>156</v>
      </c>
      <c r="F84" s="110"/>
      <c r="G84" s="553"/>
      <c r="H84" s="362" t="s">
        <v>118</v>
      </c>
      <c r="I84" s="610"/>
      <c r="J84" s="41"/>
    </row>
    <row r="85" spans="1:10" s="300" customFormat="1" ht="38.25">
      <c r="A85" s="304"/>
      <c r="B85" s="297"/>
      <c r="C85" s="299"/>
      <c r="D85" s="701">
        <v>920</v>
      </c>
      <c r="E85" s="674" t="s">
        <v>163</v>
      </c>
      <c r="F85" s="450">
        <v>0</v>
      </c>
      <c r="G85" s="471">
        <v>0</v>
      </c>
      <c r="H85" s="385" t="s">
        <v>118</v>
      </c>
      <c r="I85" s="467">
        <v>70370.86</v>
      </c>
      <c r="J85" s="299"/>
    </row>
    <row r="86" spans="1:10" s="52" customFormat="1" ht="12.75">
      <c r="A86" s="46"/>
      <c r="B86" s="342"/>
      <c r="C86" s="69"/>
      <c r="D86" s="62">
        <v>970</v>
      </c>
      <c r="E86" s="703" t="s">
        <v>88</v>
      </c>
      <c r="F86" s="704">
        <v>0</v>
      </c>
      <c r="G86" s="705">
        <v>500</v>
      </c>
      <c r="H86" s="382" t="s">
        <v>118</v>
      </c>
      <c r="I86" s="463">
        <v>5800</v>
      </c>
      <c r="J86" s="51"/>
    </row>
    <row r="87" spans="1:10" s="43" customFormat="1" ht="12.75">
      <c r="A87" s="109"/>
      <c r="B87" s="73"/>
      <c r="C87" s="65"/>
      <c r="D87" s="74"/>
      <c r="E87" s="666" t="s">
        <v>231</v>
      </c>
      <c r="F87" s="110"/>
      <c r="G87" s="553"/>
      <c r="H87" s="362" t="s">
        <v>118</v>
      </c>
      <c r="I87" s="436"/>
      <c r="J87" s="41"/>
    </row>
    <row r="88" spans="1:9" s="115" customFormat="1" ht="12.75">
      <c r="A88" s="756" t="s">
        <v>112</v>
      </c>
      <c r="B88" s="112">
        <v>3</v>
      </c>
      <c r="C88" s="113"/>
      <c r="D88" s="113"/>
      <c r="E88" s="114"/>
      <c r="F88" s="113"/>
      <c r="G88" s="418"/>
      <c r="H88" s="357" t="s">
        <v>118</v>
      </c>
      <c r="I88" s="440"/>
    </row>
    <row r="89" spans="1:9" s="1" customFormat="1" ht="13.5" thickBot="1">
      <c r="A89" s="5"/>
      <c r="B89" s="4"/>
      <c r="C89" s="2"/>
      <c r="D89" s="2"/>
      <c r="E89" s="10"/>
      <c r="F89" s="2"/>
      <c r="G89" s="301"/>
      <c r="H89" s="358" t="s">
        <v>118</v>
      </c>
      <c r="I89" s="443"/>
    </row>
    <row r="90" spans="1:10" s="3" customFormat="1" ht="13.5" thickBot="1">
      <c r="A90" s="202" t="s">
        <v>81</v>
      </c>
      <c r="B90" s="203" t="s">
        <v>109</v>
      </c>
      <c r="C90" s="761" t="s">
        <v>92</v>
      </c>
      <c r="D90" s="760"/>
      <c r="E90" s="205" t="s">
        <v>80</v>
      </c>
      <c r="F90" s="204" t="s">
        <v>115</v>
      </c>
      <c r="G90" s="218" t="s">
        <v>116</v>
      </c>
      <c r="H90" s="373" t="s">
        <v>117</v>
      </c>
      <c r="I90" s="219" t="s">
        <v>121</v>
      </c>
      <c r="J90" s="6"/>
    </row>
    <row r="91" spans="1:10" s="43" customFormat="1" ht="12.75">
      <c r="A91" s="277">
        <v>750</v>
      </c>
      <c r="B91" s="221"/>
      <c r="C91" s="228"/>
      <c r="D91" s="221"/>
      <c r="E91" s="226" t="s">
        <v>104</v>
      </c>
      <c r="F91" s="229">
        <f>SUM(F92,F101,F112,F119)</f>
        <v>489903.5</v>
      </c>
      <c r="G91" s="229">
        <f>SUM(G92,G101,G112,G119)</f>
        <v>489862.18</v>
      </c>
      <c r="H91" s="552">
        <f>SUM(G91*100/F91)</f>
        <v>99.99156568589528</v>
      </c>
      <c r="I91" s="702">
        <f>SUM(I92,I101,I112,I119,)</f>
        <v>149628.72</v>
      </c>
      <c r="J91" s="41"/>
    </row>
    <row r="92" spans="1:10" s="14" customFormat="1" ht="12.75">
      <c r="A92" s="35"/>
      <c r="B92" s="85">
        <v>75011</v>
      </c>
      <c r="C92" s="12"/>
      <c r="D92" s="29"/>
      <c r="E92" s="44" t="s">
        <v>84</v>
      </c>
      <c r="F92" s="86">
        <f>SUM(F95:F98)</f>
        <v>245074</v>
      </c>
      <c r="G92" s="449">
        <f>SUM(G95:G98)</f>
        <v>245081.05</v>
      </c>
      <c r="H92" s="363">
        <f>SUM(G92*100/F92)</f>
        <v>100.00287668214499</v>
      </c>
      <c r="I92" s="475">
        <f>SUM(I95:I98)</f>
        <v>0</v>
      </c>
      <c r="J92" s="13"/>
    </row>
    <row r="93" spans="1:10" s="14" customFormat="1" ht="12.75">
      <c r="A93" s="25"/>
      <c r="B93" s="249"/>
      <c r="C93" s="213"/>
      <c r="D93" s="39"/>
      <c r="E93" s="250" t="s">
        <v>37</v>
      </c>
      <c r="F93" s="251">
        <f>SUM(F95:F100)</f>
        <v>245074</v>
      </c>
      <c r="G93" s="314">
        <f>SUM(G95:G100)</f>
        <v>245081.05</v>
      </c>
      <c r="H93" s="349">
        <f>SUM(G93*100/F93)</f>
        <v>100.00287668214499</v>
      </c>
      <c r="I93" s="390">
        <f>SUM(I95:I97)</f>
        <v>0</v>
      </c>
      <c r="J93" s="13"/>
    </row>
    <row r="94" spans="1:10" s="14" customFormat="1" ht="12.75">
      <c r="A94" s="11"/>
      <c r="B94" s="252"/>
      <c r="C94" s="15"/>
      <c r="D94" s="27"/>
      <c r="E94" s="257" t="s">
        <v>38</v>
      </c>
      <c r="F94" s="251"/>
      <c r="G94" s="316"/>
      <c r="H94" s="349" t="s">
        <v>118</v>
      </c>
      <c r="I94" s="408"/>
      <c r="J94" s="13"/>
    </row>
    <row r="95" spans="1:10" s="52" customFormat="1" ht="51">
      <c r="A95" s="57"/>
      <c r="B95" s="46"/>
      <c r="C95" s="69"/>
      <c r="D95" s="116">
        <v>2010</v>
      </c>
      <c r="E95" s="77" t="s">
        <v>61</v>
      </c>
      <c r="F95" s="95">
        <v>245002</v>
      </c>
      <c r="G95" s="305">
        <v>245002</v>
      </c>
      <c r="H95" s="349">
        <f>SUM(G95*100/F95)</f>
        <v>100</v>
      </c>
      <c r="I95" s="463">
        <v>0</v>
      </c>
      <c r="J95" s="51"/>
    </row>
    <row r="96" spans="1:10" s="52" customFormat="1" ht="25.5">
      <c r="A96" s="54"/>
      <c r="B96" s="53"/>
      <c r="C96" s="51"/>
      <c r="D96" s="51"/>
      <c r="E96" s="79" t="s">
        <v>129</v>
      </c>
      <c r="F96" s="53"/>
      <c r="G96" s="57"/>
      <c r="H96" s="385" t="s">
        <v>232</v>
      </c>
      <c r="I96" s="458"/>
      <c r="J96" s="51"/>
    </row>
    <row r="97" spans="1:10" s="52" customFormat="1" ht="51">
      <c r="A97" s="54"/>
      <c r="B97" s="53"/>
      <c r="C97" s="73"/>
      <c r="D97" s="73"/>
      <c r="E97" s="117" t="s">
        <v>130</v>
      </c>
      <c r="F97" s="109" t="s">
        <v>118</v>
      </c>
      <c r="G97" s="58"/>
      <c r="H97" s="393" t="s">
        <v>118</v>
      </c>
      <c r="I97" s="453"/>
      <c r="J97" s="51"/>
    </row>
    <row r="98" spans="1:10" s="52" customFormat="1" ht="25.5">
      <c r="A98" s="54"/>
      <c r="B98" s="53"/>
      <c r="C98" s="76"/>
      <c r="D98" s="116">
        <v>2360</v>
      </c>
      <c r="E98" s="77" t="s">
        <v>0</v>
      </c>
      <c r="F98" s="78">
        <v>72</v>
      </c>
      <c r="G98" s="457">
        <v>79.05</v>
      </c>
      <c r="H98" s="359">
        <f>SUM(G98*100/F98)</f>
        <v>109.79166666666667</v>
      </c>
      <c r="I98" s="458">
        <v>0</v>
      </c>
      <c r="J98" s="51"/>
    </row>
    <row r="99" spans="1:10" s="43" customFormat="1" ht="25.5">
      <c r="A99" s="54"/>
      <c r="B99" s="53"/>
      <c r="C99" s="51"/>
      <c r="D99" s="51"/>
      <c r="E99" s="79" t="s">
        <v>1</v>
      </c>
      <c r="F99" s="53"/>
      <c r="G99" s="409"/>
      <c r="H99" s="359" t="s">
        <v>118</v>
      </c>
      <c r="I99" s="439"/>
      <c r="J99" s="41"/>
    </row>
    <row r="100" spans="1:10" s="43" customFormat="1" ht="76.5">
      <c r="A100" s="46"/>
      <c r="B100" s="131"/>
      <c r="C100" s="59"/>
      <c r="D100" s="59"/>
      <c r="E100" s="117" t="s">
        <v>47</v>
      </c>
      <c r="F100" s="109"/>
      <c r="G100" s="416"/>
      <c r="H100" s="362" t="s">
        <v>118</v>
      </c>
      <c r="I100" s="436"/>
      <c r="J100" s="41"/>
    </row>
    <row r="101" spans="1:10" s="14" customFormat="1" ht="25.5">
      <c r="A101" s="25"/>
      <c r="B101" s="118">
        <v>75023</v>
      </c>
      <c r="C101" s="33"/>
      <c r="D101" s="34"/>
      <c r="E101" s="103" t="s">
        <v>75</v>
      </c>
      <c r="F101" s="119">
        <f>SUM(F104:F111)</f>
        <v>207182</v>
      </c>
      <c r="G101" s="310">
        <f>SUM(G104:G111)</f>
        <v>207133.06</v>
      </c>
      <c r="H101" s="365">
        <f>SUM(G101*100/F101)</f>
        <v>99.97637825679837</v>
      </c>
      <c r="I101" s="268">
        <f>SUM(I104:I111)</f>
        <v>149628.72</v>
      </c>
      <c r="J101" s="13"/>
    </row>
    <row r="102" spans="1:10" s="14" customFormat="1" ht="12.75">
      <c r="A102" s="25"/>
      <c r="B102" s="249"/>
      <c r="C102" s="213"/>
      <c r="D102" s="39"/>
      <c r="E102" s="250" t="s">
        <v>37</v>
      </c>
      <c r="F102" s="251">
        <f>SUM(F104:F111)</f>
        <v>207182</v>
      </c>
      <c r="G102" s="314">
        <f>SUM(G104:G111)</f>
        <v>207133.06</v>
      </c>
      <c r="H102" s="349">
        <f>SUM(G102*100/F102)</f>
        <v>99.97637825679837</v>
      </c>
      <c r="I102" s="390">
        <f>SUM(I104:I104)</f>
        <v>18837.72</v>
      </c>
      <c r="J102" s="13"/>
    </row>
    <row r="103" spans="1:10" s="14" customFormat="1" ht="12.75">
      <c r="A103" s="25"/>
      <c r="B103" s="252"/>
      <c r="C103" s="15"/>
      <c r="D103" s="27"/>
      <c r="E103" s="257" t="s">
        <v>38</v>
      </c>
      <c r="F103" s="251"/>
      <c r="G103" s="316"/>
      <c r="H103" s="349" t="s">
        <v>118</v>
      </c>
      <c r="I103" s="408"/>
      <c r="J103" s="13"/>
    </row>
    <row r="104" spans="1:10" s="52" customFormat="1" ht="51">
      <c r="A104" s="46"/>
      <c r="B104" s="46"/>
      <c r="C104" s="182"/>
      <c r="D104" s="343">
        <v>570</v>
      </c>
      <c r="E104" s="344" t="s">
        <v>123</v>
      </c>
      <c r="F104" s="345">
        <v>30000</v>
      </c>
      <c r="G104" s="477">
        <v>26717.2</v>
      </c>
      <c r="H104" s="364">
        <f>SUM(G104*100/F104)</f>
        <v>89.05733333333333</v>
      </c>
      <c r="I104" s="391">
        <v>18837.72</v>
      </c>
      <c r="J104" s="51"/>
    </row>
    <row r="105" spans="1:10" s="300" customFormat="1" ht="38.25">
      <c r="A105" s="304"/>
      <c r="B105" s="297"/>
      <c r="C105" s="298"/>
      <c r="D105" s="263">
        <v>690</v>
      </c>
      <c r="E105" s="282" t="s">
        <v>169</v>
      </c>
      <c r="F105" s="319">
        <v>457</v>
      </c>
      <c r="G105" s="319">
        <v>480.8</v>
      </c>
      <c r="H105" s="364">
        <f>SUM(G105*100/F105)</f>
        <v>105.20787746170679</v>
      </c>
      <c r="I105" s="391">
        <v>0</v>
      </c>
      <c r="J105" s="299"/>
    </row>
    <row r="106" spans="1:10" s="52" customFormat="1" ht="25.5">
      <c r="A106" s="53"/>
      <c r="B106" s="55"/>
      <c r="C106" s="76"/>
      <c r="D106" s="62">
        <v>750</v>
      </c>
      <c r="E106" s="77" t="s">
        <v>85</v>
      </c>
      <c r="F106" s="78">
        <v>91785</v>
      </c>
      <c r="G106" s="457">
        <v>91785.45</v>
      </c>
      <c r="H106" s="349">
        <f>SUM(G106*100/F106)</f>
        <v>100.00049027618891</v>
      </c>
      <c r="I106" s="463">
        <v>0</v>
      </c>
      <c r="J106" s="51"/>
    </row>
    <row r="107" spans="1:10" s="52" customFormat="1" ht="25.5">
      <c r="A107" s="54"/>
      <c r="B107" s="53"/>
      <c r="C107" s="51"/>
      <c r="D107" s="51"/>
      <c r="E107" s="79" t="s">
        <v>2</v>
      </c>
      <c r="F107" s="53"/>
      <c r="G107" s="57"/>
      <c r="H107" s="359" t="s">
        <v>118</v>
      </c>
      <c r="I107" s="458"/>
      <c r="J107" s="51"/>
    </row>
    <row r="108" spans="1:10" s="52" customFormat="1" ht="25.5">
      <c r="A108" s="54"/>
      <c r="B108" s="53"/>
      <c r="C108" s="51"/>
      <c r="D108" s="51"/>
      <c r="E108" s="79" t="s">
        <v>63</v>
      </c>
      <c r="F108" s="53"/>
      <c r="G108" s="57"/>
      <c r="H108" s="359" t="s">
        <v>118</v>
      </c>
      <c r="I108" s="458"/>
      <c r="J108" s="51"/>
    </row>
    <row r="109" spans="1:10" s="52" customFormat="1" ht="63.75">
      <c r="A109" s="53"/>
      <c r="B109" s="55"/>
      <c r="C109" s="73"/>
      <c r="D109" s="73"/>
      <c r="E109" s="117" t="s">
        <v>3</v>
      </c>
      <c r="F109" s="109"/>
      <c r="G109" s="58"/>
      <c r="H109" s="362" t="s">
        <v>118</v>
      </c>
      <c r="I109" s="453"/>
      <c r="J109" s="51"/>
    </row>
    <row r="110" spans="1:10" s="52" customFormat="1" ht="38.25">
      <c r="A110" s="53"/>
      <c r="B110" s="55"/>
      <c r="C110" s="73"/>
      <c r="D110" s="66">
        <v>920</v>
      </c>
      <c r="E110" s="147" t="s">
        <v>124</v>
      </c>
      <c r="F110" s="603">
        <v>30500</v>
      </c>
      <c r="G110" s="604">
        <v>33669.83</v>
      </c>
      <c r="H110" s="362">
        <f>SUM(G110*100/F110)</f>
        <v>110.39288524590164</v>
      </c>
      <c r="I110" s="408">
        <v>0</v>
      </c>
      <c r="J110" s="51"/>
    </row>
    <row r="111" spans="1:10" s="52" customFormat="1" ht="89.25">
      <c r="A111" s="53"/>
      <c r="B111" s="94"/>
      <c r="C111" s="73"/>
      <c r="D111" s="66">
        <v>970</v>
      </c>
      <c r="E111" s="665" t="s">
        <v>183</v>
      </c>
      <c r="F111" s="603">
        <v>54440</v>
      </c>
      <c r="G111" s="604">
        <v>54479.78</v>
      </c>
      <c r="H111" s="362">
        <f>SUM(G111*100/F111)</f>
        <v>100.07307127112418</v>
      </c>
      <c r="I111" s="408">
        <v>130791</v>
      </c>
      <c r="J111" s="51"/>
    </row>
    <row r="112" spans="1:10" s="14" customFormat="1" ht="12.75">
      <c r="A112" s="25"/>
      <c r="B112" s="118">
        <v>75075</v>
      </c>
      <c r="C112" s="33"/>
      <c r="D112" s="34"/>
      <c r="E112" s="103" t="s">
        <v>98</v>
      </c>
      <c r="F112" s="650">
        <f>SUM(F113)</f>
        <v>20554.5</v>
      </c>
      <c r="G112" s="649">
        <f>SUM(G113)</f>
        <v>20554.5</v>
      </c>
      <c r="H112" s="410">
        <f aca="true" t="shared" si="0" ref="H112:H122">SUM(G112*100/F112)</f>
        <v>100</v>
      </c>
      <c r="I112" s="311">
        <f>SUM(I115:I131)</f>
        <v>0</v>
      </c>
      <c r="J112" s="13"/>
    </row>
    <row r="113" spans="1:10" s="14" customFormat="1" ht="12.75">
      <c r="A113" s="25"/>
      <c r="B113" s="249"/>
      <c r="C113" s="213"/>
      <c r="D113" s="39"/>
      <c r="E113" s="250" t="s">
        <v>37</v>
      </c>
      <c r="F113" s="651">
        <f>SUM(F115,)</f>
        <v>20554.5</v>
      </c>
      <c r="G113" s="651">
        <f>SUM(G115,)</f>
        <v>20554.5</v>
      </c>
      <c r="H113" s="362">
        <f t="shared" si="0"/>
        <v>100</v>
      </c>
      <c r="I113" s="390">
        <f>SUM(I115:I115)</f>
        <v>0</v>
      </c>
      <c r="J113" s="13"/>
    </row>
    <row r="114" spans="1:10" s="14" customFormat="1" ht="12.75">
      <c r="A114" s="11"/>
      <c r="B114" s="252"/>
      <c r="C114" s="13"/>
      <c r="D114" s="24"/>
      <c r="E114" s="346" t="s">
        <v>38</v>
      </c>
      <c r="F114" s="95"/>
      <c r="G114" s="429"/>
      <c r="H114" s="393" t="s">
        <v>118</v>
      </c>
      <c r="I114" s="467"/>
      <c r="J114" s="13"/>
    </row>
    <row r="115" spans="1:10" s="52" customFormat="1" ht="141.75" customHeight="1">
      <c r="A115" s="109"/>
      <c r="B115" s="94"/>
      <c r="C115" s="96"/>
      <c r="D115" s="343">
        <v>2707</v>
      </c>
      <c r="E115" s="270" t="s">
        <v>252</v>
      </c>
      <c r="F115" s="99">
        <v>20554.5</v>
      </c>
      <c r="G115" s="477">
        <v>20554.5</v>
      </c>
      <c r="H115" s="362">
        <f t="shared" si="0"/>
        <v>100</v>
      </c>
      <c r="I115" s="391">
        <v>0</v>
      </c>
      <c r="J115" s="51"/>
    </row>
    <row r="116" spans="1:9" s="115" customFormat="1" ht="12.75">
      <c r="A116" s="756" t="s">
        <v>112</v>
      </c>
      <c r="B116" s="112">
        <v>4</v>
      </c>
      <c r="C116" s="113"/>
      <c r="D116" s="113"/>
      <c r="E116" s="114"/>
      <c r="F116" s="113"/>
      <c r="G116" s="113"/>
      <c r="H116" s="357" t="s">
        <v>118</v>
      </c>
      <c r="I116" s="480"/>
    </row>
    <row r="117" spans="1:9" s="1" customFormat="1" ht="13.5" thickBot="1">
      <c r="A117" s="5"/>
      <c r="B117" s="4"/>
      <c r="C117" s="2"/>
      <c r="D117" s="2"/>
      <c r="E117" s="10"/>
      <c r="F117" s="2"/>
      <c r="G117" s="41"/>
      <c r="H117" s="358" t="s">
        <v>118</v>
      </c>
      <c r="I117" s="481"/>
    </row>
    <row r="118" spans="1:10" s="3" customFormat="1" ht="13.5" thickBot="1">
      <c r="A118" s="202" t="s">
        <v>81</v>
      </c>
      <c r="B118" s="203" t="s">
        <v>109</v>
      </c>
      <c r="C118" s="761" t="s">
        <v>92</v>
      </c>
      <c r="D118" s="760"/>
      <c r="E118" s="205" t="s">
        <v>80</v>
      </c>
      <c r="F118" s="204" t="s">
        <v>115</v>
      </c>
      <c r="G118" s="218" t="s">
        <v>116</v>
      </c>
      <c r="H118" s="373" t="s">
        <v>117</v>
      </c>
      <c r="I118" s="219" t="s">
        <v>121</v>
      </c>
      <c r="J118" s="6"/>
    </row>
    <row r="119" spans="1:10" s="14" customFormat="1" ht="12.75">
      <c r="A119" s="25"/>
      <c r="B119" s="118">
        <v>75095</v>
      </c>
      <c r="C119" s="33"/>
      <c r="D119" s="34"/>
      <c r="E119" s="103" t="s">
        <v>98</v>
      </c>
      <c r="F119" s="650">
        <f>SUM(F120,F123,)</f>
        <v>17093</v>
      </c>
      <c r="G119" s="649">
        <f>SUM(G120,G123,)</f>
        <v>17093.57</v>
      </c>
      <c r="H119" s="410">
        <f t="shared" si="0"/>
        <v>100.00333469841456</v>
      </c>
      <c r="I119" s="311">
        <f>SUM(I122:I132)</f>
        <v>0</v>
      </c>
      <c r="J119" s="13"/>
    </row>
    <row r="120" spans="1:10" s="14" customFormat="1" ht="12.75">
      <c r="A120" s="25"/>
      <c r="B120" s="249"/>
      <c r="C120" s="213"/>
      <c r="D120" s="39"/>
      <c r="E120" s="250" t="s">
        <v>37</v>
      </c>
      <c r="F120" s="651">
        <f>SUM(F122,)</f>
        <v>93</v>
      </c>
      <c r="G120" s="651">
        <f>SUM(G122,)</f>
        <v>93.57</v>
      </c>
      <c r="H120" s="362">
        <f t="shared" si="0"/>
        <v>100.61290322580645</v>
      </c>
      <c r="I120" s="390">
        <f>SUM(I122:I122)</f>
        <v>0</v>
      </c>
      <c r="J120" s="13"/>
    </row>
    <row r="121" spans="1:10" s="14" customFormat="1" ht="12.75">
      <c r="A121" s="11"/>
      <c r="B121" s="252"/>
      <c r="C121" s="13"/>
      <c r="D121" s="24"/>
      <c r="E121" s="346" t="s">
        <v>38</v>
      </c>
      <c r="F121" s="95"/>
      <c r="G121" s="429"/>
      <c r="H121" s="393" t="s">
        <v>118</v>
      </c>
      <c r="I121" s="467"/>
      <c r="J121" s="13"/>
    </row>
    <row r="122" spans="1:10" s="52" customFormat="1" ht="38.25">
      <c r="A122" s="53"/>
      <c r="B122" s="94"/>
      <c r="C122" s="96"/>
      <c r="D122" s="343">
        <v>970</v>
      </c>
      <c r="E122" s="594" t="s">
        <v>204</v>
      </c>
      <c r="F122" s="345">
        <v>93</v>
      </c>
      <c r="G122" s="477">
        <v>93.57</v>
      </c>
      <c r="H122" s="362">
        <f t="shared" si="0"/>
        <v>100.61290322580645</v>
      </c>
      <c r="I122" s="391">
        <v>0</v>
      </c>
      <c r="J122" s="51"/>
    </row>
    <row r="123" spans="1:10" s="14" customFormat="1" ht="12.75">
      <c r="A123" s="25"/>
      <c r="B123" s="433"/>
      <c r="C123" s="15"/>
      <c r="D123" s="27"/>
      <c r="E123" s="434" t="s">
        <v>39</v>
      </c>
      <c r="F123" s="253">
        <f>SUM(F125)</f>
        <v>17000</v>
      </c>
      <c r="G123" s="253">
        <f>SUM(G125)</f>
        <v>17000</v>
      </c>
      <c r="H123" s="359">
        <f>SUM(G123*100/F123)</f>
        <v>100</v>
      </c>
      <c r="I123" s="453">
        <v>0</v>
      </c>
      <c r="J123" s="13"/>
    </row>
    <row r="124" spans="1:10" s="14" customFormat="1" ht="12.75">
      <c r="A124" s="11"/>
      <c r="B124" s="252"/>
      <c r="C124" s="15"/>
      <c r="D124" s="27"/>
      <c r="E124" s="257" t="s">
        <v>38</v>
      </c>
      <c r="F124" s="251"/>
      <c r="G124" s="316"/>
      <c r="H124" s="349" t="s">
        <v>118</v>
      </c>
      <c r="I124" s="408"/>
      <c r="J124" s="13"/>
    </row>
    <row r="125" spans="1:10" s="688" customFormat="1" ht="51.75" thickBot="1">
      <c r="A125" s="698"/>
      <c r="B125" s="699"/>
      <c r="C125" s="691"/>
      <c r="D125" s="692">
        <v>6680</v>
      </c>
      <c r="E125" s="693" t="s">
        <v>229</v>
      </c>
      <c r="F125" s="694">
        <v>17000</v>
      </c>
      <c r="G125" s="695">
        <v>17000</v>
      </c>
      <c r="H125" s="696">
        <f>SUM(G125*100/F125)</f>
        <v>100</v>
      </c>
      <c r="I125" s="697">
        <v>0</v>
      </c>
      <c r="J125" s="687"/>
    </row>
    <row r="126" spans="1:10" s="43" customFormat="1" ht="51">
      <c r="A126" s="230">
        <v>751</v>
      </c>
      <c r="B126" s="228"/>
      <c r="C126" s="228"/>
      <c r="D126" s="221"/>
      <c r="E126" s="226" t="s">
        <v>4</v>
      </c>
      <c r="F126" s="229">
        <f>SUM(F127)</f>
        <v>21157</v>
      </c>
      <c r="G126" s="229">
        <f>SUM(G127)</f>
        <v>21095.59</v>
      </c>
      <c r="H126" s="361">
        <f>SUM(G126*100/F126)</f>
        <v>99.70974145672827</v>
      </c>
      <c r="I126" s="474">
        <f>SUM(I127)</f>
        <v>0</v>
      </c>
      <c r="J126" s="41"/>
    </row>
    <row r="127" spans="1:10" s="14" customFormat="1" ht="38.25">
      <c r="A127" s="35"/>
      <c r="B127" s="206">
        <v>75101</v>
      </c>
      <c r="C127" s="12"/>
      <c r="D127" s="29"/>
      <c r="E127" s="44" t="s">
        <v>5</v>
      </c>
      <c r="F127" s="128">
        <f>SUM(F130)</f>
        <v>21157</v>
      </c>
      <c r="G127" s="478">
        <f>SUM(G130)</f>
        <v>21095.59</v>
      </c>
      <c r="H127" s="363">
        <f>SUM(G127*100/F127)</f>
        <v>99.70974145672827</v>
      </c>
      <c r="I127" s="479">
        <f>SUM(I130)</f>
        <v>0</v>
      </c>
      <c r="J127" s="13"/>
    </row>
    <row r="128" spans="1:10" s="14" customFormat="1" ht="12.75">
      <c r="A128" s="11"/>
      <c r="B128" s="252"/>
      <c r="C128" s="213"/>
      <c r="D128" s="39"/>
      <c r="E128" s="250" t="s">
        <v>37</v>
      </c>
      <c r="F128" s="251">
        <f>SUM(F130)</f>
        <v>21157</v>
      </c>
      <c r="G128" s="314">
        <f>SUM(G130:G132)</f>
        <v>21095.59</v>
      </c>
      <c r="H128" s="349">
        <f>SUM(G128*100/F128)</f>
        <v>99.70974145672827</v>
      </c>
      <c r="I128" s="390">
        <f>SUM(I130:I132)</f>
        <v>0</v>
      </c>
      <c r="J128" s="13"/>
    </row>
    <row r="129" spans="1:10" s="14" customFormat="1" ht="12.75">
      <c r="A129" s="11"/>
      <c r="B129" s="252"/>
      <c r="C129" s="15"/>
      <c r="D129" s="27"/>
      <c r="E129" s="257" t="s">
        <v>38</v>
      </c>
      <c r="F129" s="251"/>
      <c r="G129" s="316"/>
      <c r="H129" s="364" t="s">
        <v>118</v>
      </c>
      <c r="I129" s="408"/>
      <c r="J129" s="13"/>
    </row>
    <row r="130" spans="1:10" s="52" customFormat="1" ht="51">
      <c r="A130" s="46"/>
      <c r="B130" s="342"/>
      <c r="C130" s="69"/>
      <c r="D130" s="116">
        <v>2010</v>
      </c>
      <c r="E130" s="49" t="s">
        <v>61</v>
      </c>
      <c r="F130" s="129">
        <v>21157</v>
      </c>
      <c r="G130" s="457">
        <v>21095.59</v>
      </c>
      <c r="H130" s="349">
        <f>SUM(G130*100/F130)</f>
        <v>99.70974145672827</v>
      </c>
      <c r="I130" s="458">
        <v>0</v>
      </c>
      <c r="J130" s="51"/>
    </row>
    <row r="131" spans="1:10" s="43" customFormat="1" ht="25.5">
      <c r="A131" s="53"/>
      <c r="B131" s="54"/>
      <c r="C131" s="54"/>
      <c r="D131" s="51"/>
      <c r="E131" s="56" t="s">
        <v>62</v>
      </c>
      <c r="F131" s="51"/>
      <c r="G131" s="409"/>
      <c r="H131" s="359" t="s">
        <v>118</v>
      </c>
      <c r="I131" s="439"/>
      <c r="J131" s="41"/>
    </row>
    <row r="132" spans="1:10" s="43" customFormat="1" ht="77.25" thickBot="1">
      <c r="A132" s="329"/>
      <c r="B132" s="578"/>
      <c r="C132" s="330"/>
      <c r="D132" s="341"/>
      <c r="E132" s="732" t="s">
        <v>253</v>
      </c>
      <c r="F132" s="84"/>
      <c r="G132" s="726"/>
      <c r="H132" s="360" t="s">
        <v>118</v>
      </c>
      <c r="I132" s="442"/>
      <c r="J132" s="41"/>
    </row>
    <row r="133" spans="1:10" s="43" customFormat="1" ht="25.5">
      <c r="A133" s="230">
        <v>754</v>
      </c>
      <c r="B133" s="228"/>
      <c r="C133" s="228"/>
      <c r="D133" s="221"/>
      <c r="E133" s="226" t="s">
        <v>44</v>
      </c>
      <c r="F133" s="229">
        <f>SUM(F134)</f>
        <v>3929</v>
      </c>
      <c r="G133" s="334">
        <f>SUM(G134)</f>
        <v>3929.34</v>
      </c>
      <c r="H133" s="361">
        <f aca="true" t="shared" si="1" ref="H133:H138">SUM(G133*100/F133)</f>
        <v>100.0086536014253</v>
      </c>
      <c r="I133" s="474">
        <f>SUM(I134)</f>
        <v>2701.73</v>
      </c>
      <c r="J133" s="41"/>
    </row>
    <row r="134" spans="1:10" s="14" customFormat="1" ht="12.75">
      <c r="A134" s="35"/>
      <c r="B134" s="482">
        <v>75412</v>
      </c>
      <c r="C134" s="12"/>
      <c r="D134" s="29"/>
      <c r="E134" s="44" t="s">
        <v>45</v>
      </c>
      <c r="F134" s="128">
        <f>SUM(F135)</f>
        <v>3929</v>
      </c>
      <c r="G134" s="128">
        <f>SUM(G135)</f>
        <v>3929.34</v>
      </c>
      <c r="H134" s="586">
        <f t="shared" si="1"/>
        <v>100.0086536014253</v>
      </c>
      <c r="I134" s="707">
        <f>SUM(I135)</f>
        <v>2701.73</v>
      </c>
      <c r="J134" s="13"/>
    </row>
    <row r="135" spans="1:10" s="14" customFormat="1" ht="12.75">
      <c r="A135" s="25"/>
      <c r="B135" s="216"/>
      <c r="C135" s="213"/>
      <c r="D135" s="39"/>
      <c r="E135" s="250" t="s">
        <v>37</v>
      </c>
      <c r="F135" s="251">
        <f>SUM(F137:F138)</f>
        <v>3929</v>
      </c>
      <c r="G135" s="251">
        <f>SUM(G137:G138)</f>
        <v>3929.34</v>
      </c>
      <c r="H135" s="389">
        <f t="shared" si="1"/>
        <v>100.0086536014253</v>
      </c>
      <c r="I135" s="390">
        <f>SUM(I137:I139)</f>
        <v>2701.73</v>
      </c>
      <c r="J135" s="13"/>
    </row>
    <row r="136" spans="1:10" s="14" customFormat="1" ht="12.75">
      <c r="A136" s="25"/>
      <c r="B136" s="254"/>
      <c r="C136" s="213"/>
      <c r="D136" s="39"/>
      <c r="E136" s="257" t="s">
        <v>38</v>
      </c>
      <c r="F136" s="251"/>
      <c r="G136" s="316"/>
      <c r="H136" s="389" t="s">
        <v>118</v>
      </c>
      <c r="I136" s="453"/>
      <c r="J136" s="13"/>
    </row>
    <row r="137" spans="1:10" s="52" customFormat="1" ht="12.75">
      <c r="A137" s="53"/>
      <c r="B137" s="53"/>
      <c r="C137" s="121"/>
      <c r="D137" s="122">
        <v>920</v>
      </c>
      <c r="E137" s="123" t="s">
        <v>139</v>
      </c>
      <c r="F137" s="124">
        <v>12</v>
      </c>
      <c r="G137" s="455">
        <v>12.07</v>
      </c>
      <c r="H137" s="382">
        <f t="shared" si="1"/>
        <v>100.58333333333333</v>
      </c>
      <c r="I137" s="453">
        <v>185.85</v>
      </c>
      <c r="J137" s="51"/>
    </row>
    <row r="138" spans="1:10" s="52" customFormat="1" ht="12.75">
      <c r="A138" s="46"/>
      <c r="B138" s="46"/>
      <c r="C138" s="69"/>
      <c r="D138" s="70">
        <v>970</v>
      </c>
      <c r="E138" s="278" t="s">
        <v>46</v>
      </c>
      <c r="F138" s="129">
        <v>3917</v>
      </c>
      <c r="G138" s="457">
        <v>3917.27</v>
      </c>
      <c r="H138" s="382">
        <f t="shared" si="1"/>
        <v>100.0068930303804</v>
      </c>
      <c r="I138" s="458">
        <v>2515.88</v>
      </c>
      <c r="J138" s="51"/>
    </row>
    <row r="139" spans="1:10" s="43" customFormat="1" ht="63" customHeight="1" thickBot="1">
      <c r="A139" s="329"/>
      <c r="B139" s="329"/>
      <c r="C139" s="341"/>
      <c r="D139" s="578"/>
      <c r="E139" s="595" t="s">
        <v>184</v>
      </c>
      <c r="F139" s="84"/>
      <c r="G139" s="330"/>
      <c r="H139" s="708" t="s">
        <v>118</v>
      </c>
      <c r="I139" s="526"/>
      <c r="J139" s="41"/>
    </row>
    <row r="140" spans="1:10" s="43" customFormat="1" ht="25.5">
      <c r="A140" s="231">
        <v>756</v>
      </c>
      <c r="B140" s="232"/>
      <c r="C140" s="221"/>
      <c r="D140" s="221"/>
      <c r="E140" s="233" t="s">
        <v>6</v>
      </c>
      <c r="F140" s="234">
        <f>SUM(F142,F148,F165,F180,F195)</f>
        <v>43204670</v>
      </c>
      <c r="G140" s="535">
        <f>SUM(G142,G148,G165,G180,G195)</f>
        <v>44491201.599999994</v>
      </c>
      <c r="H140" s="361">
        <f>SUM(G140*100/F140)</f>
        <v>102.97776050598232</v>
      </c>
      <c r="I140" s="539">
        <f>SUM(I142,I148,I165,I180,I195)</f>
        <v>2463519.6199999996</v>
      </c>
      <c r="J140" s="41"/>
    </row>
    <row r="141" spans="1:10" s="43" customFormat="1" ht="51">
      <c r="A141" s="235"/>
      <c r="B141" s="236"/>
      <c r="C141" s="237"/>
      <c r="D141" s="237"/>
      <c r="E141" s="238" t="s">
        <v>7</v>
      </c>
      <c r="F141" s="237"/>
      <c r="G141" s="422"/>
      <c r="H141" s="366" t="s">
        <v>118</v>
      </c>
      <c r="I141" s="538"/>
      <c r="J141" s="41"/>
    </row>
    <row r="142" spans="1:10" s="14" customFormat="1" ht="38.25">
      <c r="A142" s="35"/>
      <c r="B142" s="102">
        <v>75601</v>
      </c>
      <c r="C142" s="33"/>
      <c r="D142" s="34"/>
      <c r="E142" s="103" t="s">
        <v>8</v>
      </c>
      <c r="F142" s="132">
        <f>SUM(F143)</f>
        <v>50147</v>
      </c>
      <c r="G142" s="528">
        <f>SUM(G143)</f>
        <v>47822.86</v>
      </c>
      <c r="H142" s="365">
        <f>SUM(G142*100/F142)</f>
        <v>95.36534588310367</v>
      </c>
      <c r="I142" s="496">
        <f>SUM(I145:I146)</f>
        <v>80088.8</v>
      </c>
      <c r="J142" s="13"/>
    </row>
    <row r="143" spans="1:10" s="14" customFormat="1" ht="12.75">
      <c r="A143" s="11"/>
      <c r="B143" s="252"/>
      <c r="C143" s="213"/>
      <c r="D143" s="39"/>
      <c r="E143" s="250" t="s">
        <v>37</v>
      </c>
      <c r="F143" s="251">
        <f>SUM(F145:F147)</f>
        <v>50147</v>
      </c>
      <c r="G143" s="314">
        <f>SUM(G145:G147)</f>
        <v>47822.86</v>
      </c>
      <c r="H143" s="349">
        <f>SUM(G143*100/F143)</f>
        <v>95.36534588310367</v>
      </c>
      <c r="I143" s="390">
        <f>SUM(I145:I146)</f>
        <v>80088.8</v>
      </c>
      <c r="J143" s="13"/>
    </row>
    <row r="144" spans="1:10" s="14" customFormat="1" ht="12.75">
      <c r="A144" s="11"/>
      <c r="B144" s="252"/>
      <c r="C144" s="15"/>
      <c r="D144" s="27"/>
      <c r="E144" s="257" t="s">
        <v>38</v>
      </c>
      <c r="F144" s="251"/>
      <c r="G144" s="414"/>
      <c r="H144" s="349" t="s">
        <v>118</v>
      </c>
      <c r="I144" s="408"/>
      <c r="J144" s="13"/>
    </row>
    <row r="145" spans="1:10" s="52" customFormat="1" ht="25.5">
      <c r="A145" s="57"/>
      <c r="B145" s="46"/>
      <c r="C145" s="387"/>
      <c r="D145" s="106">
        <v>350</v>
      </c>
      <c r="E145" s="107" t="s">
        <v>67</v>
      </c>
      <c r="F145" s="120">
        <v>50000</v>
      </c>
      <c r="G145" s="527">
        <v>47675.88</v>
      </c>
      <c r="H145" s="349">
        <f>SUM(G145*100/F145)</f>
        <v>95.35176</v>
      </c>
      <c r="I145" s="463">
        <v>80088.8</v>
      </c>
      <c r="J145" s="51"/>
    </row>
    <row r="146" spans="1:10" s="52" customFormat="1" ht="25.5">
      <c r="A146" s="54"/>
      <c r="B146" s="53"/>
      <c r="C146" s="121"/>
      <c r="D146" s="121"/>
      <c r="E146" s="123" t="s">
        <v>83</v>
      </c>
      <c r="F146" s="133"/>
      <c r="G146" s="488"/>
      <c r="H146" s="393" t="s">
        <v>118</v>
      </c>
      <c r="I146" s="453"/>
      <c r="J146" s="51"/>
    </row>
    <row r="147" spans="1:10" s="300" customFormat="1" ht="25.5">
      <c r="A147" s="297"/>
      <c r="B147" s="605"/>
      <c r="C147" s="306"/>
      <c r="D147" s="269">
        <v>910</v>
      </c>
      <c r="E147" s="127" t="s">
        <v>79</v>
      </c>
      <c r="F147" s="272">
        <v>147</v>
      </c>
      <c r="G147" s="271">
        <v>146.98</v>
      </c>
      <c r="H147" s="359">
        <f>SUM(G147*100/F147)</f>
        <v>99.98639455782312</v>
      </c>
      <c r="I147" s="391">
        <v>0</v>
      </c>
      <c r="J147" s="299"/>
    </row>
    <row r="148" spans="1:10" s="14" customFormat="1" ht="51">
      <c r="A148" s="25"/>
      <c r="B148" s="118">
        <v>75615</v>
      </c>
      <c r="C148" s="22"/>
      <c r="D148" s="23"/>
      <c r="E148" s="134" t="s">
        <v>9</v>
      </c>
      <c r="F148" s="135">
        <f>SUM(F156:F164)</f>
        <v>9623783</v>
      </c>
      <c r="G148" s="510">
        <f>SUM(G156:G164)</f>
        <v>10194430.359999998</v>
      </c>
      <c r="H148" s="363">
        <f>SUM(G148*100/F148)</f>
        <v>105.92955348224287</v>
      </c>
      <c r="I148" s="508">
        <f>SUM(I156:I164)</f>
        <v>408447.78</v>
      </c>
      <c r="J148" s="13"/>
    </row>
    <row r="149" spans="1:10" s="14" customFormat="1" ht="25.5">
      <c r="A149" s="25"/>
      <c r="B149" s="13"/>
      <c r="C149" s="11"/>
      <c r="D149" s="24"/>
      <c r="E149" s="136" t="s">
        <v>11</v>
      </c>
      <c r="F149" s="25"/>
      <c r="G149" s="11"/>
      <c r="H149" s="359" t="s">
        <v>118</v>
      </c>
      <c r="I149" s="536"/>
      <c r="J149" s="13"/>
    </row>
    <row r="150" spans="1:10" s="14" customFormat="1" ht="12.75">
      <c r="A150" s="28"/>
      <c r="B150" s="15"/>
      <c r="C150" s="26"/>
      <c r="D150" s="27"/>
      <c r="E150" s="137" t="s">
        <v>10</v>
      </c>
      <c r="F150" s="28"/>
      <c r="G150" s="26"/>
      <c r="H150" s="362" t="s">
        <v>118</v>
      </c>
      <c r="I150" s="509"/>
      <c r="J150" s="13"/>
    </row>
    <row r="151" spans="1:9" s="115" customFormat="1" ht="12.75">
      <c r="A151" s="756" t="s">
        <v>112</v>
      </c>
      <c r="B151" s="112">
        <v>5</v>
      </c>
      <c r="C151" s="113"/>
      <c r="D151" s="113"/>
      <c r="E151" s="114"/>
      <c r="F151" s="113"/>
      <c r="G151" s="418"/>
      <c r="H151" s="357" t="s">
        <v>118</v>
      </c>
      <c r="I151" s="440" t="s">
        <v>118</v>
      </c>
    </row>
    <row r="152" spans="1:9" s="1" customFormat="1" ht="13.5" thickBot="1">
      <c r="A152" s="5"/>
      <c r="B152" s="4"/>
      <c r="C152" s="2"/>
      <c r="D152" s="2"/>
      <c r="E152" s="10"/>
      <c r="F152" s="2"/>
      <c r="G152" s="301"/>
      <c r="H152" s="358" t="s">
        <v>118</v>
      </c>
      <c r="I152" s="443"/>
    </row>
    <row r="153" spans="1:10" s="3" customFormat="1" ht="13.5" thickBot="1">
      <c r="A153" s="202" t="s">
        <v>81</v>
      </c>
      <c r="B153" s="203" t="s">
        <v>109</v>
      </c>
      <c r="C153" s="761" t="s">
        <v>92</v>
      </c>
      <c r="D153" s="760"/>
      <c r="E153" s="205" t="s">
        <v>80</v>
      </c>
      <c r="F153" s="204" t="s">
        <v>115</v>
      </c>
      <c r="G153" s="218" t="s">
        <v>116</v>
      </c>
      <c r="H153" s="373" t="s">
        <v>117</v>
      </c>
      <c r="I153" s="219" t="s">
        <v>121</v>
      </c>
      <c r="J153" s="6"/>
    </row>
    <row r="154" spans="1:10" s="14" customFormat="1" ht="12.75">
      <c r="A154" s="11"/>
      <c r="B154" s="252"/>
      <c r="C154" s="213"/>
      <c r="D154" s="39"/>
      <c r="E154" s="250" t="s">
        <v>37</v>
      </c>
      <c r="F154" s="251">
        <f>SUM(F156:F164)</f>
        <v>9623783</v>
      </c>
      <c r="G154" s="314">
        <f>SUM(G156:G164)</f>
        <v>10194430.359999998</v>
      </c>
      <c r="H154" s="359">
        <f>SUM(G154*100/F154)</f>
        <v>105.92955348224287</v>
      </c>
      <c r="I154" s="390">
        <f>SUM(I156:I164)</f>
        <v>408447.78</v>
      </c>
      <c r="J154" s="13"/>
    </row>
    <row r="155" spans="1:10" s="14" customFormat="1" ht="12.75">
      <c r="A155" s="11"/>
      <c r="B155" s="252"/>
      <c r="C155" s="15"/>
      <c r="D155" s="27"/>
      <c r="E155" s="257" t="s">
        <v>38</v>
      </c>
      <c r="F155" s="251"/>
      <c r="G155" s="414"/>
      <c r="H155" s="349" t="s">
        <v>118</v>
      </c>
      <c r="I155" s="435"/>
      <c r="J155" s="13"/>
    </row>
    <row r="156" spans="1:10" s="52" customFormat="1" ht="12.75">
      <c r="A156" s="57"/>
      <c r="B156" s="46"/>
      <c r="C156" s="151"/>
      <c r="D156" s="122">
        <v>310</v>
      </c>
      <c r="E156" s="123" t="s">
        <v>65</v>
      </c>
      <c r="F156" s="138">
        <v>8850000</v>
      </c>
      <c r="G156" s="484">
        <v>9389815.53</v>
      </c>
      <c r="H156" s="364">
        <f aca="true" t="shared" si="2" ref="H156:H161">SUM(G156*100/F156)</f>
        <v>106.09961050847457</v>
      </c>
      <c r="I156" s="408">
        <v>315199.88</v>
      </c>
      <c r="J156" s="51"/>
    </row>
    <row r="157" spans="1:10" s="52" customFormat="1" ht="12.75">
      <c r="A157" s="53"/>
      <c r="B157" s="55"/>
      <c r="C157" s="152"/>
      <c r="D157" s="139">
        <v>320</v>
      </c>
      <c r="E157" s="140" t="s">
        <v>82</v>
      </c>
      <c r="F157" s="141">
        <v>8692</v>
      </c>
      <c r="G157" s="321">
        <v>8692.78</v>
      </c>
      <c r="H157" s="349">
        <f t="shared" si="2"/>
        <v>100.00897376898298</v>
      </c>
      <c r="I157" s="391">
        <v>61</v>
      </c>
      <c r="J157" s="51"/>
    </row>
    <row r="158" spans="1:10" s="52" customFormat="1" ht="12.75">
      <c r="A158" s="53"/>
      <c r="B158" s="55"/>
      <c r="C158" s="125"/>
      <c r="D158" s="126">
        <v>330</v>
      </c>
      <c r="E158" s="127" t="s">
        <v>100</v>
      </c>
      <c r="F158" s="281">
        <v>33247</v>
      </c>
      <c r="G158" s="264">
        <v>36253</v>
      </c>
      <c r="H158" s="364">
        <f t="shared" si="2"/>
        <v>109.04141727073119</v>
      </c>
      <c r="I158" s="391">
        <v>0</v>
      </c>
      <c r="J158" s="51"/>
    </row>
    <row r="159" spans="1:10" s="52" customFormat="1" ht="25.5">
      <c r="A159" s="53"/>
      <c r="B159" s="55"/>
      <c r="C159" s="125"/>
      <c r="D159" s="126">
        <v>340</v>
      </c>
      <c r="E159" s="127" t="s">
        <v>108</v>
      </c>
      <c r="F159" s="163">
        <v>323247</v>
      </c>
      <c r="G159" s="485">
        <v>338820.1</v>
      </c>
      <c r="H159" s="364">
        <f t="shared" si="2"/>
        <v>104.81770905839807</v>
      </c>
      <c r="I159" s="391">
        <v>5970.9</v>
      </c>
      <c r="J159" s="51"/>
    </row>
    <row r="160" spans="1:10" s="52" customFormat="1" ht="25.5">
      <c r="A160" s="54"/>
      <c r="B160" s="53"/>
      <c r="C160" s="152"/>
      <c r="D160" s="139">
        <v>500</v>
      </c>
      <c r="E160" s="140" t="s">
        <v>103</v>
      </c>
      <c r="F160" s="141">
        <v>63111</v>
      </c>
      <c r="G160" s="321">
        <v>77081</v>
      </c>
      <c r="H160" s="364">
        <f t="shared" si="2"/>
        <v>122.13560235141259</v>
      </c>
      <c r="I160" s="391">
        <v>250</v>
      </c>
      <c r="J160" s="51"/>
    </row>
    <row r="161" spans="1:10" s="300" customFormat="1" ht="38.25">
      <c r="A161" s="304"/>
      <c r="B161" s="297"/>
      <c r="C161" s="298"/>
      <c r="D161" s="263">
        <v>690</v>
      </c>
      <c r="E161" s="282" t="s">
        <v>135</v>
      </c>
      <c r="F161" s="319">
        <v>966</v>
      </c>
      <c r="G161" s="319">
        <v>1027</v>
      </c>
      <c r="H161" s="364">
        <f t="shared" si="2"/>
        <v>106.31469979296067</v>
      </c>
      <c r="I161" s="391">
        <v>0</v>
      </c>
      <c r="J161" s="299"/>
    </row>
    <row r="162" spans="1:10" s="300" customFormat="1" ht="25.5">
      <c r="A162" s="297"/>
      <c r="B162" s="428"/>
      <c r="C162" s="306"/>
      <c r="D162" s="269">
        <v>910</v>
      </c>
      <c r="E162" s="127" t="s">
        <v>79</v>
      </c>
      <c r="F162" s="272">
        <v>0</v>
      </c>
      <c r="G162" s="271">
        <v>-1779.05</v>
      </c>
      <c r="H162" s="389" t="s">
        <v>118</v>
      </c>
      <c r="I162" s="391">
        <v>86966</v>
      </c>
      <c r="J162" s="299"/>
    </row>
    <row r="163" spans="1:10" s="52" customFormat="1" ht="38.25">
      <c r="A163" s="53"/>
      <c r="B163" s="55"/>
      <c r="C163" s="258"/>
      <c r="D163" s="144">
        <v>2680</v>
      </c>
      <c r="E163" s="107" t="s">
        <v>12</v>
      </c>
      <c r="F163" s="145">
        <v>344520</v>
      </c>
      <c r="G163" s="486">
        <v>344520</v>
      </c>
      <c r="H163" s="349">
        <f>SUM(G163*100/F163)</f>
        <v>100</v>
      </c>
      <c r="I163" s="463">
        <v>0</v>
      </c>
      <c r="J163" s="51"/>
    </row>
    <row r="164" spans="1:10" s="52" customFormat="1" ht="102">
      <c r="A164" s="53"/>
      <c r="B164" s="94"/>
      <c r="C164" s="73"/>
      <c r="D164" s="73"/>
      <c r="E164" s="147" t="s">
        <v>13</v>
      </c>
      <c r="F164" s="146"/>
      <c r="G164" s="423"/>
      <c r="H164" s="362" t="s">
        <v>118</v>
      </c>
      <c r="I164" s="438"/>
      <c r="J164" s="51"/>
    </row>
    <row r="165" spans="1:10" s="14" customFormat="1" ht="38.25">
      <c r="A165" s="25"/>
      <c r="B165" s="347">
        <v>75616</v>
      </c>
      <c r="C165" s="22"/>
      <c r="D165" s="23"/>
      <c r="E165" s="148" t="s">
        <v>14</v>
      </c>
      <c r="F165" s="135">
        <f>SUM(F168)</f>
        <v>9075494</v>
      </c>
      <c r="G165" s="529">
        <f>SUM(G168)</f>
        <v>9291156.070000002</v>
      </c>
      <c r="H165" s="363">
        <f>SUM(G165*100/F165)</f>
        <v>102.37631218752392</v>
      </c>
      <c r="I165" s="508">
        <f>SUM(I168)</f>
        <v>1911723.5999999999</v>
      </c>
      <c r="J165" s="13"/>
    </row>
    <row r="166" spans="1:10" s="14" customFormat="1" ht="25.5" customHeight="1">
      <c r="A166" s="25"/>
      <c r="B166" s="24"/>
      <c r="C166" s="11"/>
      <c r="D166" s="24"/>
      <c r="E166" s="149" t="s">
        <v>255</v>
      </c>
      <c r="F166" s="25"/>
      <c r="G166" s="11"/>
      <c r="H166" s="359" t="s">
        <v>118</v>
      </c>
      <c r="I166" s="536"/>
      <c r="J166" s="13"/>
    </row>
    <row r="167" spans="1:10" s="14" customFormat="1" ht="12.75">
      <c r="A167" s="25"/>
      <c r="B167" s="24"/>
      <c r="C167" s="26"/>
      <c r="D167" s="27"/>
      <c r="E167" s="150" t="s">
        <v>254</v>
      </c>
      <c r="F167" s="28"/>
      <c r="G167" s="26"/>
      <c r="H167" s="362" t="s">
        <v>118</v>
      </c>
      <c r="I167" s="509"/>
      <c r="J167" s="13"/>
    </row>
    <row r="168" spans="1:10" s="14" customFormat="1" ht="12.75">
      <c r="A168" s="11"/>
      <c r="B168" s="252"/>
      <c r="C168" s="213"/>
      <c r="D168" s="39"/>
      <c r="E168" s="250" t="s">
        <v>37</v>
      </c>
      <c r="F168" s="251">
        <f>SUM(F170:F179)</f>
        <v>9075494</v>
      </c>
      <c r="G168" s="314">
        <f>SUM(G170:G179)</f>
        <v>9291156.070000002</v>
      </c>
      <c r="H168" s="359">
        <f>SUM(G168*100/F168)</f>
        <v>102.37631218752392</v>
      </c>
      <c r="I168" s="390">
        <f>SUM(I170:I179)</f>
        <v>1911723.5999999999</v>
      </c>
      <c r="J168" s="13"/>
    </row>
    <row r="169" spans="1:10" s="14" customFormat="1" ht="12.75">
      <c r="A169" s="11"/>
      <c r="B169" s="252"/>
      <c r="C169" s="15"/>
      <c r="D169" s="27"/>
      <c r="E169" s="257" t="s">
        <v>38</v>
      </c>
      <c r="F169" s="251"/>
      <c r="G169" s="414"/>
      <c r="H169" s="349" t="s">
        <v>118</v>
      </c>
      <c r="I169" s="408"/>
      <c r="J169" s="13"/>
    </row>
    <row r="170" spans="1:10" s="52" customFormat="1" ht="12.75">
      <c r="A170" s="57"/>
      <c r="B170" s="46"/>
      <c r="C170" s="151"/>
      <c r="D170" s="122">
        <v>310</v>
      </c>
      <c r="E170" s="123" t="s">
        <v>65</v>
      </c>
      <c r="F170" s="138">
        <v>6885000</v>
      </c>
      <c r="G170" s="484">
        <v>7062581</v>
      </c>
      <c r="H170" s="382">
        <f aca="true" t="shared" si="3" ref="H170:H178">SUM(G170*100/F170)</f>
        <v>102.57924473493101</v>
      </c>
      <c r="I170" s="408">
        <v>1322271.22</v>
      </c>
      <c r="J170" s="51"/>
    </row>
    <row r="171" spans="1:10" s="52" customFormat="1" ht="12.75">
      <c r="A171" s="53"/>
      <c r="B171" s="55"/>
      <c r="C171" s="152"/>
      <c r="D171" s="139">
        <v>320</v>
      </c>
      <c r="E171" s="140" t="s">
        <v>82</v>
      </c>
      <c r="F171" s="143">
        <v>437412</v>
      </c>
      <c r="G171" s="487">
        <v>443082.03</v>
      </c>
      <c r="H171" s="364">
        <f t="shared" si="3"/>
        <v>101.29626759210996</v>
      </c>
      <c r="I171" s="391">
        <v>11993.94</v>
      </c>
      <c r="J171" s="51"/>
    </row>
    <row r="172" spans="1:10" s="52" customFormat="1" ht="12.75">
      <c r="A172" s="54"/>
      <c r="B172" s="53"/>
      <c r="C172" s="152"/>
      <c r="D172" s="139">
        <v>330</v>
      </c>
      <c r="E172" s="140" t="s">
        <v>100</v>
      </c>
      <c r="F172" s="141">
        <v>12860</v>
      </c>
      <c r="G172" s="321">
        <v>13051.88</v>
      </c>
      <c r="H172" s="349">
        <f t="shared" si="3"/>
        <v>101.49206842923795</v>
      </c>
      <c r="I172" s="391">
        <v>211.13</v>
      </c>
      <c r="J172" s="51"/>
    </row>
    <row r="173" spans="1:10" s="52" customFormat="1" ht="25.5">
      <c r="A173" s="53"/>
      <c r="B173" s="55"/>
      <c r="C173" s="152"/>
      <c r="D173" s="139">
        <v>340</v>
      </c>
      <c r="E173" s="140" t="s">
        <v>108</v>
      </c>
      <c r="F173" s="143">
        <v>574000</v>
      </c>
      <c r="G173" s="487">
        <v>580462.49</v>
      </c>
      <c r="H173" s="349">
        <f t="shared" si="3"/>
        <v>101.1258693379791</v>
      </c>
      <c r="I173" s="391">
        <v>29977.99</v>
      </c>
      <c r="J173" s="51"/>
    </row>
    <row r="174" spans="1:10" s="52" customFormat="1" ht="12.75">
      <c r="A174" s="53"/>
      <c r="B174" s="55"/>
      <c r="C174" s="152"/>
      <c r="D174" s="139">
        <v>360</v>
      </c>
      <c r="E174" s="140" t="s">
        <v>78</v>
      </c>
      <c r="F174" s="143">
        <v>91727</v>
      </c>
      <c r="G174" s="487">
        <v>92754.24</v>
      </c>
      <c r="H174" s="364">
        <f t="shared" si="3"/>
        <v>101.11988836438562</v>
      </c>
      <c r="I174" s="391">
        <v>58212.82</v>
      </c>
      <c r="J174" s="51"/>
    </row>
    <row r="175" spans="1:10" s="52" customFormat="1" ht="12.75">
      <c r="A175" s="54"/>
      <c r="B175" s="53"/>
      <c r="C175" s="152"/>
      <c r="D175" s="139">
        <v>370</v>
      </c>
      <c r="E175" s="140" t="s">
        <v>41</v>
      </c>
      <c r="F175" s="141">
        <v>44390</v>
      </c>
      <c r="G175" s="321">
        <v>45123.85</v>
      </c>
      <c r="H175" s="349">
        <f t="shared" si="3"/>
        <v>101.65318765487723</v>
      </c>
      <c r="I175" s="391">
        <v>19237.59</v>
      </c>
      <c r="J175" s="51"/>
    </row>
    <row r="176" spans="1:10" s="52" customFormat="1" ht="12.75">
      <c r="A176" s="54"/>
      <c r="B176" s="53"/>
      <c r="C176" s="152"/>
      <c r="D176" s="139">
        <v>430</v>
      </c>
      <c r="E176" s="140" t="s">
        <v>96</v>
      </c>
      <c r="F176" s="143">
        <v>137900</v>
      </c>
      <c r="G176" s="487">
        <v>143628.5</v>
      </c>
      <c r="H176" s="349">
        <f t="shared" si="3"/>
        <v>104.15409717186367</v>
      </c>
      <c r="I176" s="391">
        <v>0</v>
      </c>
      <c r="J176" s="51"/>
    </row>
    <row r="177" spans="1:10" s="52" customFormat="1" ht="25.5">
      <c r="A177" s="54"/>
      <c r="B177" s="53"/>
      <c r="C177" s="152"/>
      <c r="D177" s="139">
        <v>500</v>
      </c>
      <c r="E177" s="140" t="s">
        <v>103</v>
      </c>
      <c r="F177" s="143">
        <v>791050</v>
      </c>
      <c r="G177" s="487">
        <v>799294.05</v>
      </c>
      <c r="H177" s="364">
        <f t="shared" si="3"/>
        <v>101.04216547626572</v>
      </c>
      <c r="I177" s="391">
        <v>3642.91</v>
      </c>
      <c r="J177" s="51"/>
    </row>
    <row r="178" spans="1:10" s="300" customFormat="1" ht="38.25">
      <c r="A178" s="304"/>
      <c r="B178" s="297"/>
      <c r="C178" s="320"/>
      <c r="D178" s="260">
        <v>690</v>
      </c>
      <c r="E178" s="261" t="s">
        <v>136</v>
      </c>
      <c r="F178" s="321">
        <v>19730</v>
      </c>
      <c r="G178" s="321">
        <v>21757.98</v>
      </c>
      <c r="H178" s="364">
        <f t="shared" si="3"/>
        <v>110.27866193613787</v>
      </c>
      <c r="I178" s="391">
        <v>0</v>
      </c>
      <c r="J178" s="299"/>
    </row>
    <row r="179" spans="1:10" s="300" customFormat="1" ht="25.5">
      <c r="A179" s="297"/>
      <c r="B179" s="605"/>
      <c r="C179" s="306"/>
      <c r="D179" s="269">
        <v>910</v>
      </c>
      <c r="E179" s="127" t="s">
        <v>79</v>
      </c>
      <c r="F179" s="272">
        <v>81425</v>
      </c>
      <c r="G179" s="271">
        <v>89420.05</v>
      </c>
      <c r="H179" s="364">
        <f>SUM(G179*100/F179)</f>
        <v>109.81891311022413</v>
      </c>
      <c r="I179" s="391">
        <v>466176</v>
      </c>
      <c r="J179" s="299"/>
    </row>
    <row r="180" spans="1:10" s="14" customFormat="1" ht="63.75">
      <c r="A180" s="25"/>
      <c r="B180" s="388">
        <v>75618</v>
      </c>
      <c r="C180" s="12"/>
      <c r="D180" s="29"/>
      <c r="E180" s="44" t="s">
        <v>15</v>
      </c>
      <c r="F180" s="45">
        <f>SUM(F189:F194,F183:F185)</f>
        <v>2238163</v>
      </c>
      <c r="G180" s="468">
        <f>SUM(G189:G194,G183:G185)</f>
        <v>2288903.36</v>
      </c>
      <c r="H180" s="363">
        <f>SUM(G180*100/F180)</f>
        <v>102.26705382941279</v>
      </c>
      <c r="I180" s="489">
        <f>SUM(I181)</f>
        <v>63531.079999999994</v>
      </c>
      <c r="J180" s="13"/>
    </row>
    <row r="181" spans="1:10" s="14" customFormat="1" ht="12.75">
      <c r="A181" s="11"/>
      <c r="B181" s="252"/>
      <c r="C181" s="213"/>
      <c r="D181" s="39"/>
      <c r="E181" s="250" t="s">
        <v>37</v>
      </c>
      <c r="F181" s="251">
        <f>SUM(F183:F192)</f>
        <v>2234560</v>
      </c>
      <c r="G181" s="314">
        <f>SUM(G189:G194,G183:G185)</f>
        <v>2288903.36</v>
      </c>
      <c r="H181" s="349">
        <f>SUM(G181*100/F181)</f>
        <v>102.43194901904626</v>
      </c>
      <c r="I181" s="390">
        <f>SUM(I183:I194)</f>
        <v>63531.079999999994</v>
      </c>
      <c r="J181" s="13"/>
    </row>
    <row r="182" spans="1:10" s="14" customFormat="1" ht="12.75">
      <c r="A182" s="11"/>
      <c r="B182" s="252"/>
      <c r="C182" s="15"/>
      <c r="D182" s="27"/>
      <c r="E182" s="257" t="s">
        <v>38</v>
      </c>
      <c r="F182" s="251"/>
      <c r="G182" s="316"/>
      <c r="H182" s="364" t="s">
        <v>118</v>
      </c>
      <c r="I182" s="408"/>
      <c r="J182" s="13"/>
    </row>
    <row r="183" spans="1:10" s="52" customFormat="1" ht="12.75">
      <c r="A183" s="57"/>
      <c r="B183" s="46"/>
      <c r="C183" s="256"/>
      <c r="D183" s="139">
        <v>410</v>
      </c>
      <c r="E183" s="140" t="s">
        <v>74</v>
      </c>
      <c r="F183" s="143">
        <v>344000</v>
      </c>
      <c r="G183" s="487">
        <v>346002.78</v>
      </c>
      <c r="H183" s="349">
        <f>SUM(G183*100/F183)</f>
        <v>100.58220348837209</v>
      </c>
      <c r="I183" s="391">
        <v>0</v>
      </c>
      <c r="J183" s="51"/>
    </row>
    <row r="184" spans="1:10" s="52" customFormat="1" ht="12.75">
      <c r="A184" s="54"/>
      <c r="B184" s="53"/>
      <c r="C184" s="152"/>
      <c r="D184" s="139">
        <v>460</v>
      </c>
      <c r="E184" s="140" t="s">
        <v>87</v>
      </c>
      <c r="F184" s="143">
        <v>15000</v>
      </c>
      <c r="G184" s="487">
        <v>11506.92</v>
      </c>
      <c r="H184" s="364">
        <f>SUM(G184*100/F184)</f>
        <v>76.7128</v>
      </c>
      <c r="I184" s="391">
        <v>5240.88</v>
      </c>
      <c r="J184" s="51"/>
    </row>
    <row r="185" spans="1:10" s="52" customFormat="1" ht="25.5">
      <c r="A185" s="65"/>
      <c r="B185" s="109"/>
      <c r="C185" s="125"/>
      <c r="D185" s="126">
        <v>480</v>
      </c>
      <c r="E185" s="127" t="s">
        <v>95</v>
      </c>
      <c r="F185" s="163">
        <v>641280</v>
      </c>
      <c r="G185" s="485">
        <v>647844.38</v>
      </c>
      <c r="H185" s="364">
        <f>SUM(G185*100/F185)</f>
        <v>101.0236371007984</v>
      </c>
      <c r="I185" s="391">
        <v>0</v>
      </c>
      <c r="J185" s="51"/>
    </row>
    <row r="186" spans="1:9" s="115" customFormat="1" ht="12.75">
      <c r="A186" s="756" t="s">
        <v>112</v>
      </c>
      <c r="B186" s="112">
        <v>6</v>
      </c>
      <c r="C186" s="113"/>
      <c r="D186" s="113"/>
      <c r="E186" s="114"/>
      <c r="F186" s="113"/>
      <c r="G186" s="418" t="s">
        <v>118</v>
      </c>
      <c r="H186" s="357" t="s">
        <v>118</v>
      </c>
      <c r="I186" s="440"/>
    </row>
    <row r="187" spans="1:9" s="1" customFormat="1" ht="13.5" thickBot="1">
      <c r="A187" s="5"/>
      <c r="B187" s="4"/>
      <c r="C187" s="2"/>
      <c r="D187" s="2"/>
      <c r="E187" s="10"/>
      <c r="F187" s="2"/>
      <c r="G187" s="301"/>
      <c r="H187" s="358" t="s">
        <v>118</v>
      </c>
      <c r="I187" s="443"/>
    </row>
    <row r="188" spans="1:10" s="3" customFormat="1" ht="13.5" thickBot="1">
      <c r="A188" s="202" t="s">
        <v>81</v>
      </c>
      <c r="B188" s="203" t="s">
        <v>109</v>
      </c>
      <c r="C188" s="761" t="s">
        <v>92</v>
      </c>
      <c r="D188" s="760"/>
      <c r="E188" s="205" t="s">
        <v>80</v>
      </c>
      <c r="F188" s="204" t="s">
        <v>115</v>
      </c>
      <c r="G188" s="218" t="s">
        <v>116</v>
      </c>
      <c r="H188" s="374" t="s">
        <v>117</v>
      </c>
      <c r="I188" s="219" t="s">
        <v>121</v>
      </c>
      <c r="J188" s="6"/>
    </row>
    <row r="189" spans="1:10" s="52" customFormat="1" ht="51">
      <c r="A189" s="53"/>
      <c r="B189" s="55"/>
      <c r="C189" s="258"/>
      <c r="D189" s="106">
        <v>490</v>
      </c>
      <c r="E189" s="107" t="s">
        <v>18</v>
      </c>
      <c r="F189" s="145">
        <v>1228055</v>
      </c>
      <c r="G189" s="486">
        <v>1273544.84</v>
      </c>
      <c r="H189" s="359">
        <f>SUM(G189*100/F189)</f>
        <v>103.70421845927098</v>
      </c>
      <c r="I189" s="463">
        <v>57996.88</v>
      </c>
      <c r="J189" s="51"/>
    </row>
    <row r="190" spans="1:10" s="52" customFormat="1" ht="131.25" customHeight="1">
      <c r="A190" s="53"/>
      <c r="B190" s="55"/>
      <c r="C190" s="121"/>
      <c r="D190" s="121"/>
      <c r="E190" s="247" t="s">
        <v>260</v>
      </c>
      <c r="F190" s="133"/>
      <c r="G190" s="488"/>
      <c r="H190" s="393" t="s">
        <v>118</v>
      </c>
      <c r="I190" s="453"/>
      <c r="J190" s="51"/>
    </row>
    <row r="191" spans="1:10" s="52" customFormat="1" ht="38.25">
      <c r="A191" s="54"/>
      <c r="B191" s="53"/>
      <c r="C191" s="152"/>
      <c r="D191" s="139">
        <v>590</v>
      </c>
      <c r="E191" s="261" t="s">
        <v>213</v>
      </c>
      <c r="F191" s="141">
        <v>500</v>
      </c>
      <c r="G191" s="321">
        <v>500</v>
      </c>
      <c r="H191" s="359">
        <f aca="true" t="shared" si="4" ref="H191:H196">SUM(G191*100/F191)</f>
        <v>100</v>
      </c>
      <c r="I191" s="391">
        <v>0</v>
      </c>
      <c r="J191" s="51"/>
    </row>
    <row r="192" spans="1:10" s="52" customFormat="1" ht="38.25">
      <c r="A192" s="54"/>
      <c r="B192" s="53"/>
      <c r="C192" s="152"/>
      <c r="D192" s="139">
        <v>690</v>
      </c>
      <c r="E192" s="140" t="s">
        <v>214</v>
      </c>
      <c r="F192" s="141">
        <v>5725</v>
      </c>
      <c r="G192" s="321">
        <v>5899.76</v>
      </c>
      <c r="H192" s="349">
        <f t="shared" si="4"/>
        <v>103.05257641921398</v>
      </c>
      <c r="I192" s="391">
        <v>0</v>
      </c>
      <c r="J192" s="51"/>
    </row>
    <row r="193" spans="1:10" s="300" customFormat="1" ht="25.5">
      <c r="A193" s="304"/>
      <c r="B193" s="297"/>
      <c r="C193" s="306"/>
      <c r="D193" s="269">
        <v>910</v>
      </c>
      <c r="E193" s="127" t="s">
        <v>79</v>
      </c>
      <c r="F193" s="272">
        <v>3131</v>
      </c>
      <c r="G193" s="271">
        <v>3131.25</v>
      </c>
      <c r="H193" s="349">
        <f t="shared" si="4"/>
        <v>100.00798466943469</v>
      </c>
      <c r="I193" s="391">
        <v>0</v>
      </c>
      <c r="J193" s="299"/>
    </row>
    <row r="194" spans="1:10" s="52" customFormat="1" ht="12.75">
      <c r="A194" s="54"/>
      <c r="B194" s="109"/>
      <c r="C194" s="121"/>
      <c r="D194" s="122">
        <v>920</v>
      </c>
      <c r="E194" s="247" t="s">
        <v>153</v>
      </c>
      <c r="F194" s="124">
        <v>472</v>
      </c>
      <c r="G194" s="455">
        <v>473.43</v>
      </c>
      <c r="H194" s="349">
        <f t="shared" si="4"/>
        <v>100.30296610169492</v>
      </c>
      <c r="I194" s="408">
        <v>293.32</v>
      </c>
      <c r="J194" s="51"/>
    </row>
    <row r="195" spans="1:10" s="14" customFormat="1" ht="38.25">
      <c r="A195" s="32"/>
      <c r="B195" s="348">
        <v>75621</v>
      </c>
      <c r="C195" s="12"/>
      <c r="D195" s="29"/>
      <c r="E195" s="44" t="s">
        <v>17</v>
      </c>
      <c r="F195" s="45">
        <f>SUM(F198:F199)</f>
        <v>22217083</v>
      </c>
      <c r="G195" s="468">
        <f>SUM(G198:G199)</f>
        <v>22668888.95</v>
      </c>
      <c r="H195" s="363">
        <f t="shared" si="4"/>
        <v>102.03359707482751</v>
      </c>
      <c r="I195" s="537">
        <f>SUM(I198:I199)</f>
        <v>-271.64</v>
      </c>
      <c r="J195" s="13"/>
    </row>
    <row r="196" spans="1:10" s="14" customFormat="1" ht="12.75">
      <c r="A196" s="11"/>
      <c r="B196" s="252"/>
      <c r="C196" s="213"/>
      <c r="D196" s="39"/>
      <c r="E196" s="250" t="s">
        <v>37</v>
      </c>
      <c r="F196" s="251">
        <f>SUM(F198:F199)</f>
        <v>22217083</v>
      </c>
      <c r="G196" s="314">
        <f>SUM(G198:G199)</f>
        <v>22668888.95</v>
      </c>
      <c r="H196" s="349">
        <f t="shared" si="4"/>
        <v>102.03359707482751</v>
      </c>
      <c r="I196" s="391">
        <f>SUM(I198:I199)</f>
        <v>-271.64</v>
      </c>
      <c r="J196" s="13"/>
    </row>
    <row r="197" spans="1:10" s="14" customFormat="1" ht="12.75">
      <c r="A197" s="11"/>
      <c r="B197" s="252"/>
      <c r="C197" s="15"/>
      <c r="D197" s="27"/>
      <c r="E197" s="257" t="s">
        <v>38</v>
      </c>
      <c r="F197" s="251"/>
      <c r="G197" s="316"/>
      <c r="H197" s="349" t="s">
        <v>118</v>
      </c>
      <c r="I197" s="408"/>
      <c r="J197" s="13"/>
    </row>
    <row r="198" spans="1:10" s="52" customFormat="1" ht="25.5">
      <c r="A198" s="153"/>
      <c r="B198" s="42"/>
      <c r="C198" s="154"/>
      <c r="D198" s="139">
        <v>10</v>
      </c>
      <c r="E198" s="140" t="s">
        <v>71</v>
      </c>
      <c r="F198" s="155">
        <v>21389779</v>
      </c>
      <c r="G198" s="490">
        <v>21752985</v>
      </c>
      <c r="H198" s="349">
        <f>SUM(G198*100/F198)</f>
        <v>101.69803530929421</v>
      </c>
      <c r="I198" s="408">
        <v>3</v>
      </c>
      <c r="J198" s="51"/>
    </row>
    <row r="199" spans="1:10" s="52" customFormat="1" ht="26.25" thickBot="1">
      <c r="A199" s="745"/>
      <c r="B199" s="746"/>
      <c r="C199" s="747"/>
      <c r="D199" s="748">
        <v>20</v>
      </c>
      <c r="E199" s="749" t="s">
        <v>70</v>
      </c>
      <c r="F199" s="750">
        <v>827304</v>
      </c>
      <c r="G199" s="751">
        <v>915903.95</v>
      </c>
      <c r="H199" s="576">
        <f>SUM(G199*100/F199)</f>
        <v>110.70947922408207</v>
      </c>
      <c r="I199" s="454">
        <v>-274.64</v>
      </c>
      <c r="J199" s="51"/>
    </row>
    <row r="200" spans="1:10" s="43" customFormat="1" ht="12.75">
      <c r="A200" s="231">
        <v>758</v>
      </c>
      <c r="B200" s="239"/>
      <c r="C200" s="239"/>
      <c r="D200" s="240"/>
      <c r="E200" s="241" t="s">
        <v>86</v>
      </c>
      <c r="F200" s="242">
        <f>SUM(F201,F205,F214,F218,F225,)</f>
        <v>20102913.87</v>
      </c>
      <c r="G200" s="242">
        <f>SUM(G201,G205,G214,G218,G225,)</f>
        <v>20154488.05</v>
      </c>
      <c r="H200" s="361">
        <f>SUM(G200*100/F200)</f>
        <v>100.25655076837873</v>
      </c>
      <c r="I200" s="494">
        <f>SUM(I201,I214,I218,I225)</f>
        <v>0</v>
      </c>
      <c r="J200" s="41"/>
    </row>
    <row r="201" spans="1:10" s="14" customFormat="1" ht="38.25">
      <c r="A201" s="35"/>
      <c r="B201" s="85">
        <v>75801</v>
      </c>
      <c r="C201" s="12"/>
      <c r="D201" s="29"/>
      <c r="E201" s="44" t="s">
        <v>16</v>
      </c>
      <c r="F201" s="156">
        <f>SUM(F204)</f>
        <v>18029159</v>
      </c>
      <c r="G201" s="492">
        <f>SUM(G204)</f>
        <v>18081254</v>
      </c>
      <c r="H201" s="386">
        <f>SUM(G201*100/F201)</f>
        <v>100.28894858601004</v>
      </c>
      <c r="I201" s="493">
        <f>SUM(I202)</f>
        <v>0</v>
      </c>
      <c r="J201" s="13"/>
    </row>
    <row r="202" spans="1:10" s="14" customFormat="1" ht="12.75">
      <c r="A202" s="25"/>
      <c r="B202" s="249"/>
      <c r="C202" s="213"/>
      <c r="D202" s="39"/>
      <c r="E202" s="250" t="s">
        <v>37</v>
      </c>
      <c r="F202" s="251">
        <f>SUM(F204)</f>
        <v>18029159</v>
      </c>
      <c r="G202" s="314">
        <f>SUM(G204)</f>
        <v>18081254</v>
      </c>
      <c r="H202" s="382">
        <f>SUM(G202*100/F202)</f>
        <v>100.28894858601004</v>
      </c>
      <c r="I202" s="390">
        <f>SUM(I204:I204)</f>
        <v>0</v>
      </c>
      <c r="J202" s="13"/>
    </row>
    <row r="203" spans="1:10" s="14" customFormat="1" ht="12.75">
      <c r="A203" s="25"/>
      <c r="B203" s="249"/>
      <c r="C203" s="15"/>
      <c r="D203" s="27"/>
      <c r="E203" s="257" t="s">
        <v>38</v>
      </c>
      <c r="F203" s="251"/>
      <c r="G203" s="316"/>
      <c r="H203" s="382" t="s">
        <v>118</v>
      </c>
      <c r="I203" s="408"/>
      <c r="J203" s="13"/>
    </row>
    <row r="204" spans="1:10" s="52" customFormat="1" ht="25.5">
      <c r="A204" s="46"/>
      <c r="B204" s="279"/>
      <c r="C204" s="154"/>
      <c r="D204" s="157">
        <v>2920</v>
      </c>
      <c r="E204" s="140" t="s">
        <v>111</v>
      </c>
      <c r="F204" s="158">
        <v>18029159</v>
      </c>
      <c r="G204" s="491">
        <v>18081254</v>
      </c>
      <c r="H204" s="389">
        <f>SUM(G204*100/F204)</f>
        <v>100.28894858601004</v>
      </c>
      <c r="I204" s="408">
        <v>0</v>
      </c>
      <c r="J204" s="51"/>
    </row>
    <row r="205" spans="1:10" s="14" customFormat="1" ht="12.75">
      <c r="A205" s="25"/>
      <c r="B205" s="173">
        <v>75814</v>
      </c>
      <c r="C205" s="30"/>
      <c r="D205" s="31"/>
      <c r="E205" s="709" t="s">
        <v>233</v>
      </c>
      <c r="F205" s="160">
        <f>SUM(F206,F210,)</f>
        <v>125168.87</v>
      </c>
      <c r="G205" s="160">
        <f>SUM(G206,G210,)</f>
        <v>125168.87</v>
      </c>
      <c r="H205" s="586">
        <f>SUM(G205*100/F205)</f>
        <v>100</v>
      </c>
      <c r="I205" s="268">
        <f>SUM(I206)</f>
        <v>0</v>
      </c>
      <c r="J205" s="13"/>
    </row>
    <row r="206" spans="1:10" s="14" customFormat="1" ht="12.75">
      <c r="A206" s="25"/>
      <c r="B206" s="249"/>
      <c r="C206" s="213"/>
      <c r="D206" s="39"/>
      <c r="E206" s="250" t="s">
        <v>37</v>
      </c>
      <c r="F206" s="314">
        <f>SUM(F208:F208)</f>
        <v>74951.68</v>
      </c>
      <c r="G206" s="314">
        <f>SUM(G208:G208)</f>
        <v>74951.68</v>
      </c>
      <c r="H206" s="389">
        <f>SUM(G206*100/F206)</f>
        <v>100</v>
      </c>
      <c r="I206" s="314">
        <f>SUM(I208:I208)</f>
        <v>0</v>
      </c>
      <c r="J206" s="13"/>
    </row>
    <row r="207" spans="1:10" s="14" customFormat="1" ht="12.75">
      <c r="A207" s="11"/>
      <c r="B207" s="252"/>
      <c r="C207" s="213"/>
      <c r="D207" s="39"/>
      <c r="E207" s="257" t="s">
        <v>38</v>
      </c>
      <c r="F207" s="251"/>
      <c r="G207" s="414"/>
      <c r="H207" s="389" t="s">
        <v>118</v>
      </c>
      <c r="I207" s="391"/>
      <c r="J207" s="13"/>
    </row>
    <row r="208" spans="1:10" s="43" customFormat="1" ht="38.25">
      <c r="A208" s="57"/>
      <c r="B208" s="46"/>
      <c r="C208" s="69"/>
      <c r="D208" s="48">
        <v>2030</v>
      </c>
      <c r="E208" s="49" t="s">
        <v>20</v>
      </c>
      <c r="F208" s="63">
        <v>74951.68</v>
      </c>
      <c r="G208" s="64">
        <v>74951.68</v>
      </c>
      <c r="H208" s="385">
        <f>SUM(G208*100/F208)</f>
        <v>100</v>
      </c>
      <c r="I208" s="458">
        <v>0</v>
      </c>
      <c r="J208" s="41"/>
    </row>
    <row r="209" spans="1:10" s="43" customFormat="1" ht="51">
      <c r="A209" s="46"/>
      <c r="B209" s="89"/>
      <c r="C209" s="59"/>
      <c r="D209" s="89"/>
      <c r="E209" s="130" t="s">
        <v>256</v>
      </c>
      <c r="F209" s="59"/>
      <c r="G209" s="58"/>
      <c r="H209" s="393" t="s">
        <v>118</v>
      </c>
      <c r="I209" s="459"/>
      <c r="J209" s="41"/>
    </row>
    <row r="210" spans="1:10" s="14" customFormat="1" ht="12.75">
      <c r="A210" s="25"/>
      <c r="B210" s="433"/>
      <c r="C210" s="213"/>
      <c r="D210" s="39"/>
      <c r="E210" s="250" t="s">
        <v>39</v>
      </c>
      <c r="F210" s="251">
        <f>SUM(F212)</f>
        <v>50217.19</v>
      </c>
      <c r="G210" s="251">
        <f>SUM(G212)</f>
        <v>50217.19</v>
      </c>
      <c r="H210" s="382">
        <f>SUM(G210*100/F210)</f>
        <v>100</v>
      </c>
      <c r="I210" s="390">
        <f>SUM(I212)</f>
        <v>0</v>
      </c>
      <c r="J210" s="13"/>
    </row>
    <row r="211" spans="1:10" s="14" customFormat="1" ht="12.75">
      <c r="A211" s="25"/>
      <c r="B211" s="252"/>
      <c r="C211" s="213"/>
      <c r="D211" s="39"/>
      <c r="E211" s="257" t="s">
        <v>38</v>
      </c>
      <c r="F211" s="251"/>
      <c r="G211" s="551"/>
      <c r="H211" s="389" t="s">
        <v>118</v>
      </c>
      <c r="I211" s="391"/>
      <c r="J211" s="13"/>
    </row>
    <row r="212" spans="1:10" s="43" customFormat="1" ht="63.75">
      <c r="A212" s="57"/>
      <c r="B212" s="46"/>
      <c r="C212" s="69"/>
      <c r="D212" s="48">
        <v>6330</v>
      </c>
      <c r="E212" s="49" t="s">
        <v>234</v>
      </c>
      <c r="F212" s="50">
        <v>50217.19</v>
      </c>
      <c r="G212" s="710">
        <v>50217.19</v>
      </c>
      <c r="H212" s="382">
        <f>SUM(G212*100/F212)</f>
        <v>100</v>
      </c>
      <c r="I212" s="463">
        <v>0</v>
      </c>
      <c r="J212" s="41"/>
    </row>
    <row r="213" spans="1:10" s="43" customFormat="1" ht="38.25">
      <c r="A213" s="46"/>
      <c r="B213" s="131"/>
      <c r="C213" s="59"/>
      <c r="D213" s="89"/>
      <c r="E213" s="67" t="s">
        <v>257</v>
      </c>
      <c r="F213" s="59"/>
      <c r="G213" s="58"/>
      <c r="H213" s="393" t="s">
        <v>118</v>
      </c>
      <c r="I213" s="459"/>
      <c r="J213" s="41"/>
    </row>
    <row r="214" spans="1:10" s="14" customFormat="1" ht="12.75">
      <c r="A214" s="25"/>
      <c r="B214" s="173">
        <v>75815</v>
      </c>
      <c r="C214" s="30"/>
      <c r="D214" s="31"/>
      <c r="E214" s="159" t="s">
        <v>140</v>
      </c>
      <c r="F214" s="160">
        <f>SUM(F215)</f>
        <v>0</v>
      </c>
      <c r="G214" s="456">
        <f>SUM(G215)</f>
        <v>-520.68</v>
      </c>
      <c r="H214" s="386" t="s">
        <v>118</v>
      </c>
      <c r="I214" s="268">
        <f>SUM(I221,I215)</f>
        <v>0</v>
      </c>
      <c r="J214" s="13"/>
    </row>
    <row r="215" spans="1:10" s="14" customFormat="1" ht="12.75">
      <c r="A215" s="25"/>
      <c r="B215" s="249"/>
      <c r="C215" s="213"/>
      <c r="D215" s="39"/>
      <c r="E215" s="250" t="s">
        <v>37</v>
      </c>
      <c r="F215" s="251">
        <f>SUM(F217)</f>
        <v>0</v>
      </c>
      <c r="G215" s="314">
        <f>SUM(G217)</f>
        <v>-520.68</v>
      </c>
      <c r="H215" s="382" t="s">
        <v>118</v>
      </c>
      <c r="I215" s="390">
        <f>SUM(I217)</f>
        <v>0</v>
      </c>
      <c r="J215" s="13"/>
    </row>
    <row r="216" spans="1:10" s="14" customFormat="1" ht="12.75">
      <c r="A216" s="25"/>
      <c r="B216" s="249"/>
      <c r="C216" s="213"/>
      <c r="D216" s="39"/>
      <c r="E216" s="257" t="s">
        <v>38</v>
      </c>
      <c r="F216" s="251"/>
      <c r="G216" s="316"/>
      <c r="H216" s="389" t="s">
        <v>118</v>
      </c>
      <c r="I216" s="391"/>
      <c r="J216" s="13"/>
    </row>
    <row r="217" spans="1:10" s="43" customFormat="1" ht="12.75">
      <c r="A217" s="46"/>
      <c r="B217" s="89"/>
      <c r="C217" s="190"/>
      <c r="D217" s="392">
        <v>2980</v>
      </c>
      <c r="E217" s="183" t="s">
        <v>140</v>
      </c>
      <c r="F217" s="259">
        <v>0</v>
      </c>
      <c r="G217" s="447">
        <v>-520.68</v>
      </c>
      <c r="H217" s="393" t="s">
        <v>118</v>
      </c>
      <c r="I217" s="453">
        <v>0</v>
      </c>
      <c r="J217" s="41"/>
    </row>
    <row r="218" spans="1:10" s="14" customFormat="1" ht="25.5">
      <c r="A218" s="25"/>
      <c r="B218" s="102">
        <v>75831</v>
      </c>
      <c r="C218" s="33"/>
      <c r="D218" s="34"/>
      <c r="E218" s="103" t="s">
        <v>94</v>
      </c>
      <c r="F218" s="119">
        <f>SUM(F221)</f>
        <v>285661</v>
      </c>
      <c r="G218" s="310">
        <f>SUM(G221)</f>
        <v>285661</v>
      </c>
      <c r="H218" s="359">
        <f>SUM(G218*100/F218)</f>
        <v>100</v>
      </c>
      <c r="I218" s="311">
        <f>SUM(I221)</f>
        <v>0</v>
      </c>
      <c r="J218" s="13"/>
    </row>
    <row r="219" spans="1:10" s="14" customFormat="1" ht="12.75">
      <c r="A219" s="25"/>
      <c r="B219" s="249"/>
      <c r="C219" s="213"/>
      <c r="D219" s="39"/>
      <c r="E219" s="250" t="s">
        <v>37</v>
      </c>
      <c r="F219" s="251">
        <f>SUM(F221)</f>
        <v>285661</v>
      </c>
      <c r="G219" s="314">
        <f>SUM(G221)</f>
        <v>285661</v>
      </c>
      <c r="H219" s="349">
        <f>SUM(G219*100/F219)</f>
        <v>100</v>
      </c>
      <c r="I219" s="390">
        <f>SUM(I221:I221)</f>
        <v>0</v>
      </c>
      <c r="J219" s="13"/>
    </row>
    <row r="220" spans="1:10" s="14" customFormat="1" ht="12.75">
      <c r="A220" s="25"/>
      <c r="B220" s="249"/>
      <c r="C220" s="213"/>
      <c r="D220" s="39"/>
      <c r="E220" s="257" t="s">
        <v>38</v>
      </c>
      <c r="F220" s="251"/>
      <c r="G220" s="316"/>
      <c r="H220" s="349" t="s">
        <v>118</v>
      </c>
      <c r="I220" s="391"/>
      <c r="J220" s="13"/>
    </row>
    <row r="221" spans="1:10" s="52" customFormat="1" ht="25.5">
      <c r="A221" s="131"/>
      <c r="B221" s="59"/>
      <c r="C221" s="161"/>
      <c r="D221" s="162">
        <v>2920</v>
      </c>
      <c r="E221" s="127" t="s">
        <v>111</v>
      </c>
      <c r="F221" s="163">
        <v>285661</v>
      </c>
      <c r="G221" s="485">
        <v>285661</v>
      </c>
      <c r="H221" s="364">
        <f>SUM(G221*100/F221)</f>
        <v>100</v>
      </c>
      <c r="I221" s="391">
        <v>0</v>
      </c>
      <c r="J221" s="51"/>
    </row>
    <row r="222" spans="1:9" s="115" customFormat="1" ht="12.75">
      <c r="A222" s="756" t="s">
        <v>112</v>
      </c>
      <c r="B222" s="112">
        <v>7</v>
      </c>
      <c r="C222" s="113"/>
      <c r="D222" s="113"/>
      <c r="E222" s="114"/>
      <c r="F222" s="113"/>
      <c r="G222" s="418"/>
      <c r="H222" s="357" t="s">
        <v>118</v>
      </c>
      <c r="I222" s="440"/>
    </row>
    <row r="223" spans="1:9" s="1" customFormat="1" ht="13.5" thickBot="1">
      <c r="A223" s="5"/>
      <c r="B223" s="4"/>
      <c r="C223" s="2"/>
      <c r="D223" s="2"/>
      <c r="E223" s="10"/>
      <c r="F223" s="2"/>
      <c r="G223" s="301"/>
      <c r="H223" s="358" t="s">
        <v>118</v>
      </c>
      <c r="I223" s="443"/>
    </row>
    <row r="224" spans="1:10" s="3" customFormat="1" ht="13.5" thickBot="1">
      <c r="A224" s="202" t="s">
        <v>81</v>
      </c>
      <c r="B224" s="203" t="s">
        <v>109</v>
      </c>
      <c r="C224" s="761" t="s">
        <v>92</v>
      </c>
      <c r="D224" s="760"/>
      <c r="E224" s="205" t="s">
        <v>80</v>
      </c>
      <c r="F224" s="204" t="s">
        <v>115</v>
      </c>
      <c r="G224" s="218" t="s">
        <v>116</v>
      </c>
      <c r="H224" s="373" t="s">
        <v>117</v>
      </c>
      <c r="I224" s="219" t="s">
        <v>121</v>
      </c>
      <c r="J224" s="6"/>
    </row>
    <row r="225" spans="1:10" s="291" customFormat="1" ht="25.5">
      <c r="A225" s="287"/>
      <c r="B225" s="322">
        <v>75861</v>
      </c>
      <c r="C225" s="288"/>
      <c r="D225" s="289"/>
      <c r="E225" s="309" t="s">
        <v>141</v>
      </c>
      <c r="F225" s="310">
        <f>SUM(F226)</f>
        <v>1662925</v>
      </c>
      <c r="G225" s="310">
        <f>SUM(G226)</f>
        <v>1662924.86</v>
      </c>
      <c r="H225" s="586">
        <f>SUM(G225*100/F225)</f>
        <v>99.99999158109956</v>
      </c>
      <c r="I225" s="311">
        <f>SUM(I226)</f>
        <v>0</v>
      </c>
      <c r="J225" s="290"/>
    </row>
    <row r="226" spans="1:10" s="14" customFormat="1" ht="12.75">
      <c r="A226" s="25"/>
      <c r="B226" s="252"/>
      <c r="C226" s="38"/>
      <c r="D226" s="39"/>
      <c r="E226" s="250" t="s">
        <v>39</v>
      </c>
      <c r="F226" s="251">
        <f>SUM(F228)</f>
        <v>1662925</v>
      </c>
      <c r="G226" s="314">
        <f>SUM(G228)</f>
        <v>1662924.86</v>
      </c>
      <c r="H226" s="349">
        <f>SUM(G226*100/F226)</f>
        <v>99.99999158109956</v>
      </c>
      <c r="I226" s="314">
        <f>SUM(I228)</f>
        <v>0</v>
      </c>
      <c r="J226" s="13"/>
    </row>
    <row r="227" spans="1:10" s="14" customFormat="1" ht="12.75">
      <c r="A227" s="11"/>
      <c r="B227" s="252"/>
      <c r="C227" s="15"/>
      <c r="D227" s="27"/>
      <c r="E227" s="434" t="s">
        <v>38</v>
      </c>
      <c r="F227" s="253"/>
      <c r="G227" s="447"/>
      <c r="H227" s="364" t="s">
        <v>118</v>
      </c>
      <c r="I227" s="408"/>
      <c r="J227" s="13"/>
    </row>
    <row r="228" spans="1:10" s="52" customFormat="1" ht="230.25" thickBot="1">
      <c r="A228" s="318"/>
      <c r="B228" s="318"/>
      <c r="C228" s="596"/>
      <c r="D228" s="597">
        <v>6207</v>
      </c>
      <c r="E228" s="598" t="s">
        <v>149</v>
      </c>
      <c r="F228" s="599">
        <v>1662925</v>
      </c>
      <c r="G228" s="600">
        <v>1662924.86</v>
      </c>
      <c r="H228" s="576">
        <f>SUM(G228*100/F228)</f>
        <v>99.99999158109956</v>
      </c>
      <c r="I228" s="585">
        <v>0</v>
      </c>
      <c r="J228" s="51"/>
    </row>
    <row r="229" spans="1:10" s="43" customFormat="1" ht="12.75">
      <c r="A229" s="243">
        <v>801</v>
      </c>
      <c r="B229" s="228"/>
      <c r="C229" s="228"/>
      <c r="D229" s="221"/>
      <c r="E229" s="226" t="s">
        <v>64</v>
      </c>
      <c r="F229" s="229">
        <f>SUM(F230,F249,F266,F281,F286,F290,F299,)</f>
        <v>2971965.58</v>
      </c>
      <c r="G229" s="229">
        <f>SUM(G230,G249,G266,G281,G286,G290,G299,)</f>
        <v>3071634.42</v>
      </c>
      <c r="H229" s="367">
        <f>SUM(G229*100/F229)</f>
        <v>103.35363372546192</v>
      </c>
      <c r="I229" s="519">
        <f>SUM(I230,I249,I266,I281,I286,I299)</f>
        <v>75429.46999999999</v>
      </c>
      <c r="J229" s="41"/>
    </row>
    <row r="230" spans="1:10" s="14" customFormat="1" ht="12.75">
      <c r="A230" s="35"/>
      <c r="B230" s="85">
        <v>80101</v>
      </c>
      <c r="C230" s="12"/>
      <c r="D230" s="29"/>
      <c r="E230" s="44" t="s">
        <v>90</v>
      </c>
      <c r="F230" s="86">
        <f>SUM(F231,F246,)</f>
        <v>215047.94</v>
      </c>
      <c r="G230" s="86">
        <f>SUM(G231,G246,)</f>
        <v>224161.43</v>
      </c>
      <c r="H230" s="363">
        <f>SUM(G230*100/F230)</f>
        <v>104.23788760775852</v>
      </c>
      <c r="I230" s="268">
        <f>SUM(I233:I245)</f>
        <v>0</v>
      </c>
      <c r="J230" s="13"/>
    </row>
    <row r="231" spans="1:10" s="14" customFormat="1" ht="12.75">
      <c r="A231" s="11"/>
      <c r="B231" s="252"/>
      <c r="C231" s="213"/>
      <c r="D231" s="39"/>
      <c r="E231" s="250" t="s">
        <v>37</v>
      </c>
      <c r="F231" s="251">
        <f>SUM(F233,F237,F238,F239,F240,)</f>
        <v>151047.94</v>
      </c>
      <c r="G231" s="251">
        <f>SUM(G233,G237,G238,G239,G240,)</f>
        <v>160161.43</v>
      </c>
      <c r="H231" s="349">
        <f>SUM(G231*100/F231)</f>
        <v>106.03350830206621</v>
      </c>
      <c r="I231" s="390">
        <f>SUM(I233,I237,I238,I239,I240,)</f>
        <v>0</v>
      </c>
      <c r="J231" s="13"/>
    </row>
    <row r="232" spans="1:10" s="14" customFormat="1" ht="12.75">
      <c r="A232" s="11"/>
      <c r="B232" s="252"/>
      <c r="C232" s="15"/>
      <c r="D232" s="27"/>
      <c r="E232" s="257" t="s">
        <v>38</v>
      </c>
      <c r="F232" s="251"/>
      <c r="G232" s="316"/>
      <c r="H232" s="349" t="s">
        <v>118</v>
      </c>
      <c r="I232" s="408"/>
      <c r="J232" s="13"/>
    </row>
    <row r="233" spans="1:10" s="52" customFormat="1" ht="25.5">
      <c r="A233" s="57"/>
      <c r="B233" s="46"/>
      <c r="C233" s="69"/>
      <c r="D233" s="62">
        <v>750</v>
      </c>
      <c r="E233" s="49" t="s">
        <v>85</v>
      </c>
      <c r="F233" s="81">
        <v>14053</v>
      </c>
      <c r="G233" s="507">
        <v>25144.08</v>
      </c>
      <c r="H233" s="349">
        <f>SUM(G233*100/F233)</f>
        <v>178.92321924144312</v>
      </c>
      <c r="I233" s="463">
        <v>0</v>
      </c>
      <c r="J233" s="51"/>
    </row>
    <row r="234" spans="1:10" s="52" customFormat="1" ht="25.5">
      <c r="A234" s="54"/>
      <c r="B234" s="53"/>
      <c r="C234" s="51"/>
      <c r="D234" s="51"/>
      <c r="E234" s="56" t="s">
        <v>19</v>
      </c>
      <c r="F234" s="51"/>
      <c r="G234" s="57"/>
      <c r="H234" s="359" t="s">
        <v>131</v>
      </c>
      <c r="I234" s="458"/>
      <c r="J234" s="51"/>
    </row>
    <row r="235" spans="1:10" s="52" customFormat="1" ht="25.5">
      <c r="A235" s="54"/>
      <c r="B235" s="53"/>
      <c r="C235" s="51"/>
      <c r="D235" s="51"/>
      <c r="E235" s="56" t="s">
        <v>63</v>
      </c>
      <c r="F235" s="51"/>
      <c r="G235" s="57"/>
      <c r="H235" s="359" t="s">
        <v>118</v>
      </c>
      <c r="I235" s="458"/>
      <c r="J235" s="51"/>
    </row>
    <row r="236" spans="1:10" s="52" customFormat="1" ht="51">
      <c r="A236" s="54"/>
      <c r="B236" s="53"/>
      <c r="C236" s="73"/>
      <c r="D236" s="73"/>
      <c r="E236" s="130" t="s">
        <v>125</v>
      </c>
      <c r="F236" s="73"/>
      <c r="G236" s="58"/>
      <c r="H236" s="362" t="s">
        <v>118</v>
      </c>
      <c r="I236" s="453"/>
      <c r="J236" s="51"/>
    </row>
    <row r="237" spans="1:10" s="52" customFormat="1" ht="38.25">
      <c r="A237" s="54"/>
      <c r="B237" s="53"/>
      <c r="C237" s="125"/>
      <c r="D237" s="126">
        <v>920</v>
      </c>
      <c r="E237" s="127" t="s">
        <v>126</v>
      </c>
      <c r="F237" s="285">
        <v>3290</v>
      </c>
      <c r="G237" s="530">
        <v>1834.99</v>
      </c>
      <c r="H237" s="364">
        <f>SUM(G237*100/F237)</f>
        <v>55.77477203647416</v>
      </c>
      <c r="I237" s="391">
        <v>0</v>
      </c>
      <c r="J237" s="51"/>
    </row>
    <row r="238" spans="1:10" s="52" customFormat="1" ht="81" customHeight="1">
      <c r="A238" s="53"/>
      <c r="B238" s="55"/>
      <c r="C238" s="96"/>
      <c r="D238" s="343">
        <v>960</v>
      </c>
      <c r="E238" s="344" t="s">
        <v>56</v>
      </c>
      <c r="F238" s="345">
        <v>3500</v>
      </c>
      <c r="G238" s="272">
        <v>3500</v>
      </c>
      <c r="H238" s="364">
        <f>SUM(G238*100/F238)</f>
        <v>100</v>
      </c>
      <c r="I238" s="391">
        <v>0</v>
      </c>
      <c r="J238" s="51"/>
    </row>
    <row r="239" spans="1:10" s="52" customFormat="1" ht="76.5">
      <c r="A239" s="53"/>
      <c r="B239" s="55"/>
      <c r="C239" s="152"/>
      <c r="D239" s="139">
        <v>970</v>
      </c>
      <c r="E239" s="140" t="s">
        <v>57</v>
      </c>
      <c r="F239" s="142">
        <v>18128</v>
      </c>
      <c r="G239" s="500">
        <v>19253.08</v>
      </c>
      <c r="H239" s="364">
        <f>SUM(G239*100/F239)</f>
        <v>106.20631067961166</v>
      </c>
      <c r="I239" s="391">
        <v>0</v>
      </c>
      <c r="J239" s="51"/>
    </row>
    <row r="240" spans="1:10" s="43" customFormat="1" ht="51">
      <c r="A240" s="46"/>
      <c r="B240" s="342"/>
      <c r="C240" s="69"/>
      <c r="D240" s="116">
        <v>2010</v>
      </c>
      <c r="E240" s="49" t="s">
        <v>61</v>
      </c>
      <c r="F240" s="63">
        <v>112076.94</v>
      </c>
      <c r="G240" s="305">
        <v>110429.28</v>
      </c>
      <c r="H240" s="382">
        <f>SUM(G240*100/F240)</f>
        <v>98.52988491655822</v>
      </c>
      <c r="I240" s="463">
        <v>0</v>
      </c>
      <c r="J240" s="41"/>
    </row>
    <row r="241" spans="1:10" s="43" customFormat="1" ht="25.5">
      <c r="A241" s="46"/>
      <c r="B241" s="46"/>
      <c r="C241" s="41"/>
      <c r="D241" s="41"/>
      <c r="E241" s="56" t="s">
        <v>62</v>
      </c>
      <c r="F241" s="41"/>
      <c r="G241" s="57"/>
      <c r="H241" s="385" t="s">
        <v>118</v>
      </c>
      <c r="I241" s="464"/>
      <c r="J241" s="41"/>
    </row>
    <row r="242" spans="1:10" s="43" customFormat="1" ht="76.5">
      <c r="A242" s="131"/>
      <c r="B242" s="89"/>
      <c r="C242" s="59"/>
      <c r="D242" s="59"/>
      <c r="E242" s="545" t="s">
        <v>235</v>
      </c>
      <c r="F242" s="59"/>
      <c r="G242" s="58"/>
      <c r="H242" s="393" t="s">
        <v>118</v>
      </c>
      <c r="I242" s="459"/>
      <c r="J242" s="41"/>
    </row>
    <row r="243" spans="1:9" s="115" customFormat="1" ht="12.75">
      <c r="A243" s="756" t="s">
        <v>112</v>
      </c>
      <c r="B243" s="112">
        <v>8</v>
      </c>
      <c r="C243" s="113"/>
      <c r="D243" s="113"/>
      <c r="E243" s="114"/>
      <c r="F243" s="113"/>
      <c r="G243" s="418"/>
      <c r="H243" s="357" t="s">
        <v>118</v>
      </c>
      <c r="I243" s="440"/>
    </row>
    <row r="244" spans="1:9" s="1" customFormat="1" ht="13.5" thickBot="1">
      <c r="A244" s="5"/>
      <c r="B244" s="4"/>
      <c r="C244" s="2"/>
      <c r="D244" s="2"/>
      <c r="E244" s="10"/>
      <c r="F244" s="2"/>
      <c r="G244" s="301"/>
      <c r="H244" s="358" t="s">
        <v>118</v>
      </c>
      <c r="I244" s="443"/>
    </row>
    <row r="245" spans="1:10" s="3" customFormat="1" ht="13.5" thickBot="1">
      <c r="A245" s="202" t="s">
        <v>81</v>
      </c>
      <c r="B245" s="203" t="s">
        <v>109</v>
      </c>
      <c r="C245" s="761" t="s">
        <v>92</v>
      </c>
      <c r="D245" s="760"/>
      <c r="E245" s="205" t="s">
        <v>80</v>
      </c>
      <c r="F245" s="204" t="s">
        <v>115</v>
      </c>
      <c r="G245" s="218" t="s">
        <v>116</v>
      </c>
      <c r="H245" s="373" t="s">
        <v>117</v>
      </c>
      <c r="I245" s="219" t="s">
        <v>121</v>
      </c>
      <c r="J245" s="6"/>
    </row>
    <row r="246" spans="1:10" s="14" customFormat="1" ht="12.75">
      <c r="A246" s="25"/>
      <c r="B246" s="433"/>
      <c r="C246" s="15"/>
      <c r="D246" s="27"/>
      <c r="E246" s="434" t="s">
        <v>39</v>
      </c>
      <c r="F246" s="253">
        <f>SUM(F248)</f>
        <v>64000</v>
      </c>
      <c r="G246" s="253">
        <f>SUM(G248)</f>
        <v>64000</v>
      </c>
      <c r="H246" s="359">
        <f>SUM(G246*100/F246)</f>
        <v>100</v>
      </c>
      <c r="I246" s="453">
        <v>0</v>
      </c>
      <c r="J246" s="13"/>
    </row>
    <row r="247" spans="1:10" s="14" customFormat="1" ht="12.75">
      <c r="A247" s="11"/>
      <c r="B247" s="252"/>
      <c r="C247" s="15"/>
      <c r="D247" s="27"/>
      <c r="E247" s="257" t="s">
        <v>38</v>
      </c>
      <c r="F247" s="251"/>
      <c r="G247" s="316"/>
      <c r="H247" s="349" t="s">
        <v>118</v>
      </c>
      <c r="I247" s="408"/>
      <c r="J247" s="13"/>
    </row>
    <row r="248" spans="1:10" s="688" customFormat="1" ht="51">
      <c r="A248" s="682"/>
      <c r="B248" s="683"/>
      <c r="C248" s="684"/>
      <c r="D248" s="685">
        <v>6680</v>
      </c>
      <c r="E248" s="183" t="s">
        <v>229</v>
      </c>
      <c r="F248" s="642">
        <v>64000</v>
      </c>
      <c r="G248" s="643">
        <v>64000</v>
      </c>
      <c r="H248" s="713">
        <f>SUM(G248*100/F248)</f>
        <v>100</v>
      </c>
      <c r="I248" s="686">
        <v>0</v>
      </c>
      <c r="J248" s="687"/>
    </row>
    <row r="249" spans="1:10" s="14" customFormat="1" ht="12.75">
      <c r="A249" s="25"/>
      <c r="B249" s="118">
        <v>80104</v>
      </c>
      <c r="C249" s="541"/>
      <c r="D249" s="13"/>
      <c r="E249" s="60" t="s">
        <v>110</v>
      </c>
      <c r="F249" s="712">
        <f>SUM(F250)</f>
        <v>2219474</v>
      </c>
      <c r="G249" s="712">
        <f>SUM(G250)</f>
        <v>2348256.13</v>
      </c>
      <c r="H249" s="365">
        <f>SUM(G249*100/F249)</f>
        <v>105.80237164301091</v>
      </c>
      <c r="I249" s="311">
        <f>SUM(I250)</f>
        <v>73397.17</v>
      </c>
      <c r="J249" s="13"/>
    </row>
    <row r="250" spans="1:10" s="14" customFormat="1" ht="12.75">
      <c r="A250" s="25"/>
      <c r="B250" s="249"/>
      <c r="C250" s="213"/>
      <c r="D250" s="39"/>
      <c r="E250" s="250" t="s">
        <v>37</v>
      </c>
      <c r="F250" s="314">
        <f>SUM(F252:F264,F265)</f>
        <v>2219474</v>
      </c>
      <c r="G250" s="314">
        <f>SUM(G252:G264,G265)</f>
        <v>2348256.13</v>
      </c>
      <c r="H250" s="349">
        <f>SUM(G250*100/F250)</f>
        <v>105.80237164301091</v>
      </c>
      <c r="I250" s="390">
        <f>SUM(I252:I264,I265)</f>
        <v>73397.17</v>
      </c>
      <c r="J250" s="13"/>
    </row>
    <row r="251" spans="1:10" s="14" customFormat="1" ht="12.75">
      <c r="A251" s="11"/>
      <c r="B251" s="252"/>
      <c r="C251" s="15"/>
      <c r="D251" s="27"/>
      <c r="E251" s="257" t="s">
        <v>38</v>
      </c>
      <c r="F251" s="251"/>
      <c r="G251" s="316"/>
      <c r="H251" s="349" t="s">
        <v>118</v>
      </c>
      <c r="I251" s="408"/>
      <c r="J251" s="13"/>
    </row>
    <row r="252" spans="1:10" s="43" customFormat="1" ht="12.75">
      <c r="A252" s="46"/>
      <c r="B252" s="57"/>
      <c r="C252" s="105"/>
      <c r="D252" s="106">
        <v>580</v>
      </c>
      <c r="E252" s="107" t="s">
        <v>88</v>
      </c>
      <c r="F252" s="108">
        <v>45000</v>
      </c>
      <c r="G252" s="473">
        <v>45000</v>
      </c>
      <c r="H252" s="349">
        <f>SUM(G252*100/F252)</f>
        <v>100</v>
      </c>
      <c r="I252" s="463">
        <v>0</v>
      </c>
      <c r="J252" s="41"/>
    </row>
    <row r="253" spans="1:10" s="43" customFormat="1" ht="25.5">
      <c r="A253" s="46"/>
      <c r="B253" s="41"/>
      <c r="C253" s="58"/>
      <c r="D253" s="74"/>
      <c r="E253" s="303" t="s">
        <v>156</v>
      </c>
      <c r="F253" s="110"/>
      <c r="G253" s="553"/>
      <c r="H253" s="393" t="s">
        <v>118</v>
      </c>
      <c r="I253" s="436"/>
      <c r="J253" s="41"/>
    </row>
    <row r="254" spans="1:10" s="52" customFormat="1" ht="25.5">
      <c r="A254" s="46"/>
      <c r="B254" s="57"/>
      <c r="C254" s="628"/>
      <c r="D254" s="343">
        <v>660</v>
      </c>
      <c r="E254" s="344" t="s">
        <v>185</v>
      </c>
      <c r="F254" s="629">
        <v>287900</v>
      </c>
      <c r="G254" s="630">
        <v>300233.4</v>
      </c>
      <c r="H254" s="362">
        <f>SUM(G254*100/F254)</f>
        <v>104.28391802709275</v>
      </c>
      <c r="I254" s="390">
        <v>5999.1</v>
      </c>
      <c r="J254" s="51"/>
    </row>
    <row r="255" spans="1:10" s="52" customFormat="1" ht="51">
      <c r="A255" s="54"/>
      <c r="B255" s="53"/>
      <c r="C255" s="121"/>
      <c r="D255" s="122">
        <v>670</v>
      </c>
      <c r="E255" s="123" t="s">
        <v>186</v>
      </c>
      <c r="F255" s="164">
        <v>352900</v>
      </c>
      <c r="G255" s="531">
        <v>352241.1</v>
      </c>
      <c r="H255" s="362">
        <f>SUM(G255*100/F255)</f>
        <v>99.81328988381978</v>
      </c>
      <c r="I255" s="408">
        <v>7146.97</v>
      </c>
      <c r="J255" s="51"/>
    </row>
    <row r="256" spans="1:10" s="52" customFormat="1" ht="25.5">
      <c r="A256" s="57"/>
      <c r="B256" s="46"/>
      <c r="C256" s="69"/>
      <c r="D256" s="62">
        <v>750</v>
      </c>
      <c r="E256" s="49" t="s">
        <v>85</v>
      </c>
      <c r="F256" s="129">
        <v>0</v>
      </c>
      <c r="G256" s="457">
        <v>442.8</v>
      </c>
      <c r="H256" s="382" t="s">
        <v>118</v>
      </c>
      <c r="I256" s="463">
        <v>98.4</v>
      </c>
      <c r="J256" s="51"/>
    </row>
    <row r="257" spans="1:10" s="52" customFormat="1" ht="25.5">
      <c r="A257" s="54"/>
      <c r="B257" s="53"/>
      <c r="C257" s="51"/>
      <c r="D257" s="51"/>
      <c r="E257" s="56" t="s">
        <v>2</v>
      </c>
      <c r="F257" s="51"/>
      <c r="G257" s="57"/>
      <c r="H257" s="359" t="s">
        <v>118</v>
      </c>
      <c r="I257" s="458"/>
      <c r="J257" s="51"/>
    </row>
    <row r="258" spans="1:10" s="52" customFormat="1" ht="25.5">
      <c r="A258" s="54"/>
      <c r="B258" s="53"/>
      <c r="C258" s="51"/>
      <c r="D258" s="51"/>
      <c r="E258" s="56" t="s">
        <v>63</v>
      </c>
      <c r="F258" s="51"/>
      <c r="G258" s="57"/>
      <c r="H258" s="359" t="s">
        <v>118</v>
      </c>
      <c r="I258" s="458"/>
      <c r="J258" s="51"/>
    </row>
    <row r="259" spans="1:10" s="52" customFormat="1" ht="51">
      <c r="A259" s="54"/>
      <c r="B259" s="53"/>
      <c r="C259" s="73"/>
      <c r="D259" s="73"/>
      <c r="E259" s="130" t="s">
        <v>261</v>
      </c>
      <c r="F259" s="73"/>
      <c r="G259" s="58"/>
      <c r="H259" s="362" t="s">
        <v>118</v>
      </c>
      <c r="I259" s="453"/>
      <c r="J259" s="51"/>
    </row>
    <row r="260" spans="1:10" s="52" customFormat="1" ht="102">
      <c r="A260" s="54"/>
      <c r="B260" s="53"/>
      <c r="C260" s="73"/>
      <c r="D260" s="66">
        <v>830</v>
      </c>
      <c r="E260" s="670" t="s">
        <v>222</v>
      </c>
      <c r="F260" s="284">
        <v>0</v>
      </c>
      <c r="G260" s="533">
        <v>10411.79</v>
      </c>
      <c r="H260" s="389" t="s">
        <v>118</v>
      </c>
      <c r="I260" s="408">
        <v>5182.26</v>
      </c>
      <c r="J260" s="51"/>
    </row>
    <row r="261" spans="1:10" s="52" customFormat="1" ht="51">
      <c r="A261" s="53"/>
      <c r="B261" s="55"/>
      <c r="C261" s="152"/>
      <c r="D261" s="139">
        <v>920</v>
      </c>
      <c r="E261" s="140" t="s">
        <v>22</v>
      </c>
      <c r="F261" s="158">
        <v>9455</v>
      </c>
      <c r="G261" s="504">
        <v>9142.21</v>
      </c>
      <c r="H261" s="349">
        <f>SUM(G261*100/F261)</f>
        <v>96.69180327868851</v>
      </c>
      <c r="I261" s="391">
        <v>0</v>
      </c>
      <c r="J261" s="51"/>
    </row>
    <row r="262" spans="1:10" s="52" customFormat="1" ht="51">
      <c r="A262" s="54"/>
      <c r="B262" s="53"/>
      <c r="C262" s="152"/>
      <c r="D262" s="139">
        <v>970</v>
      </c>
      <c r="E262" s="261" t="s">
        <v>187</v>
      </c>
      <c r="F262" s="142">
        <v>6482</v>
      </c>
      <c r="G262" s="500">
        <v>11484.45</v>
      </c>
      <c r="H262" s="349">
        <f>SUM(G262*100/F262)</f>
        <v>177.17448318420242</v>
      </c>
      <c r="I262" s="391">
        <v>0</v>
      </c>
      <c r="J262" s="51"/>
    </row>
    <row r="263" spans="1:10" s="52" customFormat="1" ht="38.25">
      <c r="A263" s="46"/>
      <c r="B263" s="342"/>
      <c r="C263" s="69"/>
      <c r="D263" s="48">
        <v>2030</v>
      </c>
      <c r="E263" s="49" t="s">
        <v>20</v>
      </c>
      <c r="F263" s="63">
        <v>1080930</v>
      </c>
      <c r="G263" s="305">
        <v>1080930</v>
      </c>
      <c r="H263" s="349">
        <f>SUM(G263*100/F263)</f>
        <v>100</v>
      </c>
      <c r="I263" s="458">
        <v>0</v>
      </c>
      <c r="J263" s="51"/>
    </row>
    <row r="264" spans="1:10" s="43" customFormat="1" ht="63.75">
      <c r="A264" s="53"/>
      <c r="B264" s="55"/>
      <c r="C264" s="73"/>
      <c r="D264" s="94"/>
      <c r="E264" s="545" t="s">
        <v>164</v>
      </c>
      <c r="F264" s="73"/>
      <c r="G264" s="416"/>
      <c r="H264" s="393" t="s">
        <v>118</v>
      </c>
      <c r="I264" s="459"/>
      <c r="J264" s="41"/>
    </row>
    <row r="265" spans="1:10" s="43" customFormat="1" ht="165.75">
      <c r="A265" s="57"/>
      <c r="B265" s="131"/>
      <c r="C265" s="448"/>
      <c r="D265" s="263">
        <v>2310</v>
      </c>
      <c r="E265" s="282" t="s">
        <v>170</v>
      </c>
      <c r="F265" s="264">
        <v>436807</v>
      </c>
      <c r="G265" s="495">
        <v>538370.38</v>
      </c>
      <c r="H265" s="364">
        <f>SUM(G265*100/F265)</f>
        <v>123.25131694318085</v>
      </c>
      <c r="I265" s="391">
        <v>54970.44</v>
      </c>
      <c r="J265" s="41"/>
    </row>
    <row r="266" spans="1:10" s="14" customFormat="1" ht="12.75">
      <c r="A266" s="25"/>
      <c r="B266" s="118">
        <v>80110</v>
      </c>
      <c r="C266" s="541"/>
      <c r="D266" s="13"/>
      <c r="E266" s="60" t="s">
        <v>99</v>
      </c>
      <c r="F266" s="601">
        <f>SUM(F267)</f>
        <v>114232.16</v>
      </c>
      <c r="G266" s="602">
        <f>SUM(G267)</f>
        <v>107179.77</v>
      </c>
      <c r="H266" s="365">
        <f>SUM(G266*100/F266)</f>
        <v>93.82626573812489</v>
      </c>
      <c r="I266" s="496">
        <f>SUM(I272:I277)</f>
        <v>780</v>
      </c>
      <c r="J266" s="13"/>
    </row>
    <row r="267" spans="1:10" s="14" customFormat="1" ht="12.75">
      <c r="A267" s="11"/>
      <c r="B267" s="252"/>
      <c r="C267" s="213"/>
      <c r="D267" s="39"/>
      <c r="E267" s="250" t="s">
        <v>37</v>
      </c>
      <c r="F267" s="251">
        <f>SUM(F272,F276,F277,F278,)</f>
        <v>114232.16</v>
      </c>
      <c r="G267" s="251">
        <f>SUM(G272,G276,G277,G278,)</f>
        <v>107179.77</v>
      </c>
      <c r="H267" s="349">
        <f>SUM(G267*100/F267)</f>
        <v>93.82626573812489</v>
      </c>
      <c r="I267" s="390">
        <f>SUM(I272:I277)</f>
        <v>780</v>
      </c>
      <c r="J267" s="13"/>
    </row>
    <row r="268" spans="1:10" s="14" customFormat="1" ht="12.75">
      <c r="A268" s="26"/>
      <c r="B268" s="216"/>
      <c r="C268" s="15"/>
      <c r="D268" s="27"/>
      <c r="E268" s="257" t="s">
        <v>38</v>
      </c>
      <c r="F268" s="251"/>
      <c r="G268" s="316"/>
      <c r="H268" s="364" t="s">
        <v>118</v>
      </c>
      <c r="I268" s="408"/>
      <c r="J268" s="13"/>
    </row>
    <row r="269" spans="1:9" s="115" customFormat="1" ht="12.75">
      <c r="A269" s="111" t="s">
        <v>112</v>
      </c>
      <c r="B269" s="112">
        <v>9</v>
      </c>
      <c r="C269" s="113"/>
      <c r="D269" s="113"/>
      <c r="E269" s="114"/>
      <c r="F269" s="113"/>
      <c r="G269" s="418"/>
      <c r="H269" s="357" t="s">
        <v>118</v>
      </c>
      <c r="I269" s="440"/>
    </row>
    <row r="270" spans="1:9" s="1" customFormat="1" ht="13.5" thickBot="1">
      <c r="A270" s="5"/>
      <c r="B270" s="4"/>
      <c r="C270" s="2"/>
      <c r="D270" s="2"/>
      <c r="E270" s="10"/>
      <c r="F270" s="2"/>
      <c r="G270" s="301"/>
      <c r="H270" s="358" t="s">
        <v>118</v>
      </c>
      <c r="I270" s="443"/>
    </row>
    <row r="271" spans="1:10" s="3" customFormat="1" ht="13.5" thickBot="1">
      <c r="A271" s="273" t="s">
        <v>81</v>
      </c>
      <c r="B271" s="274" t="s">
        <v>109</v>
      </c>
      <c r="C271" s="759" t="s">
        <v>92</v>
      </c>
      <c r="D271" s="760"/>
      <c r="E271" s="276" t="s">
        <v>80</v>
      </c>
      <c r="F271" s="275" t="s">
        <v>115</v>
      </c>
      <c r="G271" s="218" t="s">
        <v>116</v>
      </c>
      <c r="H271" s="373" t="s">
        <v>117</v>
      </c>
      <c r="I271" s="219" t="s">
        <v>121</v>
      </c>
      <c r="J271" s="6"/>
    </row>
    <row r="272" spans="1:10" s="52" customFormat="1" ht="25.5">
      <c r="A272" s="57"/>
      <c r="B272" s="46"/>
      <c r="C272" s="69"/>
      <c r="D272" s="62">
        <v>750</v>
      </c>
      <c r="E272" s="49" t="s">
        <v>85</v>
      </c>
      <c r="F272" s="129">
        <v>21800</v>
      </c>
      <c r="G272" s="457">
        <v>20175</v>
      </c>
      <c r="H272" s="349">
        <f>SUM(G272*100/F272)</f>
        <v>92.54587155963303</v>
      </c>
      <c r="I272" s="463">
        <v>780</v>
      </c>
      <c r="J272" s="51"/>
    </row>
    <row r="273" spans="1:10" s="52" customFormat="1" ht="25.5">
      <c r="A273" s="54"/>
      <c r="B273" s="53"/>
      <c r="C273" s="51"/>
      <c r="D273" s="51"/>
      <c r="E273" s="56" t="s">
        <v>2</v>
      </c>
      <c r="F273" s="51"/>
      <c r="G273" s="57"/>
      <c r="H273" s="359" t="s">
        <v>118</v>
      </c>
      <c r="I273" s="458"/>
      <c r="J273" s="51"/>
    </row>
    <row r="274" spans="1:10" s="52" customFormat="1" ht="25.5">
      <c r="A274" s="54"/>
      <c r="B274" s="53"/>
      <c r="C274" s="51"/>
      <c r="D274" s="51"/>
      <c r="E274" s="56" t="s">
        <v>63</v>
      </c>
      <c r="F274" s="51"/>
      <c r="G274" s="57"/>
      <c r="H274" s="359" t="s">
        <v>118</v>
      </c>
      <c r="I274" s="458"/>
      <c r="J274" s="51"/>
    </row>
    <row r="275" spans="1:10" s="52" customFormat="1" ht="51">
      <c r="A275" s="54"/>
      <c r="B275" s="53"/>
      <c r="C275" s="73"/>
      <c r="D275" s="73"/>
      <c r="E275" s="130" t="s">
        <v>127</v>
      </c>
      <c r="F275" s="73"/>
      <c r="G275" s="58"/>
      <c r="H275" s="362" t="s">
        <v>118</v>
      </c>
      <c r="I275" s="453"/>
      <c r="J275" s="51"/>
    </row>
    <row r="276" spans="1:10" s="52" customFormat="1" ht="51">
      <c r="A276" s="54"/>
      <c r="B276" s="53"/>
      <c r="C276" s="152"/>
      <c r="D276" s="139">
        <v>920</v>
      </c>
      <c r="E276" s="140" t="s">
        <v>21</v>
      </c>
      <c r="F276" s="141">
        <v>1150</v>
      </c>
      <c r="G276" s="321">
        <v>740.31</v>
      </c>
      <c r="H276" s="362">
        <f>SUM(G276*100/F276)</f>
        <v>64.37478260869565</v>
      </c>
      <c r="I276" s="391">
        <v>0</v>
      </c>
      <c r="J276" s="51"/>
    </row>
    <row r="277" spans="1:10" s="52" customFormat="1" ht="12.75">
      <c r="A277" s="54"/>
      <c r="B277" s="53"/>
      <c r="C277" s="152"/>
      <c r="D277" s="139">
        <v>970</v>
      </c>
      <c r="E277" s="261" t="s">
        <v>148</v>
      </c>
      <c r="F277" s="142">
        <v>360</v>
      </c>
      <c r="G277" s="500">
        <v>576</v>
      </c>
      <c r="H277" s="362">
        <f>SUM(G277*100/F277)</f>
        <v>160</v>
      </c>
      <c r="I277" s="391">
        <v>0</v>
      </c>
      <c r="J277" s="51"/>
    </row>
    <row r="278" spans="1:10" s="43" customFormat="1" ht="51">
      <c r="A278" s="46"/>
      <c r="B278" s="342"/>
      <c r="C278" s="69"/>
      <c r="D278" s="116">
        <v>2010</v>
      </c>
      <c r="E278" s="49" t="s">
        <v>61</v>
      </c>
      <c r="F278" s="63">
        <v>90922.16</v>
      </c>
      <c r="G278" s="305">
        <v>85688.46</v>
      </c>
      <c r="H278" s="382">
        <f>SUM(G278*100/F278)</f>
        <v>94.2437575174193</v>
      </c>
      <c r="I278" s="463">
        <v>0</v>
      </c>
      <c r="J278" s="41"/>
    </row>
    <row r="279" spans="1:10" s="43" customFormat="1" ht="25.5">
      <c r="A279" s="57"/>
      <c r="B279" s="46"/>
      <c r="C279" s="41"/>
      <c r="D279" s="41"/>
      <c r="E279" s="56" t="s">
        <v>62</v>
      </c>
      <c r="F279" s="41"/>
      <c r="G279" s="57"/>
      <c r="H279" s="385" t="s">
        <v>118</v>
      </c>
      <c r="I279" s="464"/>
      <c r="J279" s="41"/>
    </row>
    <row r="280" spans="1:10" s="43" customFormat="1" ht="76.5">
      <c r="A280" s="57"/>
      <c r="B280" s="131"/>
      <c r="C280" s="59"/>
      <c r="D280" s="59"/>
      <c r="E280" s="545" t="s">
        <v>235</v>
      </c>
      <c r="F280" s="59"/>
      <c r="G280" s="58"/>
      <c r="H280" s="393" t="s">
        <v>118</v>
      </c>
      <c r="I280" s="459"/>
      <c r="J280" s="41"/>
    </row>
    <row r="281" spans="1:10" s="291" customFormat="1" ht="12.75">
      <c r="A281" s="287"/>
      <c r="B281" s="308">
        <v>80113</v>
      </c>
      <c r="C281" s="324"/>
      <c r="D281" s="325"/>
      <c r="E281" s="326" t="s">
        <v>40</v>
      </c>
      <c r="F281" s="327">
        <f>SUM(F285:F285)</f>
        <v>2470</v>
      </c>
      <c r="G281" s="327">
        <f>SUM(G282)</f>
        <v>2470.32</v>
      </c>
      <c r="H281" s="363">
        <f>SUM(G281*100/F281)</f>
        <v>100.01295546558705</v>
      </c>
      <c r="I281" s="496">
        <f>SUM(I282)</f>
        <v>117.92999999999999</v>
      </c>
      <c r="J281" s="290"/>
    </row>
    <row r="282" spans="1:10" s="291" customFormat="1" ht="12.75">
      <c r="A282" s="292"/>
      <c r="B282" s="312"/>
      <c r="C282" s="293"/>
      <c r="D282" s="294"/>
      <c r="E282" s="313" t="s">
        <v>37</v>
      </c>
      <c r="F282" s="314">
        <f>SUM(F284:F285)</f>
        <v>2470</v>
      </c>
      <c r="G282" s="314">
        <f>SUM(G284:G285)</f>
        <v>2470.32</v>
      </c>
      <c r="H282" s="382">
        <f>SUM(G282*100/F282)</f>
        <v>100.01295546558705</v>
      </c>
      <c r="I282" s="314">
        <f>SUM(I284:I285)</f>
        <v>117.92999999999999</v>
      </c>
      <c r="J282" s="290"/>
    </row>
    <row r="283" spans="1:10" s="291" customFormat="1" ht="12.75">
      <c r="A283" s="292"/>
      <c r="B283" s="312"/>
      <c r="C283" s="295"/>
      <c r="D283" s="296"/>
      <c r="E283" s="315" t="s">
        <v>38</v>
      </c>
      <c r="F283" s="314"/>
      <c r="G283" s="316"/>
      <c r="H283" s="386" t="s">
        <v>232</v>
      </c>
      <c r="I283" s="408"/>
      <c r="J283" s="290"/>
    </row>
    <row r="284" spans="1:10" s="52" customFormat="1" ht="12.75">
      <c r="A284" s="53"/>
      <c r="B284" s="55"/>
      <c r="C284" s="152"/>
      <c r="D284" s="139">
        <v>920</v>
      </c>
      <c r="E284" s="140" t="s">
        <v>165</v>
      </c>
      <c r="F284" s="141">
        <v>0</v>
      </c>
      <c r="G284" s="321">
        <v>0</v>
      </c>
      <c r="H284" s="386" t="s">
        <v>118</v>
      </c>
      <c r="I284" s="391">
        <v>4.38</v>
      </c>
      <c r="J284" s="51"/>
    </row>
    <row r="285" spans="1:10" s="300" customFormat="1" ht="38.25">
      <c r="A285" s="304"/>
      <c r="B285" s="317"/>
      <c r="C285" s="298"/>
      <c r="D285" s="263">
        <v>970</v>
      </c>
      <c r="E285" s="328" t="s">
        <v>142</v>
      </c>
      <c r="F285" s="264">
        <v>2470</v>
      </c>
      <c r="G285" s="264">
        <v>2470.32</v>
      </c>
      <c r="H285" s="382">
        <f>SUM(G285*100/F285)</f>
        <v>100.01295546558705</v>
      </c>
      <c r="I285" s="391">
        <v>113.55</v>
      </c>
      <c r="J285" s="299"/>
    </row>
    <row r="286" spans="1:10" s="14" customFormat="1" ht="12.75">
      <c r="A286" s="25"/>
      <c r="B286" s="217">
        <v>80148</v>
      </c>
      <c r="C286" s="212"/>
      <c r="D286" s="213"/>
      <c r="E286" s="214" t="s">
        <v>34</v>
      </c>
      <c r="F286" s="215">
        <f>SUM(F287)</f>
        <v>418731</v>
      </c>
      <c r="G286" s="532">
        <f>SUM(G287)</f>
        <v>387555.2</v>
      </c>
      <c r="H286" s="363">
        <f>SUM(G286*100/F286)</f>
        <v>92.55469501899788</v>
      </c>
      <c r="I286" s="498">
        <f>SUM(I289)</f>
        <v>0</v>
      </c>
      <c r="J286" s="13"/>
    </row>
    <row r="287" spans="1:10" s="14" customFormat="1" ht="12.75">
      <c r="A287" s="11"/>
      <c r="B287" s="252"/>
      <c r="C287" s="213"/>
      <c r="D287" s="39"/>
      <c r="E287" s="250" t="s">
        <v>37</v>
      </c>
      <c r="F287" s="251">
        <f>SUM(F289:F289)</f>
        <v>418731</v>
      </c>
      <c r="G287" s="314">
        <f>SUM(G289:G289)</f>
        <v>387555.2</v>
      </c>
      <c r="H287" s="349">
        <f>SUM(G287*100/F287)</f>
        <v>92.55469501899788</v>
      </c>
      <c r="I287" s="390">
        <f>SUM(I289)</f>
        <v>0</v>
      </c>
      <c r="J287" s="13"/>
    </row>
    <row r="288" spans="1:10" s="14" customFormat="1" ht="12.75">
      <c r="A288" s="11"/>
      <c r="B288" s="252"/>
      <c r="C288" s="15"/>
      <c r="D288" s="27"/>
      <c r="E288" s="257" t="s">
        <v>38</v>
      </c>
      <c r="F288" s="251"/>
      <c r="G288" s="316"/>
      <c r="H288" s="349" t="s">
        <v>118</v>
      </c>
      <c r="I288" s="408"/>
      <c r="J288" s="13"/>
    </row>
    <row r="289" spans="1:10" s="52" customFormat="1" ht="51">
      <c r="A289" s="53"/>
      <c r="B289" s="94"/>
      <c r="C289" s="73"/>
      <c r="D289" s="66">
        <v>830</v>
      </c>
      <c r="E289" s="147" t="s">
        <v>128</v>
      </c>
      <c r="F289" s="284">
        <v>418731</v>
      </c>
      <c r="G289" s="533">
        <v>387555.2</v>
      </c>
      <c r="H289" s="364">
        <f>SUM(G289*100/F289)</f>
        <v>92.55469501899788</v>
      </c>
      <c r="I289" s="408">
        <v>0</v>
      </c>
      <c r="J289" s="51"/>
    </row>
    <row r="290" spans="1:10" s="14" customFormat="1" ht="127.5">
      <c r="A290" s="25"/>
      <c r="B290" s="217">
        <v>80150</v>
      </c>
      <c r="C290" s="212"/>
      <c r="D290" s="213"/>
      <c r="E290" s="711" t="s">
        <v>236</v>
      </c>
      <c r="F290" s="215">
        <f>SUM(F291)</f>
        <v>562.48</v>
      </c>
      <c r="G290" s="532">
        <f>SUM(G291)</f>
        <v>562.48</v>
      </c>
      <c r="H290" s="363">
        <f>SUM(G290*100/F290)</f>
        <v>100</v>
      </c>
      <c r="I290" s="498">
        <f>SUM(I291)</f>
        <v>0</v>
      </c>
      <c r="J290" s="13"/>
    </row>
    <row r="291" spans="1:10" s="14" customFormat="1" ht="12.75">
      <c r="A291" s="11"/>
      <c r="B291" s="252"/>
      <c r="C291" s="213"/>
      <c r="D291" s="39"/>
      <c r="E291" s="250" t="s">
        <v>37</v>
      </c>
      <c r="F291" s="251">
        <f>SUM(F293)</f>
        <v>562.48</v>
      </c>
      <c r="G291" s="251">
        <f>SUM(G293)</f>
        <v>562.48</v>
      </c>
      <c r="H291" s="349">
        <f>SUM(G291*100/F291)</f>
        <v>100</v>
      </c>
      <c r="I291" s="390">
        <f>SUM(I293)</f>
        <v>0</v>
      </c>
      <c r="J291" s="13"/>
    </row>
    <row r="292" spans="1:10" s="14" customFormat="1" ht="12.75">
      <c r="A292" s="11"/>
      <c r="B292" s="252"/>
      <c r="C292" s="15"/>
      <c r="D292" s="27"/>
      <c r="E292" s="257" t="s">
        <v>38</v>
      </c>
      <c r="F292" s="251"/>
      <c r="G292" s="316"/>
      <c r="H292" s="349" t="s">
        <v>118</v>
      </c>
      <c r="I292" s="408"/>
      <c r="J292" s="13"/>
    </row>
    <row r="293" spans="1:10" s="43" customFormat="1" ht="51">
      <c r="A293" s="57"/>
      <c r="B293" s="46"/>
      <c r="C293" s="69"/>
      <c r="D293" s="116">
        <v>2010</v>
      </c>
      <c r="E293" s="49" t="s">
        <v>61</v>
      </c>
      <c r="F293" s="63">
        <v>562.48</v>
      </c>
      <c r="G293" s="305">
        <v>562.48</v>
      </c>
      <c r="H293" s="382">
        <f>SUM(G293*100/F293)</f>
        <v>100</v>
      </c>
      <c r="I293" s="463">
        <v>0</v>
      </c>
      <c r="J293" s="41"/>
    </row>
    <row r="294" spans="1:10" s="43" customFormat="1" ht="25.5">
      <c r="A294" s="57"/>
      <c r="B294" s="46"/>
      <c r="C294" s="41"/>
      <c r="D294" s="41"/>
      <c r="E294" s="56" t="s">
        <v>62</v>
      </c>
      <c r="F294" s="41"/>
      <c r="G294" s="57"/>
      <c r="H294" s="385" t="s">
        <v>118</v>
      </c>
      <c r="I294" s="464"/>
      <c r="J294" s="41"/>
    </row>
    <row r="295" spans="1:10" s="43" customFormat="1" ht="76.5">
      <c r="A295" s="131"/>
      <c r="B295" s="131"/>
      <c r="C295" s="59"/>
      <c r="D295" s="59"/>
      <c r="E295" s="545" t="s">
        <v>235</v>
      </c>
      <c r="F295" s="59"/>
      <c r="G295" s="58"/>
      <c r="H295" s="393" t="s">
        <v>118</v>
      </c>
      <c r="I295" s="459"/>
      <c r="J295" s="41"/>
    </row>
    <row r="296" spans="1:9" s="115" customFormat="1" ht="12.75">
      <c r="A296" s="756" t="s">
        <v>112</v>
      </c>
      <c r="B296" s="112">
        <v>10</v>
      </c>
      <c r="C296" s="113"/>
      <c r="D296" s="113"/>
      <c r="E296" s="114"/>
      <c r="F296" s="113"/>
      <c r="G296" s="418"/>
      <c r="H296" s="357" t="s">
        <v>118</v>
      </c>
      <c r="I296" s="440"/>
    </row>
    <row r="297" spans="1:9" s="1" customFormat="1" ht="13.5" thickBot="1">
      <c r="A297" s="5"/>
      <c r="B297" s="4"/>
      <c r="C297" s="2"/>
      <c r="D297" s="2"/>
      <c r="E297" s="10"/>
      <c r="F297" s="2"/>
      <c r="G297" s="301"/>
      <c r="H297" s="358" t="s">
        <v>118</v>
      </c>
      <c r="I297" s="443"/>
    </row>
    <row r="298" spans="1:10" s="3" customFormat="1" ht="13.5" thickBot="1">
      <c r="A298" s="273" t="s">
        <v>81</v>
      </c>
      <c r="B298" s="274" t="s">
        <v>109</v>
      </c>
      <c r="C298" s="759" t="s">
        <v>92</v>
      </c>
      <c r="D298" s="760"/>
      <c r="E298" s="276" t="s">
        <v>80</v>
      </c>
      <c r="F298" s="275" t="s">
        <v>115</v>
      </c>
      <c r="G298" s="218" t="s">
        <v>116</v>
      </c>
      <c r="H298" s="373" t="s">
        <v>117</v>
      </c>
      <c r="I298" s="219" t="s">
        <v>121</v>
      </c>
      <c r="J298" s="6"/>
    </row>
    <row r="299" spans="1:10" s="14" customFormat="1" ht="12.75">
      <c r="A299" s="25"/>
      <c r="B299" s="165">
        <v>80195</v>
      </c>
      <c r="C299" s="37"/>
      <c r="D299" s="15"/>
      <c r="E299" s="166" t="s">
        <v>98</v>
      </c>
      <c r="F299" s="167">
        <f>SUM(F300)</f>
        <v>1448</v>
      </c>
      <c r="G299" s="497">
        <f>SUM(G300)</f>
        <v>1449.09</v>
      </c>
      <c r="H299" s="411">
        <f aca="true" t="shared" si="5" ref="H299:H316">SUM(G299*100/F299)</f>
        <v>100.07527624309392</v>
      </c>
      <c r="I299" s="498">
        <f>SUM(I300)</f>
        <v>1134.3700000000001</v>
      </c>
      <c r="J299" s="13"/>
    </row>
    <row r="300" spans="1:10" s="14" customFormat="1" ht="12.75">
      <c r="A300" s="11"/>
      <c r="B300" s="252"/>
      <c r="C300" s="213"/>
      <c r="D300" s="39"/>
      <c r="E300" s="250" t="s">
        <v>37</v>
      </c>
      <c r="F300" s="251">
        <f>SUM(F302:F310)</f>
        <v>1448</v>
      </c>
      <c r="G300" s="251">
        <f>SUM(G302:G310)</f>
        <v>1449.09</v>
      </c>
      <c r="H300" s="382">
        <f t="shared" si="5"/>
        <v>100.07527624309392</v>
      </c>
      <c r="I300" s="390">
        <f>SUM(I302:I310)</f>
        <v>1134.3700000000001</v>
      </c>
      <c r="J300" s="13"/>
    </row>
    <row r="301" spans="1:10" s="14" customFormat="1" ht="12.75">
      <c r="A301" s="11"/>
      <c r="B301" s="252"/>
      <c r="C301" s="15"/>
      <c r="D301" s="27"/>
      <c r="E301" s="257" t="s">
        <v>38</v>
      </c>
      <c r="F301" s="251"/>
      <c r="G301" s="316"/>
      <c r="H301" s="382" t="s">
        <v>118</v>
      </c>
      <c r="I301" s="408"/>
      <c r="J301" s="13"/>
    </row>
    <row r="302" spans="1:10" s="52" customFormat="1" ht="51">
      <c r="A302" s="57"/>
      <c r="B302" s="46"/>
      <c r="C302" s="190"/>
      <c r="D302" s="343">
        <v>570</v>
      </c>
      <c r="E302" s="594" t="s">
        <v>171</v>
      </c>
      <c r="F302" s="345">
        <v>100</v>
      </c>
      <c r="G302" s="477">
        <v>100</v>
      </c>
      <c r="H302" s="382">
        <f t="shared" si="5"/>
        <v>100</v>
      </c>
      <c r="I302" s="391">
        <v>600</v>
      </c>
      <c r="J302" s="51"/>
    </row>
    <row r="303" spans="1:10" s="52" customFormat="1" ht="38.25">
      <c r="A303" s="54"/>
      <c r="B303" s="53"/>
      <c r="C303" s="152"/>
      <c r="D303" s="139">
        <v>690</v>
      </c>
      <c r="E303" s="261" t="s">
        <v>207</v>
      </c>
      <c r="F303" s="141">
        <v>23</v>
      </c>
      <c r="G303" s="321">
        <v>23.23</v>
      </c>
      <c r="H303" s="382">
        <f t="shared" si="5"/>
        <v>101</v>
      </c>
      <c r="I303" s="391">
        <v>0</v>
      </c>
      <c r="J303" s="51"/>
    </row>
    <row r="304" spans="1:10" s="52" customFormat="1" ht="25.5">
      <c r="A304" s="57"/>
      <c r="B304" s="46"/>
      <c r="C304" s="69"/>
      <c r="D304" s="62">
        <v>750</v>
      </c>
      <c r="E304" s="49" t="s">
        <v>85</v>
      </c>
      <c r="F304" s="81">
        <v>450</v>
      </c>
      <c r="G304" s="507">
        <v>450.18</v>
      </c>
      <c r="H304" s="382">
        <f t="shared" si="5"/>
        <v>100.04</v>
      </c>
      <c r="I304" s="463">
        <v>295.2</v>
      </c>
      <c r="J304" s="51"/>
    </row>
    <row r="305" spans="1:10" s="52" customFormat="1" ht="25.5">
      <c r="A305" s="54"/>
      <c r="B305" s="53"/>
      <c r="C305" s="51"/>
      <c r="D305" s="51"/>
      <c r="E305" s="56" t="s">
        <v>19</v>
      </c>
      <c r="F305" s="51"/>
      <c r="G305" s="57"/>
      <c r="H305" s="385" t="s">
        <v>118</v>
      </c>
      <c r="I305" s="458"/>
      <c r="J305" s="51"/>
    </row>
    <row r="306" spans="1:10" s="52" customFormat="1" ht="25.5">
      <c r="A306" s="54"/>
      <c r="B306" s="53"/>
      <c r="C306" s="51"/>
      <c r="D306" s="51"/>
      <c r="E306" s="56" t="s">
        <v>63</v>
      </c>
      <c r="F306" s="51"/>
      <c r="G306" s="57"/>
      <c r="H306" s="385" t="s">
        <v>118</v>
      </c>
      <c r="I306" s="458"/>
      <c r="J306" s="51"/>
    </row>
    <row r="307" spans="1:10" s="52" customFormat="1" ht="63.75">
      <c r="A307" s="54"/>
      <c r="B307" s="53"/>
      <c r="C307" s="73"/>
      <c r="D307" s="73"/>
      <c r="E307" s="545" t="s">
        <v>161</v>
      </c>
      <c r="F307" s="73"/>
      <c r="G307" s="58"/>
      <c r="H307" s="393" t="s">
        <v>118</v>
      </c>
      <c r="I307" s="453"/>
      <c r="J307" s="51"/>
    </row>
    <row r="308" spans="1:10" s="300" customFormat="1" ht="25.5">
      <c r="A308" s="304"/>
      <c r="B308" s="297"/>
      <c r="C308" s="306"/>
      <c r="D308" s="269">
        <v>910</v>
      </c>
      <c r="E308" s="127" t="s">
        <v>79</v>
      </c>
      <c r="F308" s="272">
        <v>16</v>
      </c>
      <c r="G308" s="271">
        <v>16.64</v>
      </c>
      <c r="H308" s="385">
        <f t="shared" si="5"/>
        <v>104</v>
      </c>
      <c r="I308" s="391">
        <v>54</v>
      </c>
      <c r="J308" s="299"/>
    </row>
    <row r="309" spans="1:10" s="52" customFormat="1" ht="51">
      <c r="A309" s="54"/>
      <c r="B309" s="53"/>
      <c r="C309" s="125"/>
      <c r="D309" s="126">
        <v>920</v>
      </c>
      <c r="E309" s="282" t="s">
        <v>205</v>
      </c>
      <c r="F309" s="285">
        <v>134</v>
      </c>
      <c r="G309" s="530">
        <v>134.36</v>
      </c>
      <c r="H309" s="382">
        <f t="shared" si="5"/>
        <v>100.26865671641792</v>
      </c>
      <c r="I309" s="391">
        <v>185.17</v>
      </c>
      <c r="J309" s="51"/>
    </row>
    <row r="310" spans="1:10" s="52" customFormat="1" ht="90" thickBot="1">
      <c r="A310" s="330"/>
      <c r="B310" s="329"/>
      <c r="C310" s="341"/>
      <c r="D310" s="714">
        <v>970</v>
      </c>
      <c r="E310" s="715" t="s">
        <v>206</v>
      </c>
      <c r="F310" s="716">
        <v>725</v>
      </c>
      <c r="G310" s="717">
        <v>724.68</v>
      </c>
      <c r="H310" s="483">
        <f t="shared" si="5"/>
        <v>99.95586206896552</v>
      </c>
      <c r="I310" s="585">
        <v>0</v>
      </c>
      <c r="J310" s="51"/>
    </row>
    <row r="311" spans="1:10" s="300" customFormat="1" ht="12.75">
      <c r="A311" s="331">
        <v>851</v>
      </c>
      <c r="B311" s="332"/>
      <c r="C311" s="332"/>
      <c r="D311" s="333"/>
      <c r="E311" s="265" t="s">
        <v>69</v>
      </c>
      <c r="F311" s="334">
        <f>SUM(F312)</f>
        <v>98</v>
      </c>
      <c r="G311" s="334">
        <f>SUM(G312)</f>
        <v>1756.51</v>
      </c>
      <c r="H311" s="562">
        <f t="shared" si="5"/>
        <v>1792.357142857143</v>
      </c>
      <c r="I311" s="474">
        <f>SUM(I312)</f>
        <v>0</v>
      </c>
      <c r="J311" s="299"/>
    </row>
    <row r="312" spans="1:10" s="291" customFormat="1" ht="15.75" customHeight="1">
      <c r="A312" s="335"/>
      <c r="B312" s="336">
        <v>85154</v>
      </c>
      <c r="C312" s="337"/>
      <c r="D312" s="338"/>
      <c r="E312" s="339" t="s">
        <v>93</v>
      </c>
      <c r="F312" s="340">
        <f>SUM(F313)</f>
        <v>98</v>
      </c>
      <c r="G312" s="340">
        <f>SUM(G313)</f>
        <v>1756.51</v>
      </c>
      <c r="H312" s="386">
        <f t="shared" si="5"/>
        <v>1792.357142857143</v>
      </c>
      <c r="I312" s="475">
        <f>SUM(I313)</f>
        <v>0</v>
      </c>
      <c r="J312" s="290"/>
    </row>
    <row r="313" spans="1:10" s="291" customFormat="1" ht="12.75">
      <c r="A313" s="287"/>
      <c r="B313" s="323"/>
      <c r="C313" s="293"/>
      <c r="D313" s="294"/>
      <c r="E313" s="313" t="s">
        <v>37</v>
      </c>
      <c r="F313" s="314">
        <f>SUM(F315:F317)</f>
        <v>98</v>
      </c>
      <c r="G313" s="314">
        <f>SUM(G315:G317)</f>
        <v>1756.51</v>
      </c>
      <c r="H313" s="382">
        <f t="shared" si="5"/>
        <v>1792.357142857143</v>
      </c>
      <c r="I313" s="390">
        <f>SUM(I315:I317)</f>
        <v>0</v>
      </c>
      <c r="J313" s="290"/>
    </row>
    <row r="314" spans="1:10" s="291" customFormat="1" ht="12.75">
      <c r="A314" s="287"/>
      <c r="B314" s="312"/>
      <c r="C314" s="293"/>
      <c r="D314" s="294"/>
      <c r="E314" s="315" t="s">
        <v>38</v>
      </c>
      <c r="F314" s="314"/>
      <c r="G314" s="316"/>
      <c r="H314" s="382" t="s">
        <v>118</v>
      </c>
      <c r="I314" s="391"/>
      <c r="J314" s="290"/>
    </row>
    <row r="315" spans="1:10" s="43" customFormat="1" ht="51">
      <c r="A315" s="46"/>
      <c r="B315" s="342"/>
      <c r="C315" s="69"/>
      <c r="D315" s="718">
        <v>830</v>
      </c>
      <c r="E315" s="719" t="s">
        <v>157</v>
      </c>
      <c r="F315" s="469">
        <v>0</v>
      </c>
      <c r="G315" s="549">
        <v>1658.21</v>
      </c>
      <c r="H315" s="382" t="s">
        <v>118</v>
      </c>
      <c r="I315" s="452">
        <v>0</v>
      </c>
      <c r="J315" s="41"/>
    </row>
    <row r="316" spans="1:10" s="52" customFormat="1" ht="51.75" thickBot="1">
      <c r="A316" s="53"/>
      <c r="B316" s="55"/>
      <c r="C316" s="96"/>
      <c r="D316" s="343">
        <v>920</v>
      </c>
      <c r="E316" s="270" t="s">
        <v>239</v>
      </c>
      <c r="F316" s="721">
        <v>1</v>
      </c>
      <c r="G316" s="722">
        <v>1.1</v>
      </c>
      <c r="H316" s="389">
        <f t="shared" si="5"/>
        <v>110.00000000000001</v>
      </c>
      <c r="I316" s="390">
        <v>0</v>
      </c>
      <c r="J316" s="51"/>
    </row>
    <row r="317" spans="1:10" s="302" customFormat="1" ht="128.25" thickBot="1">
      <c r="A317" s="655"/>
      <c r="B317" s="655"/>
      <c r="C317" s="653"/>
      <c r="D317" s="654">
        <v>2910</v>
      </c>
      <c r="E317" s="660" t="s">
        <v>215</v>
      </c>
      <c r="F317" s="607">
        <v>97</v>
      </c>
      <c r="G317" s="608">
        <v>97.2</v>
      </c>
      <c r="H317" s="723">
        <f>SUM(G317*100/F317)</f>
        <v>100.20618556701031</v>
      </c>
      <c r="I317" s="454">
        <v>0</v>
      </c>
      <c r="J317" s="301"/>
    </row>
    <row r="318" spans="1:10" s="43" customFormat="1" ht="12.75">
      <c r="A318" s="243">
        <v>852</v>
      </c>
      <c r="B318" s="228"/>
      <c r="C318" s="228"/>
      <c r="D318" s="221"/>
      <c r="E318" s="226" t="s">
        <v>73</v>
      </c>
      <c r="F318" s="227">
        <f>SUM(F319,F323,F335,F340,F347,F362,F370,F375,F381,F386,F395,F405,)</f>
        <v>23476077.5</v>
      </c>
      <c r="G318" s="227">
        <f>SUM(G319,G323,G335,G340,G347,G362,G370,G375,G381,G386,G395,G405,)</f>
        <v>23052911.729999997</v>
      </c>
      <c r="H318" s="606">
        <f>SUM(G318*100/F318)</f>
        <v>98.19745964801827</v>
      </c>
      <c r="I318" s="652">
        <f>SUM(I319,I323,I335,I340,I347,I362,I370,I375,I381,I386,I395,I405,)</f>
        <v>2478228.01</v>
      </c>
      <c r="J318" s="41"/>
    </row>
    <row r="319" spans="1:10" s="14" customFormat="1" ht="12.75">
      <c r="A319" s="35"/>
      <c r="B319" s="283">
        <v>85202</v>
      </c>
      <c r="C319" s="20"/>
      <c r="D319" s="21"/>
      <c r="E319" s="266" t="s">
        <v>35</v>
      </c>
      <c r="F319" s="267">
        <f>SUM(F320)</f>
        <v>12000</v>
      </c>
      <c r="G319" s="475">
        <f>SUM(G320)</f>
        <v>8051.61</v>
      </c>
      <c r="H319" s="386">
        <f>SUM(G319*100/F319)</f>
        <v>67.09675</v>
      </c>
      <c r="I319" s="268">
        <f>SUM(I322)</f>
        <v>0</v>
      </c>
      <c r="J319" s="13"/>
    </row>
    <row r="320" spans="1:10" s="14" customFormat="1" ht="12.75">
      <c r="A320" s="25"/>
      <c r="B320" s="249"/>
      <c r="C320" s="213"/>
      <c r="D320" s="39"/>
      <c r="E320" s="250" t="s">
        <v>37</v>
      </c>
      <c r="F320" s="251">
        <f>SUM(F322:F322)</f>
        <v>12000</v>
      </c>
      <c r="G320" s="314">
        <f>SUM(G322:G322)</f>
        <v>8051.61</v>
      </c>
      <c r="H320" s="382">
        <f>SUM(G320*100/F320)</f>
        <v>67.09675</v>
      </c>
      <c r="I320" s="390">
        <f>SUM(I322:I324)</f>
        <v>0</v>
      </c>
      <c r="J320" s="13"/>
    </row>
    <row r="321" spans="1:10" s="14" customFormat="1" ht="12.75">
      <c r="A321" s="11"/>
      <c r="B321" s="252"/>
      <c r="C321" s="15"/>
      <c r="D321" s="27"/>
      <c r="E321" s="257" t="s">
        <v>38</v>
      </c>
      <c r="F321" s="251"/>
      <c r="G321" s="316"/>
      <c r="H321" s="386" t="s">
        <v>118</v>
      </c>
      <c r="I321" s="408"/>
      <c r="J321" s="13"/>
    </row>
    <row r="322" spans="1:10" s="300" customFormat="1" ht="38.25">
      <c r="A322" s="304"/>
      <c r="B322" s="297"/>
      <c r="C322" s="306"/>
      <c r="D322" s="269">
        <v>830</v>
      </c>
      <c r="E322" s="270" t="s">
        <v>55</v>
      </c>
      <c r="F322" s="271">
        <v>12000</v>
      </c>
      <c r="G322" s="272">
        <v>8051.61</v>
      </c>
      <c r="H322" s="382">
        <f>SUM(G322*100/F322)</f>
        <v>67.09675</v>
      </c>
      <c r="I322" s="391">
        <v>0</v>
      </c>
      <c r="J322" s="299"/>
    </row>
    <row r="323" spans="1:10" s="14" customFormat="1" ht="12.75">
      <c r="A323" s="25"/>
      <c r="B323" s="85">
        <v>85203</v>
      </c>
      <c r="C323" s="12"/>
      <c r="D323" s="29"/>
      <c r="E323" s="44" t="s">
        <v>72</v>
      </c>
      <c r="F323" s="86">
        <f>SUM(F329:F334)</f>
        <v>528650.5</v>
      </c>
      <c r="G323" s="449">
        <f>SUM(G329:G334)</f>
        <v>525927.7</v>
      </c>
      <c r="H323" s="386">
        <f>SUM(G323*100/F323)</f>
        <v>99.48495272396411</v>
      </c>
      <c r="I323" s="311">
        <f>SUM(I329:I334)</f>
        <v>0</v>
      </c>
      <c r="J323" s="13"/>
    </row>
    <row r="324" spans="1:10" s="14" customFormat="1" ht="12.75">
      <c r="A324" s="11"/>
      <c r="B324" s="252"/>
      <c r="C324" s="213"/>
      <c r="D324" s="39"/>
      <c r="E324" s="250" t="s">
        <v>37</v>
      </c>
      <c r="F324" s="251">
        <f>SUM(F329:F332)</f>
        <v>528650.5</v>
      </c>
      <c r="G324" s="314">
        <f>SUM(G329:G332)</f>
        <v>525927.7</v>
      </c>
      <c r="H324" s="382">
        <f>SUM(G324*100/F324)</f>
        <v>99.48495272396411</v>
      </c>
      <c r="I324" s="390">
        <f>SUM(I329:I333)</f>
        <v>0</v>
      </c>
      <c r="J324" s="13"/>
    </row>
    <row r="325" spans="1:10" s="14" customFormat="1" ht="12.75">
      <c r="A325" s="26"/>
      <c r="B325" s="216"/>
      <c r="C325" s="15"/>
      <c r="D325" s="27"/>
      <c r="E325" s="257" t="s">
        <v>38</v>
      </c>
      <c r="F325" s="251"/>
      <c r="G325" s="316"/>
      <c r="H325" s="389" t="s">
        <v>118</v>
      </c>
      <c r="I325" s="408"/>
      <c r="J325" s="13"/>
    </row>
    <row r="326" spans="1:9" s="115" customFormat="1" ht="12.75">
      <c r="A326" s="111" t="s">
        <v>112</v>
      </c>
      <c r="B326" s="112">
        <v>11</v>
      </c>
      <c r="C326" s="113"/>
      <c r="D326" s="113"/>
      <c r="E326" s="71"/>
      <c r="F326" s="113"/>
      <c r="G326" s="418"/>
      <c r="H326" s="357" t="s">
        <v>118</v>
      </c>
      <c r="I326" s="440"/>
    </row>
    <row r="327" spans="1:9" s="1" customFormat="1" ht="13.5" thickBot="1">
      <c r="A327" s="5"/>
      <c r="B327" s="4"/>
      <c r="C327" s="2"/>
      <c r="D327" s="2"/>
      <c r="E327" s="10"/>
      <c r="F327" s="2"/>
      <c r="G327" s="301"/>
      <c r="H327" s="358" t="s">
        <v>118</v>
      </c>
      <c r="I327" s="443"/>
    </row>
    <row r="328" spans="1:10" s="3" customFormat="1" ht="13.5" thickBot="1">
      <c r="A328" s="273" t="s">
        <v>81</v>
      </c>
      <c r="B328" s="274" t="s">
        <v>109</v>
      </c>
      <c r="C328" s="759" t="s">
        <v>92</v>
      </c>
      <c r="D328" s="760"/>
      <c r="E328" s="276" t="s">
        <v>80</v>
      </c>
      <c r="F328" s="275" t="s">
        <v>115</v>
      </c>
      <c r="G328" s="218" t="s">
        <v>116</v>
      </c>
      <c r="H328" s="375" t="s">
        <v>117</v>
      </c>
      <c r="I328" s="219" t="s">
        <v>121</v>
      </c>
      <c r="J328" s="6"/>
    </row>
    <row r="329" spans="1:10" s="52" customFormat="1" ht="51">
      <c r="A329" s="57"/>
      <c r="B329" s="46"/>
      <c r="C329" s="69"/>
      <c r="D329" s="116">
        <v>2010</v>
      </c>
      <c r="E329" s="49" t="s">
        <v>61</v>
      </c>
      <c r="F329" s="63">
        <v>528275.5</v>
      </c>
      <c r="G329" s="305">
        <v>525600.5</v>
      </c>
      <c r="H329" s="382">
        <f>SUM(G329*100/F329)</f>
        <v>99.49363542318355</v>
      </c>
      <c r="I329" s="463">
        <v>0</v>
      </c>
      <c r="J329" s="51"/>
    </row>
    <row r="330" spans="1:10" s="43" customFormat="1" ht="25.5">
      <c r="A330" s="54"/>
      <c r="B330" s="53"/>
      <c r="C330" s="51"/>
      <c r="D330" s="51"/>
      <c r="E330" s="56" t="s">
        <v>62</v>
      </c>
      <c r="F330" s="51"/>
      <c r="G330" s="57" t="s">
        <v>118</v>
      </c>
      <c r="H330" s="385" t="s">
        <v>118</v>
      </c>
      <c r="I330" s="464"/>
      <c r="J330" s="41"/>
    </row>
    <row r="331" spans="1:10" s="43" customFormat="1" ht="63.75">
      <c r="A331" s="46"/>
      <c r="B331" s="342"/>
      <c r="C331" s="59"/>
      <c r="D331" s="59"/>
      <c r="E331" s="130" t="s">
        <v>23</v>
      </c>
      <c r="F331" s="73"/>
      <c r="G331" s="58"/>
      <c r="H331" s="385" t="s">
        <v>118</v>
      </c>
      <c r="I331" s="459"/>
      <c r="J331" s="41"/>
    </row>
    <row r="332" spans="1:10" s="52" customFormat="1" ht="25.5">
      <c r="A332" s="57"/>
      <c r="B332" s="46"/>
      <c r="C332" s="69"/>
      <c r="D332" s="116">
        <v>2360</v>
      </c>
      <c r="E332" s="49" t="s">
        <v>0</v>
      </c>
      <c r="F332" s="72">
        <v>375</v>
      </c>
      <c r="G332" s="505">
        <v>327.2</v>
      </c>
      <c r="H332" s="382">
        <f>SUM(G332*100/F332)</f>
        <v>87.25333333333333</v>
      </c>
      <c r="I332" s="458">
        <v>0</v>
      </c>
      <c r="J332" s="51"/>
    </row>
    <row r="333" spans="1:10" s="52" customFormat="1" ht="25.5">
      <c r="A333" s="54"/>
      <c r="B333" s="53"/>
      <c r="C333" s="51"/>
      <c r="D333" s="51"/>
      <c r="E333" s="56" t="s">
        <v>1</v>
      </c>
      <c r="F333" s="51"/>
      <c r="G333" s="409"/>
      <c r="H333" s="359" t="s">
        <v>118</v>
      </c>
      <c r="I333" s="437"/>
      <c r="J333" s="51"/>
    </row>
    <row r="334" spans="1:10" s="43" customFormat="1" ht="77.25" customHeight="1">
      <c r="A334" s="53"/>
      <c r="B334" s="109"/>
      <c r="C334" s="73"/>
      <c r="D334" s="73"/>
      <c r="E334" s="130" t="s">
        <v>24</v>
      </c>
      <c r="F334" s="73"/>
      <c r="G334" s="567"/>
      <c r="H334" s="362" t="s">
        <v>118</v>
      </c>
      <c r="I334" s="436"/>
      <c r="J334" s="41"/>
    </row>
    <row r="335" spans="1:10" s="14" customFormat="1" ht="12.75">
      <c r="A335" s="25"/>
      <c r="B335" s="283">
        <v>85206</v>
      </c>
      <c r="C335" s="20"/>
      <c r="D335" s="21"/>
      <c r="E335" s="266" t="s">
        <v>237</v>
      </c>
      <c r="F335" s="267">
        <f>SUM(F336)</f>
        <v>54000</v>
      </c>
      <c r="G335" s="475">
        <f>SUM(G336)</f>
        <v>53559.53</v>
      </c>
      <c r="H335" s="386">
        <f>SUM(G335*100/F335)</f>
        <v>99.18431481481481</v>
      </c>
      <c r="I335" s="268">
        <f>SUM(I336)</f>
        <v>0</v>
      </c>
      <c r="J335" s="13"/>
    </row>
    <row r="336" spans="1:10" s="14" customFormat="1" ht="12.75">
      <c r="A336" s="25"/>
      <c r="B336" s="249"/>
      <c r="C336" s="213"/>
      <c r="D336" s="39"/>
      <c r="E336" s="250" t="s">
        <v>37</v>
      </c>
      <c r="F336" s="251">
        <f>SUM(F338)</f>
        <v>54000</v>
      </c>
      <c r="G336" s="251">
        <f>SUM(G338)</f>
        <v>53559.53</v>
      </c>
      <c r="H336" s="382">
        <f>SUM(G336*100/F336)</f>
        <v>99.18431481481481</v>
      </c>
      <c r="I336" s="390">
        <f>SUM(I338)</f>
        <v>0</v>
      </c>
      <c r="J336" s="13"/>
    </row>
    <row r="337" spans="1:10" s="14" customFormat="1" ht="12.75">
      <c r="A337" s="11"/>
      <c r="B337" s="252"/>
      <c r="C337" s="15"/>
      <c r="D337" s="27"/>
      <c r="E337" s="257" t="s">
        <v>38</v>
      </c>
      <c r="F337" s="251"/>
      <c r="G337" s="316"/>
      <c r="H337" s="586" t="s">
        <v>118</v>
      </c>
      <c r="I337" s="408"/>
      <c r="J337" s="13"/>
    </row>
    <row r="338" spans="1:10" s="43" customFormat="1" ht="38.25">
      <c r="A338" s="57"/>
      <c r="B338" s="57"/>
      <c r="C338" s="47"/>
      <c r="D338" s="48">
        <v>2030</v>
      </c>
      <c r="E338" s="49" t="s">
        <v>20</v>
      </c>
      <c r="F338" s="63">
        <v>54000</v>
      </c>
      <c r="G338" s="305">
        <v>53559.53</v>
      </c>
      <c r="H338" s="385">
        <f>SUM(G338*100/F338)</f>
        <v>99.18431481481481</v>
      </c>
      <c r="I338" s="458">
        <v>0</v>
      </c>
      <c r="J338" s="41"/>
    </row>
    <row r="339" spans="1:10" s="43" customFormat="1" ht="12.75">
      <c r="A339" s="46"/>
      <c r="B339" s="89"/>
      <c r="C339" s="58"/>
      <c r="D339" s="89"/>
      <c r="E339" s="130" t="s">
        <v>28</v>
      </c>
      <c r="F339" s="59"/>
      <c r="G339" s="416"/>
      <c r="H339" s="393" t="s">
        <v>118</v>
      </c>
      <c r="I339" s="459"/>
      <c r="J339" s="41"/>
    </row>
    <row r="340" spans="1:10" s="14" customFormat="1" ht="12.75">
      <c r="A340" s="25"/>
      <c r="B340" s="85">
        <v>85211</v>
      </c>
      <c r="C340" s="12"/>
      <c r="D340" s="29"/>
      <c r="E340" s="44" t="s">
        <v>188</v>
      </c>
      <c r="F340" s="86">
        <f>SUM(F341)</f>
        <v>13213252</v>
      </c>
      <c r="G340" s="86">
        <f>SUM(G341)</f>
        <v>13128157.7</v>
      </c>
      <c r="H340" s="386">
        <f>SUM(G340*100/F340)</f>
        <v>99.35599275636308</v>
      </c>
      <c r="I340" s="311">
        <f>SUM(I344:I346)</f>
        <v>0</v>
      </c>
      <c r="J340" s="13"/>
    </row>
    <row r="341" spans="1:10" s="14" customFormat="1" ht="12.75">
      <c r="A341" s="11"/>
      <c r="B341" s="252"/>
      <c r="C341" s="213"/>
      <c r="D341" s="39"/>
      <c r="E341" s="250" t="s">
        <v>37</v>
      </c>
      <c r="F341" s="251">
        <f>SUM(F343:F344)</f>
        <v>13213252</v>
      </c>
      <c r="G341" s="251">
        <f>SUM(G343:G344)</f>
        <v>13128157.7</v>
      </c>
      <c r="H341" s="382">
        <f>SUM(G341*100/F341)</f>
        <v>99.35599275636308</v>
      </c>
      <c r="I341" s="390">
        <f>SUM(I344:I346)</f>
        <v>0</v>
      </c>
      <c r="J341" s="13"/>
    </row>
    <row r="342" spans="1:10" s="14" customFormat="1" ht="12.75">
      <c r="A342" s="11"/>
      <c r="B342" s="252"/>
      <c r="C342" s="15"/>
      <c r="D342" s="27"/>
      <c r="E342" s="257" t="s">
        <v>38</v>
      </c>
      <c r="F342" s="251"/>
      <c r="G342" s="316"/>
      <c r="H342" s="389" t="s">
        <v>118</v>
      </c>
      <c r="I342" s="408"/>
      <c r="J342" s="13"/>
    </row>
    <row r="343" spans="1:10" s="52" customFormat="1" ht="12.75">
      <c r="A343" s="53"/>
      <c r="B343" s="55"/>
      <c r="C343" s="96"/>
      <c r="D343" s="343">
        <v>920</v>
      </c>
      <c r="E343" s="270" t="s">
        <v>238</v>
      </c>
      <c r="F343" s="721">
        <v>0</v>
      </c>
      <c r="G343" s="722">
        <v>193.09</v>
      </c>
      <c r="H343" s="389" t="s">
        <v>118</v>
      </c>
      <c r="I343" s="390">
        <v>0</v>
      </c>
      <c r="J343" s="51"/>
    </row>
    <row r="344" spans="1:10" s="52" customFormat="1" ht="51">
      <c r="A344" s="57"/>
      <c r="B344" s="46"/>
      <c r="C344" s="69"/>
      <c r="D344" s="116">
        <v>2060</v>
      </c>
      <c r="E344" s="49" t="s">
        <v>189</v>
      </c>
      <c r="F344" s="63">
        <v>13213252</v>
      </c>
      <c r="G344" s="305">
        <v>13127964.61</v>
      </c>
      <c r="H344" s="382">
        <f>SUM(G344*100/F344)</f>
        <v>99.35453142042549</v>
      </c>
      <c r="I344" s="463">
        <v>0</v>
      </c>
      <c r="J344" s="51"/>
    </row>
    <row r="345" spans="1:10" s="43" customFormat="1" ht="25.5">
      <c r="A345" s="54"/>
      <c r="B345" s="53"/>
      <c r="C345" s="51"/>
      <c r="D345" s="51"/>
      <c r="E345" s="56" t="s">
        <v>190</v>
      </c>
      <c r="F345" s="51"/>
      <c r="G345" s="57"/>
      <c r="H345" s="385" t="s">
        <v>118</v>
      </c>
      <c r="I345" s="464"/>
      <c r="J345" s="41"/>
    </row>
    <row r="346" spans="1:10" s="43" customFormat="1" ht="89.25">
      <c r="A346" s="46"/>
      <c r="B346" s="89"/>
      <c r="C346" s="59"/>
      <c r="D346" s="59"/>
      <c r="E346" s="130" t="s">
        <v>208</v>
      </c>
      <c r="F346" s="73"/>
      <c r="G346" s="58"/>
      <c r="H346" s="393" t="s">
        <v>118</v>
      </c>
      <c r="I346" s="459"/>
      <c r="J346" s="41"/>
    </row>
    <row r="347" spans="1:10" s="14" customFormat="1" ht="51">
      <c r="A347" s="25"/>
      <c r="B347" s="118">
        <v>85212</v>
      </c>
      <c r="C347" s="22"/>
      <c r="D347" s="23"/>
      <c r="E347" s="148" t="s">
        <v>50</v>
      </c>
      <c r="F347" s="207">
        <f>SUM(F349)</f>
        <v>8372077</v>
      </c>
      <c r="G347" s="579">
        <f>SUM(G349)</f>
        <v>8086337.26</v>
      </c>
      <c r="H347" s="363">
        <f>SUM(G347*100/F347)</f>
        <v>96.58699101788004</v>
      </c>
      <c r="I347" s="508">
        <f>SUM(I349)</f>
        <v>2478228.01</v>
      </c>
      <c r="J347" s="13"/>
    </row>
    <row r="348" spans="1:10" s="14" customFormat="1" ht="25.5">
      <c r="A348" s="11"/>
      <c r="B348" s="11"/>
      <c r="C348" s="26"/>
      <c r="D348" s="27"/>
      <c r="E348" s="150" t="s">
        <v>107</v>
      </c>
      <c r="F348" s="15"/>
      <c r="G348" s="28"/>
      <c r="H348" s="368" t="s">
        <v>118</v>
      </c>
      <c r="I348" s="509"/>
      <c r="J348" s="13"/>
    </row>
    <row r="349" spans="1:10" s="14" customFormat="1" ht="12.75">
      <c r="A349" s="11"/>
      <c r="B349" s="252"/>
      <c r="C349" s="213"/>
      <c r="D349" s="39"/>
      <c r="E349" s="250" t="s">
        <v>37</v>
      </c>
      <c r="F349" s="251">
        <f>SUM(F351:F361)</f>
        <v>8372077</v>
      </c>
      <c r="G349" s="251">
        <f>SUM(G351:G361)</f>
        <v>8086337.26</v>
      </c>
      <c r="H349" s="359">
        <f>SUM(G349*100/F349)</f>
        <v>96.58699101788004</v>
      </c>
      <c r="I349" s="390">
        <f>SUM(I351:I360)</f>
        <v>2478228.01</v>
      </c>
      <c r="J349" s="13"/>
    </row>
    <row r="350" spans="1:10" s="14" customFormat="1" ht="12.75">
      <c r="A350" s="11"/>
      <c r="B350" s="252"/>
      <c r="C350" s="15"/>
      <c r="D350" s="27"/>
      <c r="E350" s="257" t="s">
        <v>38</v>
      </c>
      <c r="F350" s="251"/>
      <c r="G350" s="414"/>
      <c r="H350" s="364" t="s">
        <v>118</v>
      </c>
      <c r="I350" s="435"/>
      <c r="J350" s="13"/>
    </row>
    <row r="351" spans="1:10" s="300" customFormat="1" ht="76.5">
      <c r="A351" s="297"/>
      <c r="B351" s="428"/>
      <c r="C351" s="320"/>
      <c r="D351" s="260">
        <v>920</v>
      </c>
      <c r="E351" s="261" t="s">
        <v>151</v>
      </c>
      <c r="F351" s="262">
        <v>12000</v>
      </c>
      <c r="G351" s="500">
        <v>3572.61</v>
      </c>
      <c r="H351" s="364">
        <f>SUM(G351*100/F351)</f>
        <v>29.77175</v>
      </c>
      <c r="I351" s="391">
        <v>0</v>
      </c>
      <c r="J351" s="299"/>
    </row>
    <row r="352" spans="1:10" s="43" customFormat="1" ht="76.5">
      <c r="A352" s="57"/>
      <c r="B352" s="46"/>
      <c r="C352" s="448"/>
      <c r="D352" s="263">
        <v>970</v>
      </c>
      <c r="E352" s="282" t="s">
        <v>150</v>
      </c>
      <c r="F352" s="264">
        <v>26000</v>
      </c>
      <c r="G352" s="495">
        <v>29911.6</v>
      </c>
      <c r="H352" s="349">
        <f>SUM(G352*100/F352)</f>
        <v>115.04461538461538</v>
      </c>
      <c r="I352" s="391">
        <v>0</v>
      </c>
      <c r="J352" s="41"/>
    </row>
    <row r="353" spans="1:10" s="52" customFormat="1" ht="51">
      <c r="A353" s="54"/>
      <c r="B353" s="53"/>
      <c r="C353" s="51"/>
      <c r="D353" s="208">
        <v>2010</v>
      </c>
      <c r="E353" s="56" t="s">
        <v>61</v>
      </c>
      <c r="F353" s="209">
        <v>8296209</v>
      </c>
      <c r="G353" s="506">
        <v>8012965.62</v>
      </c>
      <c r="H353" s="349">
        <f>SUM(G353*100/F353)</f>
        <v>96.58586976292425</v>
      </c>
      <c r="I353" s="458">
        <v>0</v>
      </c>
      <c r="J353" s="51"/>
    </row>
    <row r="354" spans="1:10" s="43" customFormat="1" ht="25.5">
      <c r="A354" s="54"/>
      <c r="B354" s="53"/>
      <c r="C354" s="51"/>
      <c r="D354" s="55"/>
      <c r="E354" s="56" t="s">
        <v>129</v>
      </c>
      <c r="F354" s="51"/>
      <c r="G354" s="57"/>
      <c r="H354" s="359" t="s">
        <v>118</v>
      </c>
      <c r="I354" s="464"/>
      <c r="J354" s="41"/>
    </row>
    <row r="355" spans="1:10" s="43" customFormat="1" ht="12.75">
      <c r="A355" s="58"/>
      <c r="B355" s="131"/>
      <c r="C355" s="59"/>
      <c r="D355" s="89"/>
      <c r="E355" s="130" t="s">
        <v>25</v>
      </c>
      <c r="F355" s="73"/>
      <c r="G355" s="58"/>
      <c r="H355" s="362" t="s">
        <v>118</v>
      </c>
      <c r="I355" s="459"/>
      <c r="J355" s="41"/>
    </row>
    <row r="356" spans="1:9" s="115" customFormat="1" ht="12.75">
      <c r="A356" s="756" t="s">
        <v>112</v>
      </c>
      <c r="B356" s="112">
        <v>12</v>
      </c>
      <c r="C356" s="113"/>
      <c r="D356" s="113"/>
      <c r="E356" s="114"/>
      <c r="F356" s="113"/>
      <c r="G356" s="418"/>
      <c r="H356" s="357" t="s">
        <v>118</v>
      </c>
      <c r="I356" s="440"/>
    </row>
    <row r="357" spans="1:9" s="1" customFormat="1" ht="13.5" thickBot="1">
      <c r="A357" s="5"/>
      <c r="B357" s="4"/>
      <c r="C357" s="2"/>
      <c r="D357" s="2"/>
      <c r="E357" s="10"/>
      <c r="F357" s="2"/>
      <c r="G357" s="301"/>
      <c r="H357" s="358" t="s">
        <v>118</v>
      </c>
      <c r="I357" s="443"/>
    </row>
    <row r="358" spans="1:10" s="3" customFormat="1" ht="13.5" thickBot="1">
      <c r="A358" s="273" t="s">
        <v>81</v>
      </c>
      <c r="B358" s="274" t="s">
        <v>109</v>
      </c>
      <c r="C358" s="759" t="s">
        <v>92</v>
      </c>
      <c r="D358" s="760"/>
      <c r="E358" s="276" t="s">
        <v>80</v>
      </c>
      <c r="F358" s="275" t="s">
        <v>115</v>
      </c>
      <c r="G358" s="218" t="s">
        <v>116</v>
      </c>
      <c r="H358" s="375" t="s">
        <v>117</v>
      </c>
      <c r="I358" s="219" t="s">
        <v>121</v>
      </c>
      <c r="J358" s="6"/>
    </row>
    <row r="359" spans="1:10" s="52" customFormat="1" ht="25.5">
      <c r="A359" s="57"/>
      <c r="B359" s="46"/>
      <c r="C359" s="69"/>
      <c r="D359" s="116">
        <v>2360</v>
      </c>
      <c r="E359" s="49" t="s">
        <v>0</v>
      </c>
      <c r="F359" s="81">
        <v>37868</v>
      </c>
      <c r="G359" s="507">
        <v>39887.43</v>
      </c>
      <c r="H359" s="359">
        <f>SUM(G359*100/F359)</f>
        <v>105.33281398542304</v>
      </c>
      <c r="I359" s="458">
        <v>2478228.01</v>
      </c>
      <c r="J359" s="51"/>
    </row>
    <row r="360" spans="1:10" s="52" customFormat="1" ht="25.5">
      <c r="A360" s="54"/>
      <c r="B360" s="53"/>
      <c r="C360" s="51"/>
      <c r="D360" s="51"/>
      <c r="E360" s="56" t="s">
        <v>1</v>
      </c>
      <c r="F360" s="51"/>
      <c r="G360" s="409"/>
      <c r="H360" s="359" t="s">
        <v>118</v>
      </c>
      <c r="I360" s="437"/>
      <c r="J360" s="51"/>
    </row>
    <row r="361" spans="1:10" s="43" customFormat="1" ht="89.25">
      <c r="A361" s="53"/>
      <c r="B361" s="109"/>
      <c r="C361" s="73"/>
      <c r="D361" s="73"/>
      <c r="E361" s="130" t="s">
        <v>133</v>
      </c>
      <c r="F361" s="73"/>
      <c r="G361" s="416"/>
      <c r="H361" s="362" t="s">
        <v>118</v>
      </c>
      <c r="I361" s="436"/>
      <c r="J361" s="41"/>
    </row>
    <row r="362" spans="1:10" s="14" customFormat="1" ht="51">
      <c r="A362" s="25"/>
      <c r="B362" s="118">
        <v>85213</v>
      </c>
      <c r="C362" s="22"/>
      <c r="D362" s="23"/>
      <c r="E362" s="134" t="s">
        <v>26</v>
      </c>
      <c r="F362" s="172">
        <f>SUM(F364)</f>
        <v>54579</v>
      </c>
      <c r="G362" s="514">
        <f>SUM(G364)</f>
        <v>53897.6</v>
      </c>
      <c r="H362" s="365">
        <f>SUM(G362*100/F362)</f>
        <v>98.75153447296579</v>
      </c>
      <c r="I362" s="511">
        <f>SUM(I366)</f>
        <v>0</v>
      </c>
      <c r="J362" s="13"/>
    </row>
    <row r="363" spans="1:10" s="14" customFormat="1" ht="63.75">
      <c r="A363" s="11"/>
      <c r="B363" s="28"/>
      <c r="C363" s="11"/>
      <c r="D363" s="24"/>
      <c r="E363" s="136" t="s">
        <v>51</v>
      </c>
      <c r="F363" s="11"/>
      <c r="G363" s="11"/>
      <c r="H363" s="362" t="s">
        <v>118</v>
      </c>
      <c r="I363" s="28"/>
      <c r="J363" s="13"/>
    </row>
    <row r="364" spans="1:10" s="14" customFormat="1" ht="12.75">
      <c r="A364" s="11"/>
      <c r="B364" s="252"/>
      <c r="C364" s="213"/>
      <c r="D364" s="39"/>
      <c r="E364" s="250" t="s">
        <v>37</v>
      </c>
      <c r="F364" s="251">
        <f>SUM(F366:F368)</f>
        <v>54579</v>
      </c>
      <c r="G364" s="314">
        <f>SUM(G366:G368)</f>
        <v>53897.6</v>
      </c>
      <c r="H364" s="359">
        <f>SUM(G364*100/F364)</f>
        <v>98.75153447296579</v>
      </c>
      <c r="I364" s="390">
        <f>SUM(I366:I367)</f>
        <v>0</v>
      </c>
      <c r="J364" s="13"/>
    </row>
    <row r="365" spans="1:10" s="14" customFormat="1" ht="12.75">
      <c r="A365" s="25"/>
      <c r="B365" s="667"/>
      <c r="C365" s="15"/>
      <c r="D365" s="27"/>
      <c r="E365" s="257" t="s">
        <v>38</v>
      </c>
      <c r="F365" s="251"/>
      <c r="G365" s="316"/>
      <c r="H365" s="364" t="s">
        <v>118</v>
      </c>
      <c r="I365" s="408"/>
      <c r="J365" s="13"/>
    </row>
    <row r="366" spans="1:10" s="52" customFormat="1" ht="51">
      <c r="A366" s="57"/>
      <c r="B366" s="46"/>
      <c r="C366" s="69"/>
      <c r="D366" s="48">
        <v>2010</v>
      </c>
      <c r="E366" s="49" t="s">
        <v>61</v>
      </c>
      <c r="F366" s="81">
        <v>35077</v>
      </c>
      <c r="G366" s="507">
        <v>34621.74</v>
      </c>
      <c r="H366" s="349">
        <f>SUM(G366*100/F366)</f>
        <v>98.70211249536733</v>
      </c>
      <c r="I366" s="458">
        <v>0</v>
      </c>
      <c r="J366" s="51"/>
    </row>
    <row r="367" spans="1:10" s="43" customFormat="1" ht="38.25">
      <c r="A367" s="57"/>
      <c r="B367" s="46"/>
      <c r="C367" s="59"/>
      <c r="D367" s="89"/>
      <c r="E367" s="130" t="s">
        <v>27</v>
      </c>
      <c r="F367" s="73"/>
      <c r="G367" s="58" t="s">
        <v>118</v>
      </c>
      <c r="H367" s="362" t="s">
        <v>118</v>
      </c>
      <c r="I367" s="459"/>
      <c r="J367" s="41"/>
    </row>
    <row r="368" spans="1:10" s="52" customFormat="1" ht="38.25">
      <c r="A368" s="57"/>
      <c r="B368" s="46"/>
      <c r="C368" s="69"/>
      <c r="D368" s="48">
        <v>2030</v>
      </c>
      <c r="E368" s="49" t="s">
        <v>20</v>
      </c>
      <c r="F368" s="63">
        <v>19502</v>
      </c>
      <c r="G368" s="305">
        <v>19275.86</v>
      </c>
      <c r="H368" s="359">
        <f>SUM(G368*100/F368)</f>
        <v>98.84042662291047</v>
      </c>
      <c r="I368" s="458">
        <v>0</v>
      </c>
      <c r="J368" s="51"/>
    </row>
    <row r="369" spans="1:10" s="43" customFormat="1" ht="12.75">
      <c r="A369" s="53"/>
      <c r="B369" s="94"/>
      <c r="C369" s="73"/>
      <c r="D369" s="94"/>
      <c r="E369" s="130" t="s">
        <v>28</v>
      </c>
      <c r="F369" s="73"/>
      <c r="G369" s="416"/>
      <c r="H369" s="362" t="s">
        <v>118</v>
      </c>
      <c r="I369" s="459"/>
      <c r="J369" s="41"/>
    </row>
    <row r="370" spans="1:10" s="14" customFormat="1" ht="38.25">
      <c r="A370" s="25"/>
      <c r="B370" s="255">
        <v>85214</v>
      </c>
      <c r="C370" s="11"/>
      <c r="D370" s="24"/>
      <c r="E370" s="150" t="s">
        <v>48</v>
      </c>
      <c r="F370" s="248">
        <f>SUM(F373:F373)</f>
        <v>33598</v>
      </c>
      <c r="G370" s="311">
        <f>SUM(G373:G373)</f>
        <v>33499.79</v>
      </c>
      <c r="H370" s="365">
        <f>SUM(G370*100/F370)</f>
        <v>99.70769093398417</v>
      </c>
      <c r="I370" s="268">
        <f>SUM(I373:I373)</f>
        <v>0</v>
      </c>
      <c r="J370" s="13"/>
    </row>
    <row r="371" spans="1:10" s="14" customFormat="1" ht="12.75">
      <c r="A371" s="11"/>
      <c r="B371" s="252"/>
      <c r="C371" s="213"/>
      <c r="D371" s="39"/>
      <c r="E371" s="250" t="s">
        <v>37</v>
      </c>
      <c r="F371" s="251">
        <f>SUM(F373:F373)</f>
        <v>33598</v>
      </c>
      <c r="G371" s="314">
        <f>SUM(G373:G373)</f>
        <v>33499.79</v>
      </c>
      <c r="H371" s="349">
        <f>SUM(G371*100/F371)</f>
        <v>99.70769093398417</v>
      </c>
      <c r="I371" s="390">
        <f>SUM(I373)</f>
        <v>0</v>
      </c>
      <c r="J371" s="13"/>
    </row>
    <row r="372" spans="1:10" s="14" customFormat="1" ht="12.75">
      <c r="A372" s="11"/>
      <c r="B372" s="252"/>
      <c r="C372" s="15"/>
      <c r="D372" s="27"/>
      <c r="E372" s="257" t="s">
        <v>38</v>
      </c>
      <c r="F372" s="251"/>
      <c r="G372" s="316"/>
      <c r="H372" s="364" t="s">
        <v>118</v>
      </c>
      <c r="I372" s="408"/>
      <c r="J372" s="13"/>
    </row>
    <row r="373" spans="1:10" s="52" customFormat="1" ht="38.25">
      <c r="A373" s="57"/>
      <c r="B373" s="57"/>
      <c r="C373" s="47"/>
      <c r="D373" s="48">
        <v>2030</v>
      </c>
      <c r="E373" s="49" t="s">
        <v>20</v>
      </c>
      <c r="F373" s="63">
        <v>33598</v>
      </c>
      <c r="G373" s="305">
        <v>33499.79</v>
      </c>
      <c r="H373" s="359">
        <f>SUM(G373*100/F373)</f>
        <v>99.70769093398417</v>
      </c>
      <c r="I373" s="458">
        <v>0</v>
      </c>
      <c r="J373" s="51"/>
    </row>
    <row r="374" spans="1:10" s="43" customFormat="1" ht="12.75">
      <c r="A374" s="53"/>
      <c r="B374" s="94"/>
      <c r="C374" s="65"/>
      <c r="D374" s="94"/>
      <c r="E374" s="130" t="s">
        <v>28</v>
      </c>
      <c r="F374" s="73"/>
      <c r="G374" s="416"/>
      <c r="H374" s="362" t="s">
        <v>118</v>
      </c>
      <c r="I374" s="459"/>
      <c r="J374" s="41"/>
    </row>
    <row r="375" spans="1:10" s="14" customFormat="1" ht="12.75">
      <c r="A375" s="25"/>
      <c r="B375" s="255">
        <v>85215</v>
      </c>
      <c r="C375" s="11"/>
      <c r="D375" s="24"/>
      <c r="E375" s="150" t="s">
        <v>147</v>
      </c>
      <c r="F375" s="248">
        <f>SUM(F378:F378)</f>
        <v>4340</v>
      </c>
      <c r="G375" s="311">
        <f>SUM(G378:G378)</f>
        <v>3945.77</v>
      </c>
      <c r="H375" s="550">
        <f>SUM(G375*100/F375)</f>
        <v>90.91635944700461</v>
      </c>
      <c r="I375" s="268">
        <f>SUM(I378:I378)</f>
        <v>0</v>
      </c>
      <c r="J375" s="13"/>
    </row>
    <row r="376" spans="1:10" s="14" customFormat="1" ht="12.75">
      <c r="A376" s="25"/>
      <c r="B376" s="249"/>
      <c r="C376" s="213"/>
      <c r="D376" s="39"/>
      <c r="E376" s="250" t="s">
        <v>37</v>
      </c>
      <c r="F376" s="251">
        <f>SUM(F378:F378)</f>
        <v>4340</v>
      </c>
      <c r="G376" s="314">
        <f>SUM(G378:G378)</f>
        <v>3945.77</v>
      </c>
      <c r="H376" s="389">
        <f>SUM(G376*100/F376)</f>
        <v>90.91635944700461</v>
      </c>
      <c r="I376" s="390">
        <f>SUM(I378)</f>
        <v>0</v>
      </c>
      <c r="J376" s="13"/>
    </row>
    <row r="377" spans="1:10" s="14" customFormat="1" ht="12.75">
      <c r="A377" s="11"/>
      <c r="B377" s="252"/>
      <c r="C377" s="15"/>
      <c r="D377" s="27"/>
      <c r="E377" s="540" t="s">
        <v>38</v>
      </c>
      <c r="F377" s="251"/>
      <c r="G377" s="316"/>
      <c r="H377" s="410" t="s">
        <v>118</v>
      </c>
      <c r="I377" s="408"/>
      <c r="J377" s="13"/>
    </row>
    <row r="378" spans="1:10" s="52" customFormat="1" ht="51">
      <c r="A378" s="46"/>
      <c r="B378" s="342"/>
      <c r="C378" s="69"/>
      <c r="D378" s="62">
        <v>2010</v>
      </c>
      <c r="E378" s="56" t="s">
        <v>61</v>
      </c>
      <c r="F378" s="546">
        <v>4340</v>
      </c>
      <c r="G378" s="549">
        <v>3945.77</v>
      </c>
      <c r="H378" s="382">
        <f>SUM(G378*100/F378)</f>
        <v>90.91635944700461</v>
      </c>
      <c r="I378" s="463">
        <v>0</v>
      </c>
      <c r="J378" s="51"/>
    </row>
    <row r="379" spans="1:10" s="52" customFormat="1" ht="25.5">
      <c r="A379" s="57"/>
      <c r="B379" s="57"/>
      <c r="C379" s="57"/>
      <c r="D379" s="168"/>
      <c r="E379" s="56" t="s">
        <v>129</v>
      </c>
      <c r="F379" s="547"/>
      <c r="G379" s="450"/>
      <c r="H379" s="411" t="s">
        <v>118</v>
      </c>
      <c r="I379" s="458"/>
      <c r="J379" s="51"/>
    </row>
    <row r="380" spans="1:10" s="52" customFormat="1" ht="76.5">
      <c r="A380" s="46"/>
      <c r="B380" s="58"/>
      <c r="C380" s="58"/>
      <c r="D380" s="66"/>
      <c r="E380" s="130" t="s">
        <v>152</v>
      </c>
      <c r="F380" s="548"/>
      <c r="G380" s="501"/>
      <c r="H380" s="410" t="s">
        <v>118</v>
      </c>
      <c r="I380" s="453"/>
      <c r="J380" s="51"/>
    </row>
    <row r="381" spans="1:10" s="14" customFormat="1" ht="12.75">
      <c r="A381" s="11"/>
      <c r="B381" s="752">
        <v>85216</v>
      </c>
      <c r="C381" s="11"/>
      <c r="D381" s="24"/>
      <c r="E381" s="150" t="s">
        <v>49</v>
      </c>
      <c r="F381" s="248">
        <f>SUM(F384:F384)</f>
        <v>224892</v>
      </c>
      <c r="G381" s="311">
        <f>SUM(G384:G384)</f>
        <v>224392</v>
      </c>
      <c r="H381" s="365">
        <f>SUM(G381*100/F381)</f>
        <v>99.77767105988653</v>
      </c>
      <c r="I381" s="311">
        <f>SUM(I384:I384)</f>
        <v>0</v>
      </c>
      <c r="J381" s="13"/>
    </row>
    <row r="382" spans="1:10" s="14" customFormat="1" ht="12.75">
      <c r="A382" s="25"/>
      <c r="B382" s="249"/>
      <c r="C382" s="213"/>
      <c r="D382" s="39"/>
      <c r="E382" s="250" t="s">
        <v>37</v>
      </c>
      <c r="F382" s="251">
        <f>SUM(F384:F384)</f>
        <v>224892</v>
      </c>
      <c r="G382" s="314">
        <f>SUM(G384:G384)</f>
        <v>224392</v>
      </c>
      <c r="H382" s="349">
        <f>SUM(G382*100/F382)</f>
        <v>99.77767105988653</v>
      </c>
      <c r="I382" s="390">
        <f>SUM(I384)</f>
        <v>0</v>
      </c>
      <c r="J382" s="13"/>
    </row>
    <row r="383" spans="1:10" s="14" customFormat="1" ht="12.75">
      <c r="A383" s="25"/>
      <c r="B383" s="249"/>
      <c r="C383" s="15"/>
      <c r="D383" s="27"/>
      <c r="E383" s="257" t="s">
        <v>38</v>
      </c>
      <c r="F383" s="251"/>
      <c r="G383" s="316"/>
      <c r="H383" s="364" t="s">
        <v>118</v>
      </c>
      <c r="I383" s="408"/>
      <c r="J383" s="13"/>
    </row>
    <row r="384" spans="1:10" s="52" customFormat="1" ht="38.25">
      <c r="A384" s="46"/>
      <c r="B384" s="41"/>
      <c r="C384" s="47"/>
      <c r="D384" s="48">
        <v>2030</v>
      </c>
      <c r="E384" s="49" t="s">
        <v>20</v>
      </c>
      <c r="F384" s="63">
        <v>224892</v>
      </c>
      <c r="G384" s="305">
        <v>224392</v>
      </c>
      <c r="H384" s="359">
        <f>SUM(G384*100/F384)</f>
        <v>99.77767105988653</v>
      </c>
      <c r="I384" s="458">
        <v>0</v>
      </c>
      <c r="J384" s="51"/>
    </row>
    <row r="385" spans="1:10" s="43" customFormat="1" ht="12.75">
      <c r="A385" s="53"/>
      <c r="B385" s="94"/>
      <c r="C385" s="65"/>
      <c r="D385" s="94"/>
      <c r="E385" s="130" t="s">
        <v>28</v>
      </c>
      <c r="F385" s="73"/>
      <c r="G385" s="416"/>
      <c r="H385" s="362" t="s">
        <v>118</v>
      </c>
      <c r="I385" s="459"/>
      <c r="J385" s="41"/>
    </row>
    <row r="386" spans="1:10" s="14" customFormat="1" ht="12.75">
      <c r="A386" s="25"/>
      <c r="B386" s="173">
        <v>85219</v>
      </c>
      <c r="C386" s="18"/>
      <c r="D386" s="19"/>
      <c r="E386" s="174" t="s">
        <v>77</v>
      </c>
      <c r="F386" s="175">
        <f>SUM(F389:F394)</f>
        <v>218742</v>
      </c>
      <c r="G386" s="268">
        <f>SUM(G389:G394)</f>
        <v>224183.46</v>
      </c>
      <c r="H386" s="365">
        <f>SUM(G386*100/F386)</f>
        <v>102.48761554708287</v>
      </c>
      <c r="I386" s="268">
        <f>SUM(I389:I394)</f>
        <v>0</v>
      </c>
      <c r="J386" s="13"/>
    </row>
    <row r="387" spans="1:10" s="14" customFormat="1" ht="12.75">
      <c r="A387" s="11"/>
      <c r="B387" s="252"/>
      <c r="C387" s="213"/>
      <c r="D387" s="39"/>
      <c r="E387" s="250" t="s">
        <v>37</v>
      </c>
      <c r="F387" s="251">
        <f>SUM(F389:F394)</f>
        <v>218742</v>
      </c>
      <c r="G387" s="314">
        <f>SUM(G389:G394)</f>
        <v>224183.46</v>
      </c>
      <c r="H387" s="349">
        <f>SUM(G387*100/F387)</f>
        <v>102.48761554708287</v>
      </c>
      <c r="I387" s="390">
        <f>SUM(I389:I394)</f>
        <v>0</v>
      </c>
      <c r="J387" s="13"/>
    </row>
    <row r="388" spans="1:10" s="14" customFormat="1" ht="12.75">
      <c r="A388" s="11"/>
      <c r="B388" s="252"/>
      <c r="C388" s="15"/>
      <c r="D388" s="27"/>
      <c r="E388" s="257" t="s">
        <v>38</v>
      </c>
      <c r="F388" s="251"/>
      <c r="G388" s="316"/>
      <c r="H388" s="349" t="s">
        <v>118</v>
      </c>
      <c r="I388" s="408"/>
      <c r="J388" s="13"/>
    </row>
    <row r="389" spans="1:10" s="52" customFormat="1" ht="38.25">
      <c r="A389" s="58"/>
      <c r="B389" s="131"/>
      <c r="C389" s="176"/>
      <c r="D389" s="177">
        <v>920</v>
      </c>
      <c r="E389" s="178" t="s">
        <v>58</v>
      </c>
      <c r="F389" s="502">
        <v>4230</v>
      </c>
      <c r="G389" s="503">
        <v>9671.46</v>
      </c>
      <c r="H389" s="389">
        <f>SUM(G389*100/F389)</f>
        <v>228.63971631205672</v>
      </c>
      <c r="I389" s="391">
        <v>0</v>
      </c>
      <c r="J389" s="51"/>
    </row>
    <row r="390" spans="1:9" s="115" customFormat="1" ht="12.75">
      <c r="A390" s="756" t="s">
        <v>112</v>
      </c>
      <c r="B390" s="112">
        <v>13</v>
      </c>
      <c r="C390" s="113"/>
      <c r="D390" s="113"/>
      <c r="E390" s="114"/>
      <c r="F390" s="113"/>
      <c r="G390" s="418" t="s">
        <v>146</v>
      </c>
      <c r="H390" s="357" t="s">
        <v>118</v>
      </c>
      <c r="I390" s="440"/>
    </row>
    <row r="391" spans="1:9" s="1" customFormat="1" ht="13.5" thickBot="1">
      <c r="A391" s="5"/>
      <c r="B391" s="4"/>
      <c r="C391" s="2"/>
      <c r="D391" s="2"/>
      <c r="E391" s="10"/>
      <c r="F391" s="2"/>
      <c r="G391" s="301"/>
      <c r="H391" s="358" t="s">
        <v>118</v>
      </c>
      <c r="I391" s="443"/>
    </row>
    <row r="392" spans="1:10" s="3" customFormat="1" ht="13.5" thickBot="1">
      <c r="A392" s="273" t="s">
        <v>81</v>
      </c>
      <c r="B392" s="274" t="s">
        <v>109</v>
      </c>
      <c r="C392" s="759" t="s">
        <v>92</v>
      </c>
      <c r="D392" s="760"/>
      <c r="E392" s="276" t="s">
        <v>80</v>
      </c>
      <c r="F392" s="275" t="s">
        <v>115</v>
      </c>
      <c r="G392" s="218" t="s">
        <v>116</v>
      </c>
      <c r="H392" s="375" t="s">
        <v>117</v>
      </c>
      <c r="I392" s="219" t="s">
        <v>121</v>
      </c>
      <c r="J392" s="6"/>
    </row>
    <row r="393" spans="1:10" s="52" customFormat="1" ht="38.25">
      <c r="A393" s="54"/>
      <c r="B393" s="53"/>
      <c r="C393" s="258"/>
      <c r="D393" s="169">
        <v>2030</v>
      </c>
      <c r="E393" s="49" t="s">
        <v>20</v>
      </c>
      <c r="F393" s="171">
        <v>214512</v>
      </c>
      <c r="G393" s="515">
        <v>214512</v>
      </c>
      <c r="H393" s="349">
        <f>SUM(G393*100/F393)</f>
        <v>100</v>
      </c>
      <c r="I393" s="463">
        <v>0</v>
      </c>
      <c r="J393" s="51"/>
    </row>
    <row r="394" spans="1:10" s="43" customFormat="1" ht="51">
      <c r="A394" s="53"/>
      <c r="B394" s="94"/>
      <c r="C394" s="65"/>
      <c r="D394" s="94"/>
      <c r="E394" s="130" t="s">
        <v>29</v>
      </c>
      <c r="F394" s="121"/>
      <c r="G394" s="416"/>
      <c r="H394" s="362" t="s">
        <v>118</v>
      </c>
      <c r="I394" s="459"/>
      <c r="J394" s="41"/>
    </row>
    <row r="395" spans="1:10" s="14" customFormat="1" ht="38.25">
      <c r="A395" s="25"/>
      <c r="B395" s="173">
        <v>85228</v>
      </c>
      <c r="C395" s="20"/>
      <c r="D395" s="21"/>
      <c r="E395" s="180" t="s">
        <v>68</v>
      </c>
      <c r="F395" s="181">
        <f>SUM(F398:F404)</f>
        <v>423790</v>
      </c>
      <c r="G395" s="268">
        <f>SUM(G398:G404)</f>
        <v>405677.11</v>
      </c>
      <c r="H395" s="363">
        <f>SUM(G395*100/F395)</f>
        <v>95.72597512919134</v>
      </c>
      <c r="I395" s="268">
        <f>SUM(I398:I404)</f>
        <v>0</v>
      </c>
      <c r="J395" s="13"/>
    </row>
    <row r="396" spans="1:10" s="14" customFormat="1" ht="12.75">
      <c r="A396" s="11"/>
      <c r="B396" s="252"/>
      <c r="C396" s="213"/>
      <c r="D396" s="39"/>
      <c r="E396" s="250" t="s">
        <v>37</v>
      </c>
      <c r="F396" s="251">
        <f>SUM(F398:F404)</f>
        <v>423790</v>
      </c>
      <c r="G396" s="314">
        <f>SUM(G398:G404)</f>
        <v>405677.11</v>
      </c>
      <c r="H396" s="349">
        <f>SUM(G396*100/F396)</f>
        <v>95.72597512919134</v>
      </c>
      <c r="I396" s="390">
        <f>SUM(I398:I400)</f>
        <v>0</v>
      </c>
      <c r="J396" s="13"/>
    </row>
    <row r="397" spans="1:10" s="14" customFormat="1" ht="12.75">
      <c r="A397" s="11"/>
      <c r="B397" s="252"/>
      <c r="C397" s="15"/>
      <c r="D397" s="27"/>
      <c r="E397" s="257" t="s">
        <v>38</v>
      </c>
      <c r="F397" s="251"/>
      <c r="G397" s="414"/>
      <c r="H397" s="349" t="s">
        <v>118</v>
      </c>
      <c r="I397" s="435"/>
      <c r="J397" s="13"/>
    </row>
    <row r="398" spans="1:10" s="52" customFormat="1" ht="38.25">
      <c r="A398" s="57"/>
      <c r="B398" s="57"/>
      <c r="C398" s="182"/>
      <c r="D398" s="97">
        <v>830</v>
      </c>
      <c r="E398" s="183" t="s">
        <v>59</v>
      </c>
      <c r="F398" s="99">
        <v>57800</v>
      </c>
      <c r="G398" s="272">
        <v>40798.2</v>
      </c>
      <c r="H398" s="389">
        <f>SUM(G398*100/F398)</f>
        <v>70.58512110726643</v>
      </c>
      <c r="I398" s="391">
        <v>0</v>
      </c>
      <c r="J398" s="51"/>
    </row>
    <row r="399" spans="1:10" s="52" customFormat="1" ht="51">
      <c r="A399" s="53"/>
      <c r="B399" s="55"/>
      <c r="C399" s="76"/>
      <c r="D399" s="48">
        <v>2010</v>
      </c>
      <c r="E399" s="56" t="s">
        <v>61</v>
      </c>
      <c r="F399" s="63">
        <v>364990</v>
      </c>
      <c r="G399" s="305">
        <v>364483.8</v>
      </c>
      <c r="H399" s="349">
        <f>SUM(G399*100/F399)</f>
        <v>99.86131126880188</v>
      </c>
      <c r="I399" s="463">
        <v>0</v>
      </c>
      <c r="J399" s="51"/>
    </row>
    <row r="400" spans="1:10" s="52" customFormat="1" ht="25.5">
      <c r="A400" s="54"/>
      <c r="B400" s="54"/>
      <c r="C400" s="54"/>
      <c r="D400" s="55"/>
      <c r="E400" s="56" t="s">
        <v>129</v>
      </c>
      <c r="F400" s="51"/>
      <c r="G400" s="57"/>
      <c r="H400" s="359" t="s">
        <v>118</v>
      </c>
      <c r="I400" s="458"/>
      <c r="J400" s="51"/>
    </row>
    <row r="401" spans="1:10" s="52" customFormat="1" ht="12.75">
      <c r="A401" s="54"/>
      <c r="B401" s="53"/>
      <c r="C401" s="73"/>
      <c r="D401" s="94"/>
      <c r="E401" s="130" t="s">
        <v>25</v>
      </c>
      <c r="F401" s="73"/>
      <c r="G401" s="58"/>
      <c r="H401" s="362" t="s">
        <v>118</v>
      </c>
      <c r="I401" s="453"/>
      <c r="J401" s="51"/>
    </row>
    <row r="402" spans="1:10" s="52" customFormat="1" ht="25.5">
      <c r="A402" s="53"/>
      <c r="B402" s="55"/>
      <c r="C402" s="76"/>
      <c r="D402" s="116">
        <v>2360</v>
      </c>
      <c r="E402" s="49" t="s">
        <v>30</v>
      </c>
      <c r="F402" s="129">
        <v>1000</v>
      </c>
      <c r="G402" s="505">
        <v>395.11</v>
      </c>
      <c r="H402" s="349">
        <f>SUM(G402*100/F402)</f>
        <v>39.511</v>
      </c>
      <c r="I402" s="458">
        <v>0</v>
      </c>
      <c r="J402" s="51"/>
    </row>
    <row r="403" spans="1:10" s="52" customFormat="1" ht="25.5">
      <c r="A403" s="54"/>
      <c r="B403" s="54"/>
      <c r="C403" s="54"/>
      <c r="D403" s="51"/>
      <c r="E403" s="56" t="s">
        <v>1</v>
      </c>
      <c r="F403" s="51"/>
      <c r="G403" s="409"/>
      <c r="H403" s="359" t="s">
        <v>118</v>
      </c>
      <c r="I403" s="437"/>
      <c r="J403" s="51"/>
    </row>
    <row r="404" spans="1:10" s="43" customFormat="1" ht="63.75">
      <c r="A404" s="53"/>
      <c r="B404" s="94"/>
      <c r="C404" s="65"/>
      <c r="D404" s="73"/>
      <c r="E404" s="130" t="s">
        <v>31</v>
      </c>
      <c r="F404" s="73"/>
      <c r="G404" s="416"/>
      <c r="H404" s="362" t="s">
        <v>118</v>
      </c>
      <c r="I404" s="436"/>
      <c r="J404" s="41"/>
    </row>
    <row r="405" spans="1:10" s="14" customFormat="1" ht="12.75">
      <c r="A405" s="25"/>
      <c r="B405" s="102">
        <v>85295</v>
      </c>
      <c r="C405" s="18"/>
      <c r="D405" s="19"/>
      <c r="E405" s="174" t="s">
        <v>98</v>
      </c>
      <c r="F405" s="175">
        <f>SUM(F406)</f>
        <v>336157</v>
      </c>
      <c r="G405" s="311">
        <f>SUM(G406)</f>
        <v>305282.19999999995</v>
      </c>
      <c r="H405" s="365">
        <f>SUM(G405*100/F405)</f>
        <v>90.81536305952277</v>
      </c>
      <c r="I405" s="268">
        <f>SUM(I409:I414)</f>
        <v>0</v>
      </c>
      <c r="J405" s="13"/>
    </row>
    <row r="406" spans="1:10" s="14" customFormat="1" ht="12.75">
      <c r="A406" s="11"/>
      <c r="B406" s="252"/>
      <c r="C406" s="213"/>
      <c r="D406" s="39"/>
      <c r="E406" s="250" t="s">
        <v>37</v>
      </c>
      <c r="F406" s="251">
        <f>SUM(F408:F409,F410:F418)</f>
        <v>336157</v>
      </c>
      <c r="G406" s="251">
        <f>SUM(G408:G409,G410:G418)</f>
        <v>305282.19999999995</v>
      </c>
      <c r="H406" s="349">
        <f>SUM(G406*100/F406)</f>
        <v>90.81536305952277</v>
      </c>
      <c r="I406" s="390">
        <f>SUM(I408:I409,I410:I418)</f>
        <v>0</v>
      </c>
      <c r="J406" s="13"/>
    </row>
    <row r="407" spans="1:10" s="14" customFormat="1" ht="12.75">
      <c r="A407" s="11"/>
      <c r="B407" s="252"/>
      <c r="C407" s="15"/>
      <c r="D407" s="27"/>
      <c r="E407" s="257" t="s">
        <v>38</v>
      </c>
      <c r="F407" s="251"/>
      <c r="G407" s="414"/>
      <c r="H407" s="349" t="s">
        <v>118</v>
      </c>
      <c r="I407" s="408"/>
      <c r="J407" s="13"/>
    </row>
    <row r="408" spans="1:10" s="52" customFormat="1" ht="89.25">
      <c r="A408" s="57"/>
      <c r="B408" s="57"/>
      <c r="C408" s="182"/>
      <c r="D408" s="97">
        <v>830</v>
      </c>
      <c r="E408" s="270" t="s">
        <v>216</v>
      </c>
      <c r="F408" s="99">
        <v>0</v>
      </c>
      <c r="G408" s="272">
        <v>12700.06</v>
      </c>
      <c r="H408" s="389" t="s">
        <v>118</v>
      </c>
      <c r="I408" s="391">
        <v>0</v>
      </c>
      <c r="J408" s="51"/>
    </row>
    <row r="409" spans="1:10" s="52" customFormat="1" ht="51">
      <c r="A409" s="46"/>
      <c r="B409" s="342"/>
      <c r="C409" s="448"/>
      <c r="D409" s="572">
        <v>970</v>
      </c>
      <c r="E409" s="573" t="s">
        <v>54</v>
      </c>
      <c r="F409" s="574">
        <v>95700</v>
      </c>
      <c r="G409" s="501">
        <v>87172.02</v>
      </c>
      <c r="H409" s="389">
        <f>SUM(G409*100/F409)</f>
        <v>91.08884012539185</v>
      </c>
      <c r="I409" s="391">
        <v>0</v>
      </c>
      <c r="J409" s="51"/>
    </row>
    <row r="410" spans="1:10" s="52" customFormat="1" ht="51">
      <c r="A410" s="54"/>
      <c r="B410" s="54"/>
      <c r="C410" s="80"/>
      <c r="D410" s="48">
        <v>2010</v>
      </c>
      <c r="E410" s="77" t="s">
        <v>61</v>
      </c>
      <c r="F410" s="64">
        <v>525</v>
      </c>
      <c r="G410" s="305">
        <v>525</v>
      </c>
      <c r="H410" s="400">
        <f>SUM(G410*100/F410)</f>
        <v>100</v>
      </c>
      <c r="I410" s="452">
        <v>0</v>
      </c>
      <c r="J410" s="51"/>
    </row>
    <row r="411" spans="1:10" s="43" customFormat="1" ht="38.25">
      <c r="A411" s="54"/>
      <c r="B411" s="54"/>
      <c r="C411" s="54"/>
      <c r="D411" s="55"/>
      <c r="E411" s="79" t="s">
        <v>132</v>
      </c>
      <c r="F411" s="57" t="s">
        <v>118</v>
      </c>
      <c r="G411" s="57"/>
      <c r="H411" s="401" t="s">
        <v>118</v>
      </c>
      <c r="I411" s="512"/>
      <c r="J411" s="41"/>
    </row>
    <row r="412" spans="1:10" s="396" customFormat="1" ht="52.5" customHeight="1">
      <c r="A412" s="394"/>
      <c r="B412" s="394"/>
      <c r="C412" s="397"/>
      <c r="D412" s="398"/>
      <c r="E412" s="399" t="s">
        <v>198</v>
      </c>
      <c r="F412" s="381" t="s">
        <v>118</v>
      </c>
      <c r="G412" s="381" t="s">
        <v>118</v>
      </c>
      <c r="H412" s="402"/>
      <c r="I412" s="513"/>
      <c r="J412" s="395"/>
    </row>
    <row r="413" spans="1:10" s="52" customFormat="1" ht="38.25">
      <c r="A413" s="54"/>
      <c r="B413" s="54"/>
      <c r="C413" s="54"/>
      <c r="D413" s="208">
        <v>2030</v>
      </c>
      <c r="E413" s="56" t="s">
        <v>32</v>
      </c>
      <c r="F413" s="383">
        <v>239929</v>
      </c>
      <c r="G413" s="516">
        <v>204881.9</v>
      </c>
      <c r="H413" s="349">
        <f>SUM(G413*100/F413)</f>
        <v>85.39272034643582</v>
      </c>
      <c r="I413" s="458">
        <v>0</v>
      </c>
      <c r="J413" s="51"/>
    </row>
    <row r="414" spans="1:10" s="52" customFormat="1" ht="63.75">
      <c r="A414" s="109"/>
      <c r="B414" s="94"/>
      <c r="C414" s="73"/>
      <c r="D414" s="94"/>
      <c r="E414" s="130" t="s">
        <v>33</v>
      </c>
      <c r="F414" s="73"/>
      <c r="G414" s="416"/>
      <c r="H414" s="393" t="s">
        <v>118</v>
      </c>
      <c r="I414" s="438"/>
      <c r="J414" s="51"/>
    </row>
    <row r="415" spans="1:9" s="115" customFormat="1" ht="12.75">
      <c r="A415" s="111" t="s">
        <v>112</v>
      </c>
      <c r="B415" s="112">
        <v>14</v>
      </c>
      <c r="C415" s="113"/>
      <c r="D415" s="113"/>
      <c r="E415" s="114"/>
      <c r="F415" s="113"/>
      <c r="G415" s="418" t="s">
        <v>146</v>
      </c>
      <c r="H415" s="357" t="s">
        <v>118</v>
      </c>
      <c r="I415" s="440"/>
    </row>
    <row r="416" spans="1:9" s="1" customFormat="1" ht="13.5" thickBot="1">
      <c r="A416" s="5"/>
      <c r="B416" s="4"/>
      <c r="C416" s="2"/>
      <c r="D416" s="2"/>
      <c r="E416" s="10"/>
      <c r="F416" s="2"/>
      <c r="G416" s="301"/>
      <c r="H416" s="358" t="s">
        <v>118</v>
      </c>
      <c r="I416" s="443"/>
    </row>
    <row r="417" spans="1:10" s="3" customFormat="1" ht="13.5" thickBot="1">
      <c r="A417" s="273" t="s">
        <v>81</v>
      </c>
      <c r="B417" s="274" t="s">
        <v>109</v>
      </c>
      <c r="C417" s="759" t="s">
        <v>92</v>
      </c>
      <c r="D417" s="760"/>
      <c r="E417" s="276" t="s">
        <v>80</v>
      </c>
      <c r="F417" s="275" t="s">
        <v>115</v>
      </c>
      <c r="G417" s="218" t="s">
        <v>116</v>
      </c>
      <c r="H417" s="375" t="s">
        <v>117</v>
      </c>
      <c r="I417" s="219" t="s">
        <v>121</v>
      </c>
      <c r="J417" s="6"/>
    </row>
    <row r="418" spans="1:10" s="52" customFormat="1" ht="25.5">
      <c r="A418" s="54"/>
      <c r="B418" s="53"/>
      <c r="C418" s="76"/>
      <c r="D418" s="116">
        <v>2360</v>
      </c>
      <c r="E418" s="49" t="s">
        <v>30</v>
      </c>
      <c r="F418" s="129">
        <v>3</v>
      </c>
      <c r="G418" s="656">
        <v>3.22</v>
      </c>
      <c r="H418" s="359">
        <f>SUM(G418*100/F418)</f>
        <v>107.33333333333333</v>
      </c>
      <c r="I418" s="458">
        <v>0</v>
      </c>
      <c r="J418" s="51"/>
    </row>
    <row r="419" spans="1:10" s="52" customFormat="1" ht="25.5">
      <c r="A419" s="54"/>
      <c r="B419" s="54"/>
      <c r="C419" s="54"/>
      <c r="D419" s="51"/>
      <c r="E419" s="56" t="s">
        <v>1</v>
      </c>
      <c r="F419" s="51"/>
      <c r="G419" s="409"/>
      <c r="H419" s="359" t="s">
        <v>118</v>
      </c>
      <c r="I419" s="437"/>
      <c r="J419" s="51"/>
    </row>
    <row r="420" spans="1:10" s="43" customFormat="1" ht="77.25" thickBot="1">
      <c r="A420" s="109"/>
      <c r="B420" s="94"/>
      <c r="C420" s="65"/>
      <c r="D420" s="73"/>
      <c r="E420" s="545" t="s">
        <v>217</v>
      </c>
      <c r="F420" s="73"/>
      <c r="G420" s="416"/>
      <c r="H420" s="362" t="s">
        <v>118</v>
      </c>
      <c r="I420" s="436"/>
      <c r="J420" s="41"/>
    </row>
    <row r="421" spans="1:10" s="43" customFormat="1" ht="25.5">
      <c r="A421" s="407">
        <v>853</v>
      </c>
      <c r="B421" s="403"/>
      <c r="C421" s="403"/>
      <c r="D421" s="404"/>
      <c r="E421" s="405" t="s">
        <v>36</v>
      </c>
      <c r="F421" s="406">
        <f>SUM(F422,F431)</f>
        <v>510401.72</v>
      </c>
      <c r="G421" s="534">
        <f>SUM(G422,G431)</f>
        <v>573781.66</v>
      </c>
      <c r="H421" s="552">
        <f>SUM(G421*100/F421)</f>
        <v>112.41765799692055</v>
      </c>
      <c r="I421" s="519">
        <f>SUM(I431,I422)</f>
        <v>8066.64</v>
      </c>
      <c r="J421" s="41"/>
    </row>
    <row r="422" spans="1:10" s="14" customFormat="1" ht="12.75">
      <c r="A422" s="25"/>
      <c r="B422" s="118">
        <v>85305</v>
      </c>
      <c r="C422" s="12"/>
      <c r="D422" s="29"/>
      <c r="E422" s="44" t="s">
        <v>143</v>
      </c>
      <c r="F422" s="86">
        <f>SUM(F423)</f>
        <v>468171.68</v>
      </c>
      <c r="G422" s="86">
        <f>SUM(G423)</f>
        <v>530690.14</v>
      </c>
      <c r="H422" s="363">
        <f>SUM(G422*100/F422)</f>
        <v>113.35374664268458</v>
      </c>
      <c r="I422" s="268">
        <f>SUM(I423)</f>
        <v>5528.64</v>
      </c>
      <c r="J422" s="13"/>
    </row>
    <row r="423" spans="1:10" s="14" customFormat="1" ht="12.75">
      <c r="A423" s="25"/>
      <c r="B423" s="249"/>
      <c r="C423" s="213"/>
      <c r="D423" s="39"/>
      <c r="E423" s="250" t="s">
        <v>37</v>
      </c>
      <c r="F423" s="251">
        <f>SUM(F425,F426,F427,F428)</f>
        <v>468171.68</v>
      </c>
      <c r="G423" s="251">
        <f>SUM(G425,G426,G427,G428)</f>
        <v>530690.14</v>
      </c>
      <c r="H423" s="349">
        <f>SUM(G423*100/F423)</f>
        <v>113.35374664268458</v>
      </c>
      <c r="I423" s="390">
        <f>SUM(I425:I427)</f>
        <v>5528.64</v>
      </c>
      <c r="J423" s="13"/>
    </row>
    <row r="424" spans="1:10" s="14" customFormat="1" ht="12.75">
      <c r="A424" s="11"/>
      <c r="B424" s="252"/>
      <c r="C424" s="15"/>
      <c r="D424" s="27"/>
      <c r="E424" s="257" t="s">
        <v>38</v>
      </c>
      <c r="F424" s="251"/>
      <c r="G424" s="316"/>
      <c r="H424" s="364" t="s">
        <v>118</v>
      </c>
      <c r="I424" s="408"/>
      <c r="J424" s="13"/>
    </row>
    <row r="425" spans="1:10" s="52" customFormat="1" ht="25.5">
      <c r="A425" s="54"/>
      <c r="B425" s="53"/>
      <c r="C425" s="121"/>
      <c r="D425" s="122">
        <v>830</v>
      </c>
      <c r="E425" s="123" t="s">
        <v>144</v>
      </c>
      <c r="F425" s="164">
        <v>141180</v>
      </c>
      <c r="G425" s="531">
        <v>190417.25</v>
      </c>
      <c r="H425" s="359">
        <f>SUM(G425*100/F425)</f>
        <v>134.87551352882844</v>
      </c>
      <c r="I425" s="408">
        <v>5515.59</v>
      </c>
      <c r="J425" s="51"/>
    </row>
    <row r="426" spans="1:10" s="52" customFormat="1" ht="38.25">
      <c r="A426" s="53"/>
      <c r="B426" s="53"/>
      <c r="C426" s="152"/>
      <c r="D426" s="139">
        <v>920</v>
      </c>
      <c r="E426" s="140" t="s">
        <v>145</v>
      </c>
      <c r="F426" s="158">
        <v>200</v>
      </c>
      <c r="G426" s="504">
        <v>224.39</v>
      </c>
      <c r="H426" s="364">
        <f>SUM(G426*100/F426)</f>
        <v>112.195</v>
      </c>
      <c r="I426" s="391">
        <v>13.05</v>
      </c>
      <c r="J426" s="51"/>
    </row>
    <row r="427" spans="1:10" s="43" customFormat="1" ht="38.25">
      <c r="A427" s="46"/>
      <c r="B427" s="342"/>
      <c r="C427" s="59"/>
      <c r="D427" s="139">
        <v>970</v>
      </c>
      <c r="E427" s="573" t="s">
        <v>197</v>
      </c>
      <c r="F427" s="68">
        <v>0</v>
      </c>
      <c r="G427" s="580">
        <v>15561.13</v>
      </c>
      <c r="H427" s="393" t="s">
        <v>118</v>
      </c>
      <c r="I427" s="453">
        <v>0</v>
      </c>
      <c r="J427" s="41"/>
    </row>
    <row r="428" spans="1:10" s="43" customFormat="1" ht="38.25">
      <c r="A428" s="57"/>
      <c r="B428" s="46"/>
      <c r="C428" s="69"/>
      <c r="D428" s="116">
        <v>2030</v>
      </c>
      <c r="E428" s="49" t="s">
        <v>20</v>
      </c>
      <c r="F428" s="63">
        <v>326791.68</v>
      </c>
      <c r="G428" s="631">
        <v>324487.37</v>
      </c>
      <c r="H428" s="632">
        <f>SUM(G428*100/F428)</f>
        <v>99.29486882897386</v>
      </c>
      <c r="I428" s="452">
        <v>0</v>
      </c>
      <c r="J428" s="41"/>
    </row>
    <row r="429" spans="1:10" s="43" customFormat="1" ht="12.75">
      <c r="A429" s="46"/>
      <c r="B429" s="41"/>
      <c r="C429" s="57"/>
      <c r="D429" s="41"/>
      <c r="E429" s="56" t="s">
        <v>28</v>
      </c>
      <c r="F429" s="41"/>
      <c r="G429" s="426"/>
      <c r="H429" s="625" t="s">
        <v>118</v>
      </c>
      <c r="I429" s="512"/>
      <c r="J429" s="41"/>
    </row>
    <row r="430" spans="1:10" s="379" customFormat="1" ht="25.5">
      <c r="A430" s="664"/>
      <c r="B430" s="377"/>
      <c r="C430" s="376"/>
      <c r="D430" s="377"/>
      <c r="E430" s="626" t="s">
        <v>191</v>
      </c>
      <c r="F430" s="380" t="s">
        <v>118</v>
      </c>
      <c r="G430" s="624" t="s">
        <v>118</v>
      </c>
      <c r="H430" s="633" t="s">
        <v>118</v>
      </c>
      <c r="I430" s="610"/>
      <c r="J430" s="378"/>
    </row>
    <row r="431" spans="1:10" s="14" customFormat="1" ht="12.75">
      <c r="A431" s="25"/>
      <c r="B431" s="118">
        <v>85307</v>
      </c>
      <c r="C431" s="12"/>
      <c r="D431" s="29"/>
      <c r="E431" s="44" t="s">
        <v>192</v>
      </c>
      <c r="F431" s="86">
        <f>SUM(F432)</f>
        <v>42230.04</v>
      </c>
      <c r="G431" s="86">
        <f>SUM(G432)</f>
        <v>43091.520000000004</v>
      </c>
      <c r="H431" s="386">
        <f>SUM(G431*100/F431)</f>
        <v>102.03996965193497</v>
      </c>
      <c r="I431" s="268">
        <f>SUM(I432)</f>
        <v>2538</v>
      </c>
      <c r="J431" s="13"/>
    </row>
    <row r="432" spans="1:10" s="14" customFormat="1" ht="12.75">
      <c r="A432" s="25"/>
      <c r="B432" s="249"/>
      <c r="C432" s="213"/>
      <c r="D432" s="39"/>
      <c r="E432" s="250" t="s">
        <v>37</v>
      </c>
      <c r="F432" s="251">
        <f>SUM(F434:F436)</f>
        <v>42230.04</v>
      </c>
      <c r="G432" s="251">
        <f>SUM(G434:G436)</f>
        <v>43091.520000000004</v>
      </c>
      <c r="H432" s="382">
        <f>SUM(G432*100/F432)</f>
        <v>102.03996965193497</v>
      </c>
      <c r="I432" s="390">
        <f>SUM(I434:I436)</f>
        <v>2538</v>
      </c>
      <c r="J432" s="13"/>
    </row>
    <row r="433" spans="1:10" s="14" customFormat="1" ht="12.75">
      <c r="A433" s="11"/>
      <c r="B433" s="252"/>
      <c r="C433" s="38"/>
      <c r="D433" s="39"/>
      <c r="E433" s="257" t="s">
        <v>38</v>
      </c>
      <c r="F433" s="251"/>
      <c r="G433" s="316"/>
      <c r="H433" s="389" t="s">
        <v>118</v>
      </c>
      <c r="I433" s="408"/>
      <c r="J433" s="13"/>
    </row>
    <row r="434" spans="1:10" s="52" customFormat="1" ht="38.25">
      <c r="A434" s="54"/>
      <c r="B434" s="53"/>
      <c r="C434" s="121"/>
      <c r="D434" s="122">
        <v>830</v>
      </c>
      <c r="E434" s="123" t="s">
        <v>240</v>
      </c>
      <c r="F434" s="164">
        <v>23000</v>
      </c>
      <c r="G434" s="531">
        <v>23860.8</v>
      </c>
      <c r="H434" s="382">
        <f>SUM(G434*100/F434)</f>
        <v>103.74260869565218</v>
      </c>
      <c r="I434" s="408">
        <v>2538</v>
      </c>
      <c r="J434" s="51"/>
    </row>
    <row r="435" spans="1:10" s="52" customFormat="1" ht="12.75">
      <c r="A435" s="53"/>
      <c r="B435" s="53"/>
      <c r="C435" s="152"/>
      <c r="D435" s="139">
        <v>920</v>
      </c>
      <c r="E435" s="140" t="s">
        <v>241</v>
      </c>
      <c r="F435" s="158">
        <v>7</v>
      </c>
      <c r="G435" s="504">
        <v>7.68</v>
      </c>
      <c r="H435" s="382">
        <f>SUM(G435*100/F435)</f>
        <v>109.71428571428571</v>
      </c>
      <c r="I435" s="391">
        <v>0</v>
      </c>
      <c r="J435" s="51"/>
    </row>
    <row r="436" spans="1:10" s="43" customFormat="1" ht="38.25">
      <c r="A436" s="46"/>
      <c r="B436" s="41"/>
      <c r="C436" s="47"/>
      <c r="D436" s="116">
        <v>2030</v>
      </c>
      <c r="E436" s="77" t="s">
        <v>20</v>
      </c>
      <c r="F436" s="95">
        <v>19223.04</v>
      </c>
      <c r="G436" s="634">
        <v>19223.04</v>
      </c>
      <c r="H436" s="382">
        <f>SUM(G436*100/F436)</f>
        <v>100</v>
      </c>
      <c r="I436" s="463">
        <v>0</v>
      </c>
      <c r="J436" s="41"/>
    </row>
    <row r="437" spans="1:10" s="43" customFormat="1" ht="12.75">
      <c r="A437" s="46"/>
      <c r="B437" s="41"/>
      <c r="C437" s="57"/>
      <c r="D437" s="41"/>
      <c r="E437" s="79" t="s">
        <v>28</v>
      </c>
      <c r="F437" s="46"/>
      <c r="G437" s="301"/>
      <c r="H437" s="385" t="s">
        <v>118</v>
      </c>
      <c r="I437" s="464"/>
      <c r="J437" s="41"/>
    </row>
    <row r="438" spans="1:10" s="379" customFormat="1" ht="39" thickBot="1">
      <c r="A438" s="590"/>
      <c r="B438" s="592"/>
      <c r="C438" s="591"/>
      <c r="D438" s="592"/>
      <c r="E438" s="431" t="s">
        <v>193</v>
      </c>
      <c r="F438" s="412" t="s">
        <v>118</v>
      </c>
      <c r="G438" s="432" t="s">
        <v>118</v>
      </c>
      <c r="H438" s="627" t="s">
        <v>118</v>
      </c>
      <c r="I438" s="442"/>
      <c r="J438" s="378"/>
    </row>
    <row r="439" spans="1:10" s="43" customFormat="1" ht="25.5">
      <c r="A439" s="575">
        <v>854</v>
      </c>
      <c r="B439" s="235"/>
      <c r="C439" s="235"/>
      <c r="D439" s="244"/>
      <c r="E439" s="233" t="s">
        <v>76</v>
      </c>
      <c r="F439" s="245">
        <f>SUM(F440)</f>
        <v>49721</v>
      </c>
      <c r="G439" s="474">
        <f>SUM(G440)</f>
        <v>47645.2</v>
      </c>
      <c r="H439" s="361">
        <f>SUM(G439*100/F439)</f>
        <v>95.8251040807707</v>
      </c>
      <c r="I439" s="519">
        <f>SUM(I440)</f>
        <v>0</v>
      </c>
      <c r="J439" s="41"/>
    </row>
    <row r="440" spans="1:10" s="14" customFormat="1" ht="12.75">
      <c r="A440" s="25"/>
      <c r="B440" s="179">
        <v>85415</v>
      </c>
      <c r="C440" s="16"/>
      <c r="D440" s="17"/>
      <c r="E440" s="184" t="s">
        <v>102</v>
      </c>
      <c r="F440" s="185">
        <f>SUM(F441)</f>
        <v>49721</v>
      </c>
      <c r="G440" s="520">
        <f>SUM(G441)</f>
        <v>47645.2</v>
      </c>
      <c r="H440" s="386">
        <f>SUM(G440*100/F440)</f>
        <v>95.8251040807707</v>
      </c>
      <c r="I440" s="498">
        <f>SUM(I443:I443)</f>
        <v>0</v>
      </c>
      <c r="J440" s="13"/>
    </row>
    <row r="441" spans="1:10" s="14" customFormat="1" ht="12.75">
      <c r="A441" s="25"/>
      <c r="B441" s="252"/>
      <c r="C441" s="213"/>
      <c r="D441" s="39"/>
      <c r="E441" s="250" t="s">
        <v>37</v>
      </c>
      <c r="F441" s="251">
        <f>SUM(F443,F445,)</f>
        <v>49721</v>
      </c>
      <c r="G441" s="251">
        <f>SUM(G443,G445,)</f>
        <v>47645.2</v>
      </c>
      <c r="H441" s="382">
        <f>SUM(G441*100/F441)</f>
        <v>95.8251040807707</v>
      </c>
      <c r="I441" s="390">
        <f>SUM(I443:I444)</f>
        <v>0</v>
      </c>
      <c r="J441" s="13"/>
    </row>
    <row r="442" spans="1:10" s="14" customFormat="1" ht="12.75">
      <c r="A442" s="25"/>
      <c r="B442" s="252"/>
      <c r="C442" s="15"/>
      <c r="D442" s="27"/>
      <c r="E442" s="257" t="s">
        <v>38</v>
      </c>
      <c r="F442" s="251"/>
      <c r="G442" s="316"/>
      <c r="H442" s="382" t="s">
        <v>118</v>
      </c>
      <c r="I442" s="408"/>
      <c r="J442" s="13"/>
    </row>
    <row r="443" spans="1:10" s="52" customFormat="1" ht="38.25">
      <c r="A443" s="46"/>
      <c r="B443" s="57"/>
      <c r="C443" s="186"/>
      <c r="D443" s="169">
        <v>2030</v>
      </c>
      <c r="E443" s="170" t="s">
        <v>20</v>
      </c>
      <c r="F443" s="187">
        <v>40967</v>
      </c>
      <c r="G443" s="518">
        <v>40967</v>
      </c>
      <c r="H443" s="382">
        <f>SUM(G443*100/F443)</f>
        <v>100</v>
      </c>
      <c r="I443" s="463">
        <v>0</v>
      </c>
      <c r="J443" s="51"/>
    </row>
    <row r="444" spans="1:10" s="43" customFormat="1" ht="51">
      <c r="A444" s="53"/>
      <c r="B444" s="54"/>
      <c r="C444" s="65"/>
      <c r="D444" s="94"/>
      <c r="E444" s="545" t="s">
        <v>134</v>
      </c>
      <c r="F444" s="73"/>
      <c r="G444" s="416"/>
      <c r="H444" s="362" t="s">
        <v>118</v>
      </c>
      <c r="I444" s="436"/>
      <c r="J444" s="41"/>
    </row>
    <row r="445" spans="1:10" s="43" customFormat="1" ht="89.25">
      <c r="A445" s="46"/>
      <c r="B445" s="342"/>
      <c r="C445" s="41"/>
      <c r="D445" s="208">
        <v>2040</v>
      </c>
      <c r="E445" s="724" t="s">
        <v>242</v>
      </c>
      <c r="F445" s="706">
        <v>8754</v>
      </c>
      <c r="G445" s="725">
        <v>6678.2</v>
      </c>
      <c r="H445" s="385">
        <f>SUM(G445*100/F445)</f>
        <v>76.28741146904272</v>
      </c>
      <c r="I445" s="458">
        <v>0</v>
      </c>
      <c r="J445" s="41"/>
    </row>
    <row r="446" spans="1:10" s="43" customFormat="1" ht="102.75" customHeight="1">
      <c r="A446" s="58"/>
      <c r="B446" s="58"/>
      <c r="C446" s="58"/>
      <c r="D446" s="89"/>
      <c r="E446" s="545" t="s">
        <v>243</v>
      </c>
      <c r="F446" s="59"/>
      <c r="G446" s="416"/>
      <c r="H446" s="393" t="s">
        <v>118</v>
      </c>
      <c r="I446" s="436"/>
      <c r="J446" s="41"/>
    </row>
    <row r="447" spans="1:9" s="115" customFormat="1" ht="12.75">
      <c r="A447" s="756" t="s">
        <v>112</v>
      </c>
      <c r="B447" s="112">
        <v>15</v>
      </c>
      <c r="C447" s="113"/>
      <c r="D447" s="113"/>
      <c r="E447" s="114"/>
      <c r="F447" s="113"/>
      <c r="G447" s="418" t="s">
        <v>146</v>
      </c>
      <c r="H447" s="357" t="s">
        <v>118</v>
      </c>
      <c r="I447" s="440"/>
    </row>
    <row r="448" spans="1:9" s="1" customFormat="1" ht="13.5" thickBot="1">
      <c r="A448" s="5"/>
      <c r="B448" s="4"/>
      <c r="C448" s="2"/>
      <c r="D448" s="2"/>
      <c r="E448" s="10"/>
      <c r="F448" s="2"/>
      <c r="G448" s="301"/>
      <c r="H448" s="358" t="s">
        <v>118</v>
      </c>
      <c r="I448" s="443"/>
    </row>
    <row r="449" spans="1:10" s="3" customFormat="1" ht="13.5" thickBot="1">
      <c r="A449" s="273" t="s">
        <v>81</v>
      </c>
      <c r="B449" s="274" t="s">
        <v>109</v>
      </c>
      <c r="C449" s="759" t="s">
        <v>92</v>
      </c>
      <c r="D449" s="760"/>
      <c r="E449" s="276" t="s">
        <v>80</v>
      </c>
      <c r="F449" s="275" t="s">
        <v>115</v>
      </c>
      <c r="G449" s="218" t="s">
        <v>116</v>
      </c>
      <c r="H449" s="375" t="s">
        <v>117</v>
      </c>
      <c r="I449" s="219" t="s">
        <v>121</v>
      </c>
      <c r="J449" s="6"/>
    </row>
    <row r="450" spans="1:10" s="43" customFormat="1" ht="25.5">
      <c r="A450" s="277">
        <v>900</v>
      </c>
      <c r="B450" s="235"/>
      <c r="C450" s="235"/>
      <c r="D450" s="244"/>
      <c r="E450" s="233" t="s">
        <v>101</v>
      </c>
      <c r="F450" s="577">
        <f>SUM(F451,F459,F464,F468,F472,F477,F484,)</f>
        <v>3818218</v>
      </c>
      <c r="G450" s="577">
        <f>SUM(G451,G459,G464,G468,G472,G477,G484,)</f>
        <v>3836210.47</v>
      </c>
      <c r="H450" s="361">
        <f>SUM(G450*100/F450)</f>
        <v>100.47122689170708</v>
      </c>
      <c r="I450" s="525">
        <f>SUM(I451,I459,I468,I472,I477,I484)</f>
        <v>136697.47999999998</v>
      </c>
      <c r="J450" s="41"/>
    </row>
    <row r="451" spans="1:10" s="14" customFormat="1" ht="12.75">
      <c r="A451" s="35"/>
      <c r="B451" s="217">
        <v>90002</v>
      </c>
      <c r="C451" s="38"/>
      <c r="D451" s="39"/>
      <c r="E451" s="188" t="s">
        <v>166</v>
      </c>
      <c r="F451" s="189">
        <f>SUM(F452)</f>
        <v>3126876</v>
      </c>
      <c r="G451" s="189">
        <f>SUM(G452)</f>
        <v>3160376.41</v>
      </c>
      <c r="H451" s="386">
        <f>SUM(G451*100/F451)</f>
        <v>101.0713699551885</v>
      </c>
      <c r="I451" s="476">
        <f>SUM(I452)</f>
        <v>136697.47999999998</v>
      </c>
      <c r="J451" s="13"/>
    </row>
    <row r="452" spans="1:10" s="14" customFormat="1" ht="12.75">
      <c r="A452" s="25"/>
      <c r="B452" s="249"/>
      <c r="C452" s="213"/>
      <c r="D452" s="39"/>
      <c r="E452" s="250" t="s">
        <v>37</v>
      </c>
      <c r="F452" s="251">
        <f>SUM(F454:F458)</f>
        <v>3126876</v>
      </c>
      <c r="G452" s="251">
        <f>SUM(G454:G458)</f>
        <v>3160376.41</v>
      </c>
      <c r="H452" s="382">
        <f>SUM(G452*100/F452)</f>
        <v>101.0713699551885</v>
      </c>
      <c r="I452" s="390">
        <f>SUM(I454:I458)</f>
        <v>136697.47999999998</v>
      </c>
      <c r="J452" s="13"/>
    </row>
    <row r="453" spans="1:10" s="14" customFormat="1" ht="12.75">
      <c r="A453" s="11"/>
      <c r="B453" s="252"/>
      <c r="C453" s="15"/>
      <c r="D453" s="27"/>
      <c r="E453" s="257" t="s">
        <v>38</v>
      </c>
      <c r="F453" s="251"/>
      <c r="G453" s="316"/>
      <c r="H453" s="389" t="s">
        <v>118</v>
      </c>
      <c r="I453" s="408"/>
      <c r="J453" s="13"/>
    </row>
    <row r="454" spans="1:10" s="52" customFormat="1" ht="76.5">
      <c r="A454" s="57"/>
      <c r="B454" s="46"/>
      <c r="C454" s="59"/>
      <c r="D454" s="74">
        <v>490</v>
      </c>
      <c r="E454" s="183" t="s">
        <v>172</v>
      </c>
      <c r="F454" s="110">
        <v>3100083</v>
      </c>
      <c r="G454" s="522">
        <v>3132187.01</v>
      </c>
      <c r="H454" s="393">
        <f>SUM(G454*100/F454)</f>
        <v>101.03558549883986</v>
      </c>
      <c r="I454" s="453">
        <v>130277.48</v>
      </c>
      <c r="J454" s="51"/>
    </row>
    <row r="455" spans="1:10" s="52" customFormat="1" ht="38.25">
      <c r="A455" s="57"/>
      <c r="B455" s="46"/>
      <c r="C455" s="41"/>
      <c r="D455" s="542">
        <v>570</v>
      </c>
      <c r="E455" s="344" t="s">
        <v>258</v>
      </c>
      <c r="F455" s="727">
        <v>5000</v>
      </c>
      <c r="G455" s="720">
        <v>5000</v>
      </c>
      <c r="H455" s="385">
        <f>SUM(G455*100/F455)</f>
        <v>100</v>
      </c>
      <c r="I455" s="391">
        <v>0</v>
      </c>
      <c r="J455" s="51"/>
    </row>
    <row r="456" spans="1:10" s="43" customFormat="1" ht="12.75">
      <c r="A456" s="57"/>
      <c r="B456" s="46"/>
      <c r="C456" s="69"/>
      <c r="D456" s="542">
        <v>690</v>
      </c>
      <c r="E456" s="543" t="s">
        <v>91</v>
      </c>
      <c r="F456" s="517">
        <v>18150</v>
      </c>
      <c r="G456" s="499">
        <v>19472.18</v>
      </c>
      <c r="H456" s="382">
        <f>SUM(G456*100/F456)</f>
        <v>107.28473829201101</v>
      </c>
      <c r="I456" s="458">
        <v>0</v>
      </c>
      <c r="J456" s="41"/>
    </row>
    <row r="457" spans="1:10" s="43" customFormat="1" ht="25.5">
      <c r="A457" s="57"/>
      <c r="B457" s="46"/>
      <c r="C457" s="59"/>
      <c r="D457" s="544"/>
      <c r="E457" s="303" t="s">
        <v>138</v>
      </c>
      <c r="F457" s="521"/>
      <c r="G457" s="524"/>
      <c r="H457" s="393" t="s">
        <v>118</v>
      </c>
      <c r="I457" s="453"/>
      <c r="J457" s="41"/>
    </row>
    <row r="458" spans="1:10" s="300" customFormat="1" ht="25.5">
      <c r="A458" s="297"/>
      <c r="B458" s="605"/>
      <c r="C458" s="320"/>
      <c r="D458" s="260">
        <v>910</v>
      </c>
      <c r="E458" s="127" t="s">
        <v>79</v>
      </c>
      <c r="F458" s="262">
        <v>3643</v>
      </c>
      <c r="G458" s="500">
        <v>3717.22</v>
      </c>
      <c r="H458" s="382">
        <f>SUM(G458*100/F458)</f>
        <v>102.03733186933846</v>
      </c>
      <c r="I458" s="391">
        <v>6420</v>
      </c>
      <c r="J458" s="299"/>
    </row>
    <row r="459" spans="1:10" s="14" customFormat="1" ht="12.75">
      <c r="A459" s="25"/>
      <c r="B459" s="165">
        <v>90003</v>
      </c>
      <c r="C459" s="38"/>
      <c r="D459" s="39"/>
      <c r="E459" s="188" t="s">
        <v>89</v>
      </c>
      <c r="F459" s="189">
        <f>SUM(F460)</f>
        <v>7027</v>
      </c>
      <c r="G459" s="476">
        <f>SUM(G460)</f>
        <v>6664.31</v>
      </c>
      <c r="H459" s="386">
        <f>SUM(G459*100/F459)</f>
        <v>94.83862245624022</v>
      </c>
      <c r="I459" s="476">
        <f>SUM(I462)</f>
        <v>0</v>
      </c>
      <c r="J459" s="13"/>
    </row>
    <row r="460" spans="1:10" s="14" customFormat="1" ht="12.75">
      <c r="A460" s="25"/>
      <c r="B460" s="249"/>
      <c r="C460" s="213"/>
      <c r="D460" s="39"/>
      <c r="E460" s="250" t="s">
        <v>37</v>
      </c>
      <c r="F460" s="251">
        <f>SUM(F462:F463)</f>
        <v>7027</v>
      </c>
      <c r="G460" s="251">
        <f>SUM(G462:G463)</f>
        <v>6664.31</v>
      </c>
      <c r="H460" s="382">
        <f>SUM(G460*100/F460)</f>
        <v>94.83862245624022</v>
      </c>
      <c r="I460" s="390">
        <f>SUM(I462:I463)</f>
        <v>0</v>
      </c>
      <c r="J460" s="13"/>
    </row>
    <row r="461" spans="1:10" s="14" customFormat="1" ht="12.75">
      <c r="A461" s="11"/>
      <c r="B461" s="252"/>
      <c r="C461" s="15"/>
      <c r="D461" s="27"/>
      <c r="E461" s="257" t="s">
        <v>38</v>
      </c>
      <c r="F461" s="251"/>
      <c r="G461" s="316"/>
      <c r="H461" s="389" t="s">
        <v>118</v>
      </c>
      <c r="I461" s="408"/>
      <c r="J461" s="13"/>
    </row>
    <row r="462" spans="1:10" s="52" customFormat="1" ht="38.25">
      <c r="A462" s="57"/>
      <c r="B462" s="46"/>
      <c r="C462" s="59"/>
      <c r="D462" s="74">
        <v>830</v>
      </c>
      <c r="E462" s="286" t="s">
        <v>60</v>
      </c>
      <c r="F462" s="110">
        <v>7000</v>
      </c>
      <c r="G462" s="522">
        <v>6636.81</v>
      </c>
      <c r="H462" s="393">
        <f>SUM(G462*100/F462)</f>
        <v>94.81157142857143</v>
      </c>
      <c r="I462" s="453">
        <v>0</v>
      </c>
      <c r="J462" s="51"/>
    </row>
    <row r="463" spans="1:10" s="52" customFormat="1" ht="26.25" customHeight="1">
      <c r="A463" s="46"/>
      <c r="B463" s="131"/>
      <c r="C463" s="190"/>
      <c r="D463" s="263">
        <v>970</v>
      </c>
      <c r="E463" s="282" t="s">
        <v>209</v>
      </c>
      <c r="F463" s="581">
        <v>27</v>
      </c>
      <c r="G463" s="582">
        <v>27.5</v>
      </c>
      <c r="H463" s="393">
        <f>SUM(G463*100/F463)</f>
        <v>101.85185185185185</v>
      </c>
      <c r="I463" s="453">
        <v>0</v>
      </c>
      <c r="J463" s="51"/>
    </row>
    <row r="464" spans="1:10" s="14" customFormat="1" ht="25.5">
      <c r="A464" s="25"/>
      <c r="B464" s="217">
        <v>90004</v>
      </c>
      <c r="C464" s="38"/>
      <c r="D464" s="39"/>
      <c r="E464" s="728" t="s">
        <v>244</v>
      </c>
      <c r="F464" s="189">
        <f>SUM(F465)</f>
        <v>16900</v>
      </c>
      <c r="G464" s="476">
        <f>SUM(G465)</f>
        <v>16900</v>
      </c>
      <c r="H464" s="386">
        <f>SUM(G464*100/F464)</f>
        <v>100</v>
      </c>
      <c r="I464" s="476">
        <f>SUM(I467)</f>
        <v>0</v>
      </c>
      <c r="J464" s="13"/>
    </row>
    <row r="465" spans="1:10" s="14" customFormat="1" ht="12.75">
      <c r="A465" s="25"/>
      <c r="B465" s="216"/>
      <c r="C465" s="213"/>
      <c r="D465" s="39"/>
      <c r="E465" s="250" t="s">
        <v>37</v>
      </c>
      <c r="F465" s="251">
        <f>SUM(F467)</f>
        <v>16900</v>
      </c>
      <c r="G465" s="251">
        <f>SUM(G467)</f>
        <v>16900</v>
      </c>
      <c r="H465" s="382">
        <f>SUM(G465*100/F465)</f>
        <v>100</v>
      </c>
      <c r="I465" s="390">
        <f>SUM(I467:I467)</f>
        <v>0</v>
      </c>
      <c r="J465" s="13"/>
    </row>
    <row r="466" spans="1:10" s="14" customFormat="1" ht="12.75">
      <c r="A466" s="11"/>
      <c r="B466" s="254"/>
      <c r="C466" s="15"/>
      <c r="D466" s="27"/>
      <c r="E466" s="257" t="s">
        <v>38</v>
      </c>
      <c r="F466" s="251"/>
      <c r="G466" s="316"/>
      <c r="H466" s="389" t="s">
        <v>118</v>
      </c>
      <c r="I466" s="408"/>
      <c r="J466" s="13"/>
    </row>
    <row r="467" spans="1:10" s="43" customFormat="1" ht="115.5" customHeight="1">
      <c r="A467" s="57"/>
      <c r="B467" s="131"/>
      <c r="C467" s="448"/>
      <c r="D467" s="263">
        <v>2440</v>
      </c>
      <c r="E467" s="282" t="s">
        <v>245</v>
      </c>
      <c r="F467" s="264">
        <v>16900</v>
      </c>
      <c r="G467" s="495">
        <v>16900</v>
      </c>
      <c r="H467" s="389">
        <f>SUM(G467*100/F467)</f>
        <v>100</v>
      </c>
      <c r="I467" s="391">
        <v>0</v>
      </c>
      <c r="J467" s="41"/>
    </row>
    <row r="468" spans="1:10" s="14" customFormat="1" ht="12.75">
      <c r="A468" s="25"/>
      <c r="B468" s="165">
        <v>90015</v>
      </c>
      <c r="C468" s="26"/>
      <c r="D468" s="27"/>
      <c r="E468" s="137" t="s">
        <v>167</v>
      </c>
      <c r="F468" s="280">
        <f>SUM(F469)</f>
        <v>5094</v>
      </c>
      <c r="G468" s="523">
        <f>SUM(G469)</f>
        <v>5094.16</v>
      </c>
      <c r="H468" s="586">
        <f>SUM(G468*100/F468)</f>
        <v>100.00314095013742</v>
      </c>
      <c r="I468" s="523">
        <f>SUM(I469)</f>
        <v>0</v>
      </c>
      <c r="J468" s="13"/>
    </row>
    <row r="469" spans="1:10" s="14" customFormat="1" ht="12.75">
      <c r="A469" s="25"/>
      <c r="B469" s="216"/>
      <c r="C469" s="213"/>
      <c r="D469" s="39"/>
      <c r="E469" s="250" t="s">
        <v>37</v>
      </c>
      <c r="F469" s="251">
        <f>SUM(F471:F471)</f>
        <v>5094</v>
      </c>
      <c r="G469" s="314">
        <f>SUM(G471:G471)</f>
        <v>5094.16</v>
      </c>
      <c r="H469" s="389">
        <f>SUM(G469*100/F469)</f>
        <v>100.00314095013742</v>
      </c>
      <c r="I469" s="390">
        <f>SUM(I471:I471)</f>
        <v>0</v>
      </c>
      <c r="J469" s="13"/>
    </row>
    <row r="470" spans="1:10" s="14" customFormat="1" ht="12.75">
      <c r="A470" s="25"/>
      <c r="B470" s="254"/>
      <c r="C470" s="15"/>
      <c r="D470" s="27"/>
      <c r="E470" s="257" t="s">
        <v>38</v>
      </c>
      <c r="F470" s="251"/>
      <c r="G470" s="316"/>
      <c r="H470" s="389" t="s">
        <v>118</v>
      </c>
      <c r="I470" s="408"/>
      <c r="J470" s="13"/>
    </row>
    <row r="471" spans="1:10" s="52" customFormat="1" ht="51.75" customHeight="1">
      <c r="A471" s="46"/>
      <c r="B471" s="131"/>
      <c r="C471" s="190"/>
      <c r="D471" s="263">
        <v>970</v>
      </c>
      <c r="E471" s="282" t="s">
        <v>210</v>
      </c>
      <c r="F471" s="581">
        <v>5094</v>
      </c>
      <c r="G471" s="582">
        <v>5094.16</v>
      </c>
      <c r="H471" s="389">
        <f>SUM(G471*100/F471)</f>
        <v>100.00314095013742</v>
      </c>
      <c r="I471" s="453">
        <v>0</v>
      </c>
      <c r="J471" s="51"/>
    </row>
    <row r="472" spans="1:10" s="14" customFormat="1" ht="51">
      <c r="A472" s="25"/>
      <c r="B472" s="165">
        <v>90019</v>
      </c>
      <c r="C472" s="26"/>
      <c r="D472" s="27"/>
      <c r="E472" s="137" t="s">
        <v>52</v>
      </c>
      <c r="F472" s="280">
        <f>SUM(F473)</f>
        <v>622169</v>
      </c>
      <c r="G472" s="523">
        <f>SUM(G473)</f>
        <v>607127.32</v>
      </c>
      <c r="H472" s="411">
        <f>SUM(G472*100/F472)</f>
        <v>97.5823803500335</v>
      </c>
      <c r="I472" s="523">
        <f>SUM(I473)</f>
        <v>0</v>
      </c>
      <c r="J472" s="13"/>
    </row>
    <row r="473" spans="1:10" s="14" customFormat="1" ht="12.75">
      <c r="A473" s="25"/>
      <c r="B473" s="216"/>
      <c r="C473" s="213"/>
      <c r="D473" s="39"/>
      <c r="E473" s="250" t="s">
        <v>37</v>
      </c>
      <c r="F473" s="251">
        <f>SUM(F475:F475)</f>
        <v>622169</v>
      </c>
      <c r="G473" s="314">
        <f>SUM(G475:G475)</f>
        <v>607127.32</v>
      </c>
      <c r="H473" s="382">
        <f>SUM(G473*100/F473)</f>
        <v>97.5823803500335</v>
      </c>
      <c r="I473" s="390">
        <f>SUM(I475:I476)</f>
        <v>0</v>
      </c>
      <c r="J473" s="13"/>
    </row>
    <row r="474" spans="1:10" s="14" customFormat="1" ht="12.75">
      <c r="A474" s="25"/>
      <c r="B474" s="254"/>
      <c r="C474" s="15"/>
      <c r="D474" s="27"/>
      <c r="E474" s="257" t="s">
        <v>38</v>
      </c>
      <c r="F474" s="251"/>
      <c r="G474" s="316"/>
      <c r="H474" s="382" t="s">
        <v>118</v>
      </c>
      <c r="I474" s="408"/>
      <c r="J474" s="13"/>
    </row>
    <row r="475" spans="1:10" s="52" customFormat="1" ht="12.75">
      <c r="A475" s="46"/>
      <c r="B475" s="342"/>
      <c r="C475" s="69"/>
      <c r="D475" s="70">
        <v>690</v>
      </c>
      <c r="E475" s="71" t="s">
        <v>91</v>
      </c>
      <c r="F475" s="246">
        <v>622169</v>
      </c>
      <c r="G475" s="499">
        <v>607127.32</v>
      </c>
      <c r="H475" s="382">
        <f>SUM(G475*100/F475)</f>
        <v>97.5823803500335</v>
      </c>
      <c r="I475" s="458">
        <v>0</v>
      </c>
      <c r="J475" s="51"/>
    </row>
    <row r="476" spans="1:10" s="52" customFormat="1" ht="25.5">
      <c r="A476" s="53"/>
      <c r="B476" s="94"/>
      <c r="C476" s="73"/>
      <c r="D476" s="74"/>
      <c r="E476" s="90" t="s">
        <v>53</v>
      </c>
      <c r="F476" s="75"/>
      <c r="G476" s="524"/>
      <c r="H476" s="393" t="s">
        <v>118</v>
      </c>
      <c r="I476" s="453"/>
      <c r="J476" s="51"/>
    </row>
    <row r="477" spans="1:10" s="14" customFormat="1" ht="38.25">
      <c r="A477" s="25"/>
      <c r="B477" s="165">
        <v>90020</v>
      </c>
      <c r="C477" s="26"/>
      <c r="D477" s="27"/>
      <c r="E477" s="137" t="s">
        <v>200</v>
      </c>
      <c r="F477" s="280">
        <f>SUM(F478)</f>
        <v>116</v>
      </c>
      <c r="G477" s="523">
        <f>SUM(G478)</f>
        <v>11.31</v>
      </c>
      <c r="H477" s="411">
        <f>SUM(G477*100/F477)</f>
        <v>9.75</v>
      </c>
      <c r="I477" s="523">
        <f>SUM(I478)</f>
        <v>0</v>
      </c>
      <c r="J477" s="13"/>
    </row>
    <row r="478" spans="1:10" s="14" customFormat="1" ht="12.75">
      <c r="A478" s="25"/>
      <c r="B478" s="216"/>
      <c r="C478" s="213"/>
      <c r="D478" s="39"/>
      <c r="E478" s="250" t="s">
        <v>37</v>
      </c>
      <c r="F478" s="251">
        <f>SUM(F480:F480)</f>
        <v>116</v>
      </c>
      <c r="G478" s="314">
        <f>SUM(G480:G480)</f>
        <v>11.31</v>
      </c>
      <c r="H478" s="389">
        <f>SUM(G478*100/F478)</f>
        <v>9.75</v>
      </c>
      <c r="I478" s="390">
        <f>SUM(I480:I480)</f>
        <v>0</v>
      </c>
      <c r="J478" s="13"/>
    </row>
    <row r="479" spans="1:10" s="14" customFormat="1" ht="12.75">
      <c r="A479" s="25"/>
      <c r="B479" s="254"/>
      <c r="C479" s="15"/>
      <c r="D479" s="27"/>
      <c r="E479" s="257" t="s">
        <v>38</v>
      </c>
      <c r="F479" s="251"/>
      <c r="G479" s="316"/>
      <c r="H479" s="700" t="s">
        <v>118</v>
      </c>
      <c r="I479" s="408"/>
      <c r="J479" s="13"/>
    </row>
    <row r="480" spans="1:10" s="52" customFormat="1" ht="12.75">
      <c r="A480" s="131"/>
      <c r="B480" s="131"/>
      <c r="C480" s="190"/>
      <c r="D480" s="97">
        <v>400</v>
      </c>
      <c r="E480" s="98" t="s">
        <v>201</v>
      </c>
      <c r="F480" s="581">
        <v>116</v>
      </c>
      <c r="G480" s="582">
        <v>11.31</v>
      </c>
      <c r="H480" s="389">
        <f>SUM(G480*100/F480)</f>
        <v>9.75</v>
      </c>
      <c r="I480" s="453">
        <v>0</v>
      </c>
      <c r="J480" s="51"/>
    </row>
    <row r="481" spans="1:9" s="115" customFormat="1" ht="12.75">
      <c r="A481" s="756" t="s">
        <v>112</v>
      </c>
      <c r="B481" s="112">
        <v>16</v>
      </c>
      <c r="C481" s="113"/>
      <c r="D481" s="113"/>
      <c r="E481" s="114"/>
      <c r="F481" s="113"/>
      <c r="G481" s="418" t="s">
        <v>146</v>
      </c>
      <c r="H481" s="357" t="s">
        <v>118</v>
      </c>
      <c r="I481" s="440"/>
    </row>
    <row r="482" spans="1:9" s="1" customFormat="1" ht="13.5" thickBot="1">
      <c r="A482" s="5"/>
      <c r="B482" s="4"/>
      <c r="C482" s="2"/>
      <c r="D482" s="2"/>
      <c r="E482" s="10"/>
      <c r="F482" s="2"/>
      <c r="G482" s="301"/>
      <c r="H482" s="358" t="s">
        <v>118</v>
      </c>
      <c r="I482" s="443"/>
    </row>
    <row r="483" spans="1:10" s="3" customFormat="1" ht="13.5" thickBot="1">
      <c r="A483" s="273" t="s">
        <v>81</v>
      </c>
      <c r="B483" s="274" t="s">
        <v>109</v>
      </c>
      <c r="C483" s="759" t="s">
        <v>92</v>
      </c>
      <c r="D483" s="760"/>
      <c r="E483" s="276" t="s">
        <v>80</v>
      </c>
      <c r="F483" s="275" t="s">
        <v>115</v>
      </c>
      <c r="G483" s="218" t="s">
        <v>116</v>
      </c>
      <c r="H483" s="375" t="s">
        <v>117</v>
      </c>
      <c r="I483" s="219" t="s">
        <v>121</v>
      </c>
      <c r="J483" s="6"/>
    </row>
    <row r="484" spans="1:10" s="14" customFormat="1" ht="12.75">
      <c r="A484" s="25"/>
      <c r="B484" s="165">
        <v>90095</v>
      </c>
      <c r="C484" s="26"/>
      <c r="D484" s="27"/>
      <c r="E484" s="137" t="s">
        <v>98</v>
      </c>
      <c r="F484" s="280">
        <f>SUM(F485)</f>
        <v>40036</v>
      </c>
      <c r="G484" s="280">
        <f>SUM(G485)</f>
        <v>40036.96</v>
      </c>
      <c r="H484" s="669">
        <f>SUM(G484*100/F484)</f>
        <v>100.00239784194225</v>
      </c>
      <c r="I484" s="523">
        <f>SUM(I485)</f>
        <v>0</v>
      </c>
      <c r="J484" s="13"/>
    </row>
    <row r="485" spans="1:10" s="14" customFormat="1" ht="12.75">
      <c r="A485" s="25"/>
      <c r="B485" s="249"/>
      <c r="C485" s="213"/>
      <c r="D485" s="39"/>
      <c r="E485" s="250" t="s">
        <v>39</v>
      </c>
      <c r="F485" s="251">
        <f>SUM(F487:F489)</f>
        <v>40036</v>
      </c>
      <c r="G485" s="251">
        <f>SUM(G487:G489)</f>
        <v>40036.96</v>
      </c>
      <c r="H485" s="389">
        <f>SUM(G485*100/F485)</f>
        <v>100.00239784194225</v>
      </c>
      <c r="I485" s="390">
        <f>SUM(I489,I488)</f>
        <v>0</v>
      </c>
      <c r="J485" s="13"/>
    </row>
    <row r="486" spans="1:10" s="14" customFormat="1" ht="12.75">
      <c r="A486" s="25"/>
      <c r="B486" s="252"/>
      <c r="C486" s="15"/>
      <c r="D486" s="27"/>
      <c r="E486" s="346" t="s">
        <v>38</v>
      </c>
      <c r="F486" s="95"/>
      <c r="G486" s="429"/>
      <c r="H486" s="389" t="s">
        <v>118</v>
      </c>
      <c r="I486" s="467"/>
      <c r="J486" s="13"/>
    </row>
    <row r="487" spans="1:10" s="52" customFormat="1" ht="12.75">
      <c r="A487" s="53"/>
      <c r="B487" s="53"/>
      <c r="C487" s="152"/>
      <c r="D487" s="139">
        <v>920</v>
      </c>
      <c r="E487" s="140" t="s">
        <v>241</v>
      </c>
      <c r="F487" s="158">
        <v>351</v>
      </c>
      <c r="G487" s="504">
        <v>351.77</v>
      </c>
      <c r="H487" s="389">
        <f>SUM(G487*100/F487)</f>
        <v>100.21937321937322</v>
      </c>
      <c r="I487" s="391">
        <v>0</v>
      </c>
      <c r="J487" s="51"/>
    </row>
    <row r="488" spans="1:10" s="211" customFormat="1" ht="63.75" customHeight="1">
      <c r="A488" s="754"/>
      <c r="B488" s="753"/>
      <c r="C488" s="641"/>
      <c r="D488" s="263">
        <v>970</v>
      </c>
      <c r="E488" s="282" t="s">
        <v>211</v>
      </c>
      <c r="F488" s="642">
        <v>7885</v>
      </c>
      <c r="G488" s="643">
        <v>7885.19</v>
      </c>
      <c r="H488" s="389" t="s">
        <v>118</v>
      </c>
      <c r="I488" s="390">
        <v>0</v>
      </c>
      <c r="J488" s="210"/>
    </row>
    <row r="489" spans="1:10" s="211" customFormat="1" ht="141" customHeight="1" thickBot="1">
      <c r="A489" s="583"/>
      <c r="B489" s="584"/>
      <c r="C489" s="635"/>
      <c r="D489" s="636">
        <v>2460</v>
      </c>
      <c r="E489" s="637" t="s">
        <v>194</v>
      </c>
      <c r="F489" s="638">
        <v>31800</v>
      </c>
      <c r="G489" s="639">
        <v>31800</v>
      </c>
      <c r="H489" s="566">
        <f>SUM(G489*100/F489)</f>
        <v>100</v>
      </c>
      <c r="I489" s="640">
        <v>0</v>
      </c>
      <c r="J489" s="210"/>
    </row>
    <row r="490" spans="1:10" s="43" customFormat="1" ht="25.5">
      <c r="A490" s="560">
        <v>921</v>
      </c>
      <c r="B490" s="221"/>
      <c r="C490" s="228"/>
      <c r="D490" s="221"/>
      <c r="E490" s="265" t="s">
        <v>158</v>
      </c>
      <c r="F490" s="561">
        <f>SUM(F491,F495,F500,)</f>
        <v>67835</v>
      </c>
      <c r="G490" s="561">
        <f>SUM(G491,G495,G500,)</f>
        <v>68920.91</v>
      </c>
      <c r="H490" s="562">
        <f aca="true" t="shared" si="6" ref="H490:H499">SUM(G490*100/F490)</f>
        <v>101.60081079088965</v>
      </c>
      <c r="I490" s="561">
        <f>SUM(I495,I491)</f>
        <v>0</v>
      </c>
      <c r="J490" s="41"/>
    </row>
    <row r="491" spans="1:10" s="14" customFormat="1" ht="25.5">
      <c r="A491" s="25"/>
      <c r="B491" s="563">
        <v>92105</v>
      </c>
      <c r="C491" s="38"/>
      <c r="D491" s="213"/>
      <c r="E491" s="159" t="s">
        <v>202</v>
      </c>
      <c r="F491" s="498">
        <f>SUM(F492)</f>
        <v>1385</v>
      </c>
      <c r="G491" s="498">
        <f>SUM(G492)</f>
        <v>1384.89</v>
      </c>
      <c r="H491" s="586">
        <f t="shared" si="6"/>
        <v>99.99205776173285</v>
      </c>
      <c r="I491" s="498">
        <f>SUM(I492)</f>
        <v>0</v>
      </c>
      <c r="J491" s="13"/>
    </row>
    <row r="492" spans="1:10" s="14" customFormat="1" ht="12.75">
      <c r="A492" s="25"/>
      <c r="B492" s="312"/>
      <c r="C492" s="213"/>
      <c r="D492" s="39"/>
      <c r="E492" s="313" t="s">
        <v>37</v>
      </c>
      <c r="F492" s="314">
        <f>SUM(F494)</f>
        <v>1385</v>
      </c>
      <c r="G492" s="314">
        <f>SUM(G494)</f>
        <v>1384.89</v>
      </c>
      <c r="H492" s="389">
        <f t="shared" si="6"/>
        <v>99.99205776173285</v>
      </c>
      <c r="I492" s="314">
        <f>SUM(I494)</f>
        <v>0</v>
      </c>
      <c r="J492" s="13"/>
    </row>
    <row r="493" spans="1:10" s="14" customFormat="1" ht="12.75">
      <c r="A493" s="25"/>
      <c r="B493" s="312"/>
      <c r="C493" s="15"/>
      <c r="D493" s="27"/>
      <c r="E493" s="315" t="s">
        <v>38</v>
      </c>
      <c r="F493" s="314"/>
      <c r="G493" s="316"/>
      <c r="H493" s="389" t="s">
        <v>118</v>
      </c>
      <c r="I493" s="408"/>
      <c r="J493" s="13"/>
    </row>
    <row r="494" spans="1:10" s="302" customFormat="1" ht="140.25">
      <c r="A494" s="426"/>
      <c r="B494" s="567"/>
      <c r="C494" s="657"/>
      <c r="D494" s="269">
        <v>2910</v>
      </c>
      <c r="E494" s="661" t="s">
        <v>218</v>
      </c>
      <c r="F494" s="271">
        <v>1385</v>
      </c>
      <c r="G494" s="272">
        <v>1384.89</v>
      </c>
      <c r="H494" s="385">
        <f t="shared" si="6"/>
        <v>99.99205776173285</v>
      </c>
      <c r="I494" s="391">
        <v>0</v>
      </c>
      <c r="J494" s="301"/>
    </row>
    <row r="495" spans="1:10" s="14" customFormat="1" ht="12.75">
      <c r="A495" s="25"/>
      <c r="B495" s="587">
        <v>92118</v>
      </c>
      <c r="C495" s="26"/>
      <c r="D495" s="15"/>
      <c r="E495" s="588" t="s">
        <v>159</v>
      </c>
      <c r="F495" s="589">
        <f>SUM(F496)</f>
        <v>1450</v>
      </c>
      <c r="G495" s="498">
        <f>SUM(G496)</f>
        <v>2536.02</v>
      </c>
      <c r="H495" s="586">
        <f t="shared" si="6"/>
        <v>174.89793103448275</v>
      </c>
      <c r="I495" s="496">
        <f>SUM(I499:I499)</f>
        <v>0</v>
      </c>
      <c r="J495" s="13"/>
    </row>
    <row r="496" spans="1:10" s="14" customFormat="1" ht="12.75">
      <c r="A496" s="25"/>
      <c r="B496" s="252"/>
      <c r="C496" s="213"/>
      <c r="D496" s="39"/>
      <c r="E496" s="250" t="s">
        <v>37</v>
      </c>
      <c r="F496" s="251">
        <f>SUM(F498:F499)</f>
        <v>1450</v>
      </c>
      <c r="G496" s="251">
        <f>SUM(G498:G499)</f>
        <v>2536.02</v>
      </c>
      <c r="H496" s="389">
        <f t="shared" si="6"/>
        <v>174.89793103448275</v>
      </c>
      <c r="I496" s="251">
        <f>SUM(I498:I499)</f>
        <v>0</v>
      </c>
      <c r="J496" s="13"/>
    </row>
    <row r="497" spans="1:10" s="14" customFormat="1" ht="12.75">
      <c r="A497" s="11"/>
      <c r="B497" s="252"/>
      <c r="C497" s="15"/>
      <c r="D497" s="27"/>
      <c r="E497" s="257" t="s">
        <v>38</v>
      </c>
      <c r="F497" s="251"/>
      <c r="G497" s="316"/>
      <c r="H497" s="389" t="s">
        <v>118</v>
      </c>
      <c r="I497" s="408"/>
      <c r="J497" s="13"/>
    </row>
    <row r="498" spans="1:10" s="43" customFormat="1" ht="38.25">
      <c r="A498" s="57"/>
      <c r="B498" s="46"/>
      <c r="C498" s="256"/>
      <c r="D498" s="139">
        <v>920</v>
      </c>
      <c r="E498" s="261" t="s">
        <v>173</v>
      </c>
      <c r="F498" s="158">
        <v>0</v>
      </c>
      <c r="G498" s="504">
        <v>83.06</v>
      </c>
      <c r="H498" s="389" t="s">
        <v>118</v>
      </c>
      <c r="I498" s="391">
        <v>0</v>
      </c>
      <c r="J498" s="41"/>
    </row>
    <row r="499" spans="1:10" s="52" customFormat="1" ht="38.25">
      <c r="A499" s="57"/>
      <c r="B499" s="131"/>
      <c r="C499" s="448"/>
      <c r="D499" s="572">
        <v>970</v>
      </c>
      <c r="E499" s="668" t="s">
        <v>212</v>
      </c>
      <c r="F499" s="574">
        <v>1450</v>
      </c>
      <c r="G499" s="501">
        <v>2452.96</v>
      </c>
      <c r="H499" s="389">
        <f t="shared" si="6"/>
        <v>169.1696551724138</v>
      </c>
      <c r="I499" s="391">
        <v>0</v>
      </c>
      <c r="J499" s="51"/>
    </row>
    <row r="500" spans="1:10" s="14" customFormat="1" ht="25.5">
      <c r="A500" s="25"/>
      <c r="B500" s="587">
        <v>92120</v>
      </c>
      <c r="C500" s="26"/>
      <c r="D500" s="15"/>
      <c r="E500" s="588" t="s">
        <v>246</v>
      </c>
      <c r="F500" s="589">
        <f>SUM(F501,F504,)</f>
        <v>65000</v>
      </c>
      <c r="G500" s="589">
        <f>SUM(G501,G504,)</f>
        <v>65000</v>
      </c>
      <c r="H500" s="730">
        <f>SUM(G500*100/F500)</f>
        <v>100</v>
      </c>
      <c r="I500" s="496">
        <f>SUM(I510:I510)</f>
        <v>0</v>
      </c>
      <c r="J500" s="13"/>
    </row>
    <row r="501" spans="1:10" s="14" customFormat="1" ht="12.75">
      <c r="A501" s="25"/>
      <c r="B501" s="216"/>
      <c r="C501" s="213"/>
      <c r="D501" s="39"/>
      <c r="E501" s="250" t="s">
        <v>37</v>
      </c>
      <c r="F501" s="251">
        <f>SUM(F503)</f>
        <v>20000</v>
      </c>
      <c r="G501" s="251">
        <f>SUM(G503)</f>
        <v>20000</v>
      </c>
      <c r="H501" s="731">
        <f>SUM(G501*100/F501)</f>
        <v>100</v>
      </c>
      <c r="I501" s="251">
        <f>SUM(I503:I510)</f>
        <v>0</v>
      </c>
      <c r="J501" s="13"/>
    </row>
    <row r="502" spans="1:10" s="14" customFormat="1" ht="12.75">
      <c r="A502" s="25"/>
      <c r="B502" s="433"/>
      <c r="C502" s="15"/>
      <c r="D502" s="27"/>
      <c r="E502" s="257" t="s">
        <v>38</v>
      </c>
      <c r="F502" s="251"/>
      <c r="G502" s="316"/>
      <c r="H502" s="729" t="s">
        <v>118</v>
      </c>
      <c r="I502" s="408"/>
      <c r="J502" s="13"/>
    </row>
    <row r="503" spans="1:10" s="43" customFormat="1" ht="127.5" customHeight="1">
      <c r="A503" s="57"/>
      <c r="B503" s="46"/>
      <c r="C503" s="256"/>
      <c r="D503" s="139">
        <v>2730</v>
      </c>
      <c r="E503" s="261" t="s">
        <v>247</v>
      </c>
      <c r="F503" s="158">
        <v>20000</v>
      </c>
      <c r="G503" s="504">
        <v>20000</v>
      </c>
      <c r="H503" s="731">
        <f>SUM(G503*100/F503)</f>
        <v>100</v>
      </c>
      <c r="I503" s="391">
        <v>0</v>
      </c>
      <c r="J503" s="41"/>
    </row>
    <row r="504" spans="1:10" s="14" customFormat="1" ht="12.75">
      <c r="A504" s="25"/>
      <c r="B504" s="216"/>
      <c r="C504" s="15"/>
      <c r="D504" s="27"/>
      <c r="E504" s="434" t="s">
        <v>39</v>
      </c>
      <c r="F504" s="253">
        <f>SUM(F506)</f>
        <v>45000</v>
      </c>
      <c r="G504" s="253">
        <f>SUM(G506)</f>
        <v>45000</v>
      </c>
      <c r="H504" s="359">
        <f>SUM(G504*100/F504)</f>
        <v>100</v>
      </c>
      <c r="I504" s="453">
        <v>0</v>
      </c>
      <c r="J504" s="13"/>
    </row>
    <row r="505" spans="1:10" s="14" customFormat="1" ht="12.75">
      <c r="A505" s="11"/>
      <c r="B505" s="252"/>
      <c r="C505" s="15"/>
      <c r="D505" s="27"/>
      <c r="E505" s="257" t="s">
        <v>38</v>
      </c>
      <c r="F505" s="251"/>
      <c r="G505" s="316"/>
      <c r="H505" s="349" t="s">
        <v>118</v>
      </c>
      <c r="I505" s="408"/>
      <c r="J505" s="13"/>
    </row>
    <row r="506" spans="1:10" s="688" customFormat="1" ht="51">
      <c r="A506" s="755"/>
      <c r="B506" s="683"/>
      <c r="C506" s="684"/>
      <c r="D506" s="685">
        <v>6680</v>
      </c>
      <c r="E506" s="183" t="s">
        <v>229</v>
      </c>
      <c r="F506" s="642">
        <v>45000</v>
      </c>
      <c r="G506" s="643">
        <v>45000</v>
      </c>
      <c r="H506" s="713">
        <f>SUM(G506*100/F506)</f>
        <v>100</v>
      </c>
      <c r="I506" s="686">
        <v>0</v>
      </c>
      <c r="J506" s="687"/>
    </row>
    <row r="507" spans="1:9" s="115" customFormat="1" ht="12.75">
      <c r="A507" s="756" t="s">
        <v>112</v>
      </c>
      <c r="B507" s="112">
        <v>17</v>
      </c>
      <c r="C507" s="113"/>
      <c r="D507" s="113"/>
      <c r="E507" s="114"/>
      <c r="F507" s="113"/>
      <c r="G507" s="418" t="s">
        <v>146</v>
      </c>
      <c r="H507" s="357" t="s">
        <v>118</v>
      </c>
      <c r="I507" s="440"/>
    </row>
    <row r="508" spans="1:9" s="1" customFormat="1" ht="13.5" thickBot="1">
      <c r="A508" s="5"/>
      <c r="B508" s="4"/>
      <c r="C508" s="2"/>
      <c r="D508" s="2"/>
      <c r="E508" s="10"/>
      <c r="F508" s="2"/>
      <c r="G508" s="301"/>
      <c r="H508" s="358" t="s">
        <v>118</v>
      </c>
      <c r="I508" s="443"/>
    </row>
    <row r="509" spans="1:10" s="3" customFormat="1" ht="13.5" thickBot="1">
      <c r="A509" s="273" t="s">
        <v>81</v>
      </c>
      <c r="B509" s="274" t="s">
        <v>109</v>
      </c>
      <c r="C509" s="759" t="s">
        <v>92</v>
      </c>
      <c r="D509" s="760"/>
      <c r="E509" s="276" t="s">
        <v>80</v>
      </c>
      <c r="F509" s="275" t="s">
        <v>115</v>
      </c>
      <c r="G509" s="218" t="s">
        <v>116</v>
      </c>
      <c r="H509" s="375" t="s">
        <v>117</v>
      </c>
      <c r="I509" s="219" t="s">
        <v>121</v>
      </c>
      <c r="J509" s="6"/>
    </row>
    <row r="510" spans="1:10" s="43" customFormat="1" ht="12.75">
      <c r="A510" s="609">
        <v>926</v>
      </c>
      <c r="B510" s="221"/>
      <c r="C510" s="228"/>
      <c r="D510" s="221"/>
      <c r="E510" s="265" t="s">
        <v>160</v>
      </c>
      <c r="F510" s="561">
        <f>SUM(F511,F517)</f>
        <v>61578</v>
      </c>
      <c r="G510" s="561">
        <f>SUM(G511,G517)</f>
        <v>61578.61</v>
      </c>
      <c r="H510" s="644">
        <f>SUM(G510*100/F510)</f>
        <v>100.0009906135308</v>
      </c>
      <c r="I510" s="645">
        <f>SUM(I511,I517)</f>
        <v>0</v>
      </c>
      <c r="J510" s="41"/>
    </row>
    <row r="511" spans="1:10" s="14" customFormat="1" ht="25.5">
      <c r="A511" s="25"/>
      <c r="B511" s="563">
        <v>92605</v>
      </c>
      <c r="C511" s="38"/>
      <c r="D511" s="213"/>
      <c r="E511" s="564" t="s">
        <v>168</v>
      </c>
      <c r="F511" s="565">
        <f>SUM(F512)</f>
        <v>44918</v>
      </c>
      <c r="G511" s="498">
        <f>SUM(G512)</f>
        <v>44918.61</v>
      </c>
      <c r="H511" s="730">
        <f aca="true" t="shared" si="7" ref="H511:H516">SUM(G511*100/F511)</f>
        <v>100.00135803018834</v>
      </c>
      <c r="I511" s="498">
        <f>SUM(I540:I540)</f>
        <v>0</v>
      </c>
      <c r="J511" s="13"/>
    </row>
    <row r="512" spans="1:10" s="14" customFormat="1" ht="12.75">
      <c r="A512" s="25"/>
      <c r="B512" s="249"/>
      <c r="C512" s="213"/>
      <c r="D512" s="39"/>
      <c r="E512" s="250" t="s">
        <v>37</v>
      </c>
      <c r="F512" s="251">
        <f>SUM(F514:F516)</f>
        <v>44918</v>
      </c>
      <c r="G512" s="251">
        <f>SUM(G514:G516)</f>
        <v>44918.61</v>
      </c>
      <c r="H512" s="731">
        <f t="shared" si="7"/>
        <v>100.00135803018834</v>
      </c>
      <c r="I512" s="251">
        <f>SUM(I514:I516)</f>
        <v>0</v>
      </c>
      <c r="J512" s="13"/>
    </row>
    <row r="513" spans="1:10" s="14" customFormat="1" ht="12.75">
      <c r="A513" s="25"/>
      <c r="B513" s="252"/>
      <c r="C513" s="15"/>
      <c r="D513" s="27"/>
      <c r="E513" s="257" t="s">
        <v>38</v>
      </c>
      <c r="F513" s="251"/>
      <c r="G513" s="551"/>
      <c r="H513" s="731" t="s">
        <v>118</v>
      </c>
      <c r="I513" s="408"/>
      <c r="J513" s="13"/>
    </row>
    <row r="514" spans="1:10" s="300" customFormat="1" ht="51">
      <c r="A514" s="304"/>
      <c r="B514" s="297"/>
      <c r="C514" s="320"/>
      <c r="D514" s="260">
        <v>910</v>
      </c>
      <c r="E514" s="282" t="s">
        <v>221</v>
      </c>
      <c r="F514" s="262">
        <v>2917</v>
      </c>
      <c r="G514" s="500">
        <v>2917</v>
      </c>
      <c r="H514" s="731">
        <f t="shared" si="7"/>
        <v>100</v>
      </c>
      <c r="I514" s="391">
        <v>0</v>
      </c>
      <c r="J514" s="299"/>
    </row>
    <row r="515" spans="1:10" s="43" customFormat="1" ht="38.25">
      <c r="A515" s="57"/>
      <c r="B515" s="46"/>
      <c r="C515" s="256"/>
      <c r="D515" s="139">
        <v>920</v>
      </c>
      <c r="E515" s="261" t="s">
        <v>220</v>
      </c>
      <c r="F515" s="158">
        <v>24</v>
      </c>
      <c r="G515" s="504">
        <v>24</v>
      </c>
      <c r="H515" s="731">
        <f t="shared" si="7"/>
        <v>100</v>
      </c>
      <c r="I515" s="391">
        <v>0</v>
      </c>
      <c r="J515" s="41"/>
    </row>
    <row r="516" spans="1:10" s="302" customFormat="1" ht="127.5">
      <c r="A516" s="426"/>
      <c r="B516" s="567"/>
      <c r="C516" s="568"/>
      <c r="D516" s="569">
        <v>2910</v>
      </c>
      <c r="E516" s="662" t="s">
        <v>219</v>
      </c>
      <c r="F516" s="570">
        <v>41977</v>
      </c>
      <c r="G516" s="571">
        <v>41977.61</v>
      </c>
      <c r="H516" s="731">
        <f t="shared" si="7"/>
        <v>100.00145317673964</v>
      </c>
      <c r="I516" s="408">
        <v>0</v>
      </c>
      <c r="J516" s="301"/>
    </row>
    <row r="517" spans="1:10" s="14" customFormat="1" ht="12.75">
      <c r="A517" s="25"/>
      <c r="B517" s="165">
        <v>92695</v>
      </c>
      <c r="C517" s="26"/>
      <c r="D517" s="27"/>
      <c r="E517" s="137" t="s">
        <v>98</v>
      </c>
      <c r="F517" s="280">
        <f>SUM(F518)</f>
        <v>16660</v>
      </c>
      <c r="G517" s="280">
        <f>SUM(G518)</f>
        <v>16660</v>
      </c>
      <c r="H517" s="586">
        <f>SUM(G517*100/F517)</f>
        <v>100</v>
      </c>
      <c r="I517" s="523">
        <f>SUM(I518)</f>
        <v>0</v>
      </c>
      <c r="J517" s="13"/>
    </row>
    <row r="518" spans="1:10" s="14" customFormat="1" ht="12.75">
      <c r="A518" s="25"/>
      <c r="B518" s="249"/>
      <c r="C518" s="213"/>
      <c r="D518" s="39"/>
      <c r="E518" s="250" t="s">
        <v>37</v>
      </c>
      <c r="F518" s="251">
        <f>SUM(F520)</f>
        <v>16660</v>
      </c>
      <c r="G518" s="314">
        <f>SUM(G520)</f>
        <v>16660</v>
      </c>
      <c r="H518" s="389">
        <f>SUM(G518*100/F518)</f>
        <v>100</v>
      </c>
      <c r="I518" s="390">
        <f>SUM(I520:I520)</f>
        <v>0</v>
      </c>
      <c r="J518" s="13"/>
    </row>
    <row r="519" spans="1:10" s="14" customFormat="1" ht="12.75">
      <c r="A519" s="25"/>
      <c r="B519" s="252"/>
      <c r="C519" s="15"/>
      <c r="D519" s="27"/>
      <c r="E519" s="346" t="s">
        <v>38</v>
      </c>
      <c r="F519" s="95"/>
      <c r="G519" s="429"/>
      <c r="H519" s="382" t="s">
        <v>118</v>
      </c>
      <c r="I519" s="467"/>
      <c r="J519" s="13"/>
    </row>
    <row r="520" spans="1:10" s="43" customFormat="1" ht="63.75">
      <c r="A520" s="46"/>
      <c r="B520" s="342"/>
      <c r="C520" s="69"/>
      <c r="D520" s="116">
        <v>2440</v>
      </c>
      <c r="E520" s="77" t="s">
        <v>195</v>
      </c>
      <c r="F520" s="50">
        <v>16660</v>
      </c>
      <c r="G520" s="430">
        <v>16660</v>
      </c>
      <c r="H520" s="382">
        <f>SUM(G520*100/F520)</f>
        <v>100</v>
      </c>
      <c r="I520" s="463">
        <v>0</v>
      </c>
      <c r="J520" s="41"/>
    </row>
    <row r="521" spans="1:10" s="379" customFormat="1" ht="77.25" thickBot="1">
      <c r="A521" s="590"/>
      <c r="B521" s="591"/>
      <c r="C521" s="591"/>
      <c r="D521" s="592"/>
      <c r="E521" s="431" t="s">
        <v>196</v>
      </c>
      <c r="F521" s="412" t="s">
        <v>118</v>
      </c>
      <c r="G521" s="432" t="s">
        <v>118</v>
      </c>
      <c r="H521" s="566" t="s">
        <v>118</v>
      </c>
      <c r="I521" s="526"/>
      <c r="J521" s="378"/>
    </row>
    <row r="522" spans="3:10" s="43" customFormat="1" ht="13.5" thickBot="1">
      <c r="C522" s="51"/>
      <c r="D522" s="51"/>
      <c r="E522" s="191" t="s">
        <v>106</v>
      </c>
      <c r="F522" s="451">
        <f>SUM(F510,F490,F450,F439,F421,F318,F311,F229,F200,F141,F140,F133,F126,F91,F79,F47,F32,F5)</f>
        <v>99632919.33</v>
      </c>
      <c r="G522" s="451">
        <f>SUM(G510,G490,G450,G439,G421,G318,G311,G229,G200,G141,G140,G133,G126,G91,G79,G47,G32,G5)</f>
        <v>100534738.95000002</v>
      </c>
      <c r="H522" s="593">
        <f>SUM(G522*100/F522)</f>
        <v>100.90514222213348</v>
      </c>
      <c r="I522" s="451">
        <f>SUM(I510,I490,I450,I439,I421,I311,I318,I229,I200,I140,I133,I126,I91,I79,I47,I5)</f>
        <v>6525206.67</v>
      </c>
      <c r="J522" s="41"/>
    </row>
    <row r="523" spans="1:9" s="1" customFormat="1" ht="347.25" customHeight="1">
      <c r="A523" s="757" t="s">
        <v>112</v>
      </c>
      <c r="B523" s="758">
        <v>18</v>
      </c>
      <c r="E523" s="9"/>
      <c r="G523" s="302"/>
      <c r="H523" s="369"/>
      <c r="I523" s="445"/>
    </row>
    <row r="524" ht="12.75">
      <c r="H524" s="370"/>
    </row>
    <row r="525" ht="12.75">
      <c r="H525" s="370"/>
    </row>
    <row r="533" spans="1:2" ht="12.75">
      <c r="A533" s="111" t="s">
        <v>118</v>
      </c>
      <c r="B533" s="112" t="s">
        <v>118</v>
      </c>
    </row>
    <row r="534" ht="12.75">
      <c r="H534" s="370"/>
    </row>
    <row r="543" spans="1:2" ht="12.75">
      <c r="A543" s="192" t="s">
        <v>118</v>
      </c>
      <c r="B543" s="193" t="s">
        <v>118</v>
      </c>
    </row>
    <row r="548" spans="1:2" ht="12.75">
      <c r="A548" s="192" t="s">
        <v>118</v>
      </c>
      <c r="B548" s="193" t="s">
        <v>131</v>
      </c>
    </row>
    <row r="551" spans="5:9" s="115" customFormat="1" ht="12">
      <c r="E551" s="194"/>
      <c r="F551" s="113"/>
      <c r="G551" s="418"/>
      <c r="H551" s="371" t="s">
        <v>118</v>
      </c>
      <c r="I551" s="440"/>
    </row>
    <row r="571" spans="1:2" ht="12.75">
      <c r="A571" s="192" t="s">
        <v>118</v>
      </c>
      <c r="B571" s="193" t="s">
        <v>118</v>
      </c>
    </row>
  </sheetData>
  <sheetProtection/>
  <mergeCells count="19">
    <mergeCell ref="C4:D4"/>
    <mergeCell ref="C188:D188"/>
    <mergeCell ref="C90:D90"/>
    <mergeCell ref="C328:D328"/>
    <mergeCell ref="C271:D271"/>
    <mergeCell ref="C298:D298"/>
    <mergeCell ref="C118:D118"/>
    <mergeCell ref="C245:D245"/>
    <mergeCell ref="C224:D224"/>
    <mergeCell ref="C509:D509"/>
    <mergeCell ref="C31:D31"/>
    <mergeCell ref="C56:D56"/>
    <mergeCell ref="A2:H2"/>
    <mergeCell ref="C449:D449"/>
    <mergeCell ref="C483:D483"/>
    <mergeCell ref="C358:D358"/>
    <mergeCell ref="C417:D417"/>
    <mergeCell ref="C392:D392"/>
    <mergeCell ref="C153:D153"/>
  </mergeCells>
  <printOptions/>
  <pageMargins left="0.7480314960629921" right="0.8661417322834646" top="0.984251968503937" bottom="0.984251968503937" header="0.5118110236220472" footer="0.5118110236220472"/>
  <pageSetup orientation="portrait" paperSize="9" scale="73" r:id="rId1"/>
  <rowBreaks count="17" manualBreakCount="17">
    <brk id="29" max="8" man="1"/>
    <brk id="54" max="8" man="1"/>
    <brk id="88" max="8" man="1"/>
    <brk id="116" max="8" man="1"/>
    <brk id="151" max="8" man="1"/>
    <brk id="186" max="8" man="1"/>
    <brk id="222" max="8" man="1"/>
    <brk id="243" max="8" man="1"/>
    <brk id="269" max="8" man="1"/>
    <brk id="296" max="8" man="1"/>
    <brk id="326" max="8" man="1"/>
    <brk id="356" max="8" man="1"/>
    <brk id="390" max="8" man="1"/>
    <brk id="415" max="8" man="1"/>
    <brk id="447" max="8" man="1"/>
    <brk id="481" max="8" man="1"/>
    <brk id="5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2017-03-27T12:14:24Z</cp:lastPrinted>
  <dcterms:modified xsi:type="dcterms:W3CDTF">2017-04-26T14:09:15Z</dcterms:modified>
  <cp:category/>
  <cp:version/>
  <cp:contentType/>
  <cp:contentStatus/>
</cp:coreProperties>
</file>