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'Sheet1'!$A$1:$I$554</definedName>
  </definedNames>
  <calcPr fullCalcOnLoad="1"/>
</workbook>
</file>

<file path=xl/sharedStrings.xml><?xml version="1.0" encoding="utf-8"?>
<sst xmlns="http://schemas.openxmlformats.org/spreadsheetml/2006/main" count="1012" uniqueCount="248">
  <si>
    <t xml:space="preserve">Dochody jednostek samorządu terytorialnego związane </t>
  </si>
  <si>
    <t xml:space="preserve">z realizacją zadań z zakresu administracji rządowej  </t>
  </si>
  <si>
    <t xml:space="preserve">Skarbu Państwa, jednostek samorządu terytorialnego  </t>
  </si>
  <si>
    <r>
      <t xml:space="preserve">publicznych oraz innych umów o podobnym charakterze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*czynsz za dzierżawę pomieszczeń w budynkach administracyjnych</t>
    </r>
  </si>
  <si>
    <t>Urzędy naczelnych organów władzy państwowej, kontroli i ochrony prawa oraz sądownictwa</t>
  </si>
  <si>
    <t>Urzędu naczelnych organów władzy państwowej, kontroli i ochrony prawa</t>
  </si>
  <si>
    <t xml:space="preserve">Dochody od osób prawnych, od osób fizycznych i </t>
  </si>
  <si>
    <t>od innych jednostek nieposiadających osobowości prawnej oraz wydatki związane z ich poborem</t>
  </si>
  <si>
    <t xml:space="preserve">Wpływy z podatku dochodowego od osób fizycznych </t>
  </si>
  <si>
    <t>Wpływy z podatku rolnego, podatku leśnego, podatku od czynności cywilnoprawnych, podatków</t>
  </si>
  <si>
    <t xml:space="preserve"> jednostek organizacyjnych</t>
  </si>
  <si>
    <t xml:space="preserve"> i opłat lokalnych od osób prawnych i innych</t>
  </si>
  <si>
    <t>Rekompensaty utraconych dochodów w podatkach i opłatach lokalnych</t>
  </si>
  <si>
    <r>
      <t xml:space="preserve">bieżących jednostek sektora finansów publicznych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środki z PFRON stanowiące rekompensatę  utraconych dochodów  z tytułu ustawowych ulg w podatku od nieruchomości dotyczących zakładów pracy chronionej</t>
    </r>
  </si>
  <si>
    <t>Wpływy z podatku rolnego, podatku leśnego, podatku od spadków i darowizn, podatku</t>
  </si>
  <si>
    <t xml:space="preserve"> i opłat lokalnych od osób fizycznych</t>
  </si>
  <si>
    <t xml:space="preserve"> od czynności cywilnoprawnych oraz podatków</t>
  </si>
  <si>
    <t>Wpływy z innych opłat stanowiących dochody jednostek samorządu terytorialnego na podstawie ustaw</t>
  </si>
  <si>
    <t>Część oświatowa subwencji ogólnej dla jednostek samorządu terytorialnego</t>
  </si>
  <si>
    <t>Udziały gmin w podatkach stanowiących dochód budżetu państwa</t>
  </si>
  <si>
    <t>Wpływy z innych lokalnych opłat pobieranych przez jednostki samorządu terytorialnego na podstawie</t>
  </si>
  <si>
    <t xml:space="preserve">Skarbu Państwa, jednostek samorządu terytorialnego   </t>
  </si>
  <si>
    <t>Dotacje celowe otrzymane z budżetu państwa na realizację własnych zadań bieżących gmin</t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</si>
  <si>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przedszkoli</t>
    </r>
  </si>
  <si>
    <r>
      <t xml:space="preserve"> (związkom gmin) ustawami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utrzymanie Środowiskowego Domu Samopomocy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</si>
  <si>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korzystanie ze Środowiskowego Domu Samopomocy</t>
    </r>
  </si>
  <si>
    <t>(związkom gmin) ustawami</t>
  </si>
  <si>
    <t xml:space="preserve">Składki na ubezpieczenie zdrowotne opłacane za osoby pobierające niektóre świadczenia z pomocy </t>
  </si>
  <si>
    <t>rządowej oraz innych zadań zleconych gminie (związkom gmin) ustawami</t>
  </si>
  <si>
    <t>( związków gmin)</t>
  </si>
  <si>
    <r>
      <t xml:space="preserve">( związków gmin)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Wojewody Wielkopolskiego na utrzymanie MGOPS</t>
    </r>
  </si>
  <si>
    <t>Dochody jednostek samorządu terytorialnego związane</t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</si>
  <si>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usługi opiekuńcze</t>
    </r>
  </si>
  <si>
    <t>Stołówki szkolne</t>
  </si>
  <si>
    <t>Domy pomocy społecznej</t>
  </si>
  <si>
    <t>Pozostałe zadania w zakresie polityki społecznej</t>
  </si>
  <si>
    <t>dochody bieżące</t>
  </si>
  <si>
    <t>w tym:</t>
  </si>
  <si>
    <t>dochody majątkowe</t>
  </si>
  <si>
    <t>Dowożenie uczniów do szkół</t>
  </si>
  <si>
    <t>Opłata od posiadania psów</t>
  </si>
  <si>
    <t xml:space="preserve">* opłaty od mieszkańców Gminy objętych zastępczym opróżnianiem zbiorników bezodpływowych,w przypadku właścicieli nieruchomości, którzy nie zawarli umów na odbiór nieczystości płynnych
 </t>
  </si>
  <si>
    <t>Bezpieczeństwo publiczne i ochrona przeciwpożarowa</t>
  </si>
  <si>
    <t>Ochotnicze straże pożarne</t>
  </si>
  <si>
    <t xml:space="preserve">Wpływyz róznych dochodów </t>
  </si>
  <si>
    <r>
      <t xml:space="preserve">oraz innych zadań zleconych ustawami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* 5% udziału Gminy w dochodach budżetu państwa związanych z udostępnianiem danych osobowych przez ELUD</t>
    </r>
  </si>
  <si>
    <t>Zasiłki i pomoc w naturze oraz składki na ubezpieczenia emerytalne i rentowe</t>
  </si>
  <si>
    <t>Zasiłki stałe</t>
  </si>
  <si>
    <t xml:space="preserve">Świadczenia rodzinne, świadczenia z funduszu alimentacyjnego oraz składki na ubezpieczenia </t>
  </si>
  <si>
    <t>społecznej, niektóre świadczenia rodzinne oraz za osoby uczestniczące w zajęciach w centrum integracji społecznej</t>
  </si>
  <si>
    <t>Wpływy i wydatki związane z gromadzeniem środków z opłat i kar za korzystanie ze środowiska</t>
  </si>
  <si>
    <t>* wpływy z opłat za korzystanie ze środowiska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</si>
  <si>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obiadów w Klubie Seniora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</si>
  <si>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odpłatności za pobyt w domu pomocy społecznej</t>
    </r>
  </si>
  <si>
    <r>
      <t xml:space="preserve">Otrzymane spadki, zapisy i darowizny w postaci pieniężnej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darowizny otrzymanej przez Szkołę  Podstawową w Olszowej na organizację wycieczki szkolnej.
                                                                            </t>
    </r>
  </si>
  <si>
    <r>
      <t xml:space="preserve">Pozostałe odsetki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odsetki od środków na rachunkach bankowych MGOPS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</si>
  <si>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usługi opiekuńcze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</si>
  <si>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szaletów miejskich</t>
    </r>
  </si>
  <si>
    <t xml:space="preserve">Dotacje celowe otrzymane z budżetu państwa na realizację zadań bieżących z zakresu administracji </t>
  </si>
  <si>
    <t>rządowej  oraz innych zadań zleconych gminie</t>
  </si>
  <si>
    <t>lub innych jednostek zaliczanych do sektora finansów</t>
  </si>
  <si>
    <t>Oświata i wychowanie</t>
  </si>
  <si>
    <t>Podatek od nieruchomości</t>
  </si>
  <si>
    <t>Gospodarka gruntami i nieruchomościami</t>
  </si>
  <si>
    <t>Podatek od działalności gospodarczej osób fizycznych,</t>
  </si>
  <si>
    <t>Usługi opiekuńcze i specjalistyczne usługi opiekuńcze</t>
  </si>
  <si>
    <t>Ochrona zdrowia</t>
  </si>
  <si>
    <t>Podatek dochodowy od osób prawnych</t>
  </si>
  <si>
    <t>Podatek dochodowy od osób fizycznych</t>
  </si>
  <si>
    <t>Ośrodki wsparcia</t>
  </si>
  <si>
    <t>Pomoc społeczna</t>
  </si>
  <si>
    <t>Wpływy z opłaty skarbowej</t>
  </si>
  <si>
    <t>Urzędy gmin (miast i miast na prawach powiatu)</t>
  </si>
  <si>
    <t>Edukacyjna opieka wychowawcza</t>
  </si>
  <si>
    <t>Ośrodki pomocy społecznej</t>
  </si>
  <si>
    <t>Podatek od spadków i darowizn</t>
  </si>
  <si>
    <t>Odsetki od nieterminowych wpłat z tytułu podatków i opłat</t>
  </si>
  <si>
    <t>Treść</t>
  </si>
  <si>
    <t>Dział</t>
  </si>
  <si>
    <t>Podatek rolny</t>
  </si>
  <si>
    <t>opłacany w formie karty podatkowej</t>
  </si>
  <si>
    <t>Urzędy wojewódzkie</t>
  </si>
  <si>
    <t>Dochody z najmu i dzierżawy składników majątkowych</t>
  </si>
  <si>
    <t>Różne rozliczenia</t>
  </si>
  <si>
    <t>Wpływy z opłaty eksploatacyjnej</t>
  </si>
  <si>
    <t>Wpływy z różnych dochodów</t>
  </si>
  <si>
    <t>Oczyszczanie miast i wsi</t>
  </si>
  <si>
    <t>Szkoły podstawowe</t>
  </si>
  <si>
    <t>Wpływy z różnych opłat</t>
  </si>
  <si>
    <t>Paragraf</t>
  </si>
  <si>
    <t>Przeciwdziałanie alkoholizmowi</t>
  </si>
  <si>
    <t>Część równoważąca subwencji ogólnej dla gmin</t>
  </si>
  <si>
    <t>Wpływy  z opłat za zezwolenia na sprzedaż alkoholu</t>
  </si>
  <si>
    <t>Wpływy z opłaty targowej</t>
  </si>
  <si>
    <t>Gospodarka mieszkaniowa</t>
  </si>
  <si>
    <t>Pozostała działalność</t>
  </si>
  <si>
    <t>Podatek leśny</t>
  </si>
  <si>
    <t>Gospodarka komunalna i ochrona środowiska</t>
  </si>
  <si>
    <t>Pomoc materialna dla uczniów</t>
  </si>
  <si>
    <t>Podatek od czynności cywilnoprawnych</t>
  </si>
  <si>
    <t>Administracja publiczna</t>
  </si>
  <si>
    <t>Rolnictwo i łowiectwo</t>
  </si>
  <si>
    <t>Razem</t>
  </si>
  <si>
    <t>emerytalne i rentowe z ubezpieczenia społecznego</t>
  </si>
  <si>
    <t>Podatek od środków transportowych</t>
  </si>
  <si>
    <t>Rozdział</t>
  </si>
  <si>
    <t>Przedszkola</t>
  </si>
  <si>
    <t>Subwencje ogólne z budżetu państwa</t>
  </si>
  <si>
    <t>Strona:</t>
  </si>
  <si>
    <t>Pozostałe odsetki</t>
  </si>
  <si>
    <t>publicznych oraz innych umów o podobnym charakterze</t>
  </si>
  <si>
    <t>Plan</t>
  </si>
  <si>
    <t>Wykonanie</t>
  </si>
  <si>
    <t>%</t>
  </si>
  <si>
    <t xml:space="preserve"> </t>
  </si>
  <si>
    <t>* czynsze za obwody  łowieckie</t>
  </si>
  <si>
    <t>Tabela nr 1</t>
  </si>
  <si>
    <t>Należności</t>
  </si>
  <si>
    <t>DOCHODY</t>
  </si>
  <si>
    <t>Wpływy z tytułu odpłatnego nabycia prawa własności oraz prawa użytkowania wieczystego nieruchomości</t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</si>
  <si>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*mandaty karne nakładane przez Straż Miejską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</si>
  <si>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*odsetki od środków na rachunkach bankowych Urzędu</t>
    </r>
  </si>
  <si>
    <r>
      <t xml:space="preserve">publicznych oraz innych umów o podobnym charakterze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czynszów za wynajem pomieszczeń szkolnych</t>
    </r>
  </si>
  <si>
    <r>
      <t xml:space="preserve">Pozostałe odsetki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* odsetki od środków na rachunkach bankowych szkół</t>
    </r>
  </si>
  <si>
    <r>
      <t xml:space="preserve">Wpływy z usług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ze stołówek szkolnych</t>
    </r>
  </si>
  <si>
    <t xml:space="preserve">rządowej  oraz innych zadań zleconych gminie </t>
  </si>
  <si>
    <t xml:space="preserve">  </t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</si>
  <si>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tytułu 50% zwrotów zaliczek alimentacyjnych oraz 20% udziału we wpływach związanych z funduszem alimentacyjnym</t>
    </r>
  </si>
  <si>
    <r>
      <t xml:space="preserve">( związków gmin)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Wojewody Wielkopolskiego na stypendia socjalne dla uczniów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</si>
  <si>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* dotacja Wojewody Wielkopolskiego przeznaczona na zwrot części podatku akcyzowego zawartego w cenie oleju napędowego wykorzystywanego do produkcji rolnej przez producentów rolnych z naszej gminy oraz pokrycie kosztów postępowania w sprawie jego zwrotu poniesionych przez naszą gminę. 
</t>
    </r>
  </si>
  <si>
    <t xml:space="preserve">(związkom gmin) ustawami     </t>
  </si>
  <si>
    <t xml:space="preserve">Pozostałe odsetki                                                                                                                                                                                                                </t>
  </si>
  <si>
    <t>Wpływy do wyjaśnienia</t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</si>
  <si>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odpłatność za żłobek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</si>
  <si>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rachunku bankowym żłobka</t>
    </r>
  </si>
  <si>
    <t>,</t>
  </si>
  <si>
    <t>Dodatki mieszkaniowe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</si>
  <si>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 z tytułu zwracanych  przez świadczeniobiorców nienależnie pobranych świadczeń rodzinnych 
                                                                         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</si>
  <si>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wpływy z z tytułu odsetek od zwracanych  przez </t>
    </r>
    <r>
      <rPr>
        <i/>
        <sz val="10"/>
        <rFont val="Arial CE"/>
        <family val="0"/>
      </rPr>
      <t xml:space="preserve">świadczeniobiorców nienależnie pobranych świadczeń rodzinnych 
</t>
    </r>
  </si>
  <si>
    <r>
      <t>(związkom gmin) ustawami                                                                              *</t>
    </r>
    <r>
      <rPr>
        <i/>
        <sz val="10"/>
        <color indexed="8"/>
        <rFont val="Arial CE"/>
        <family val="0"/>
      </rPr>
      <t xml:space="preserve">dotacja Wojewody Wielkopolskiego  na wypłatę zryczałtowanych dodatków energetycznych oraz na koszty obsługi tego zadania </t>
    </r>
  </si>
  <si>
    <t xml:space="preserve">Pozostałe odsetki                                                                                                                                                                                                               </t>
  </si>
  <si>
    <t>Działalność usługowa</t>
  </si>
  <si>
    <t>Plany zagospodarowania przestrzennego</t>
  </si>
  <si>
    <r>
      <t xml:space="preserve">Wpływy z usług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kosztów pobytu w Gminnym Ośrodku Wsparcia Rodziny w Kryzysie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                 </t>
    </r>
  </si>
  <si>
    <t>Kultura i ochrona dziedzictwa narodowego</t>
  </si>
  <si>
    <t>Muzea</t>
  </si>
  <si>
    <t xml:space="preserve">Kultura fizyczna </t>
  </si>
  <si>
    <r>
      <t xml:space="preserve">publicznych oraz innych umów o podobnym charakterze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należności z lat poprzednich za wynajem pomieszczeń Klubu Nauczyciela</t>
    </r>
  </si>
  <si>
    <r>
      <t xml:space="preserve">( związków gmin)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dotacja Wojewody Wielkopolskiego na  realizację zadań w zakresie wychowania przedszkolnego </t>
    </r>
  </si>
  <si>
    <t xml:space="preserve">Pozostałe odsetki                                                                                                                                                                                                     </t>
  </si>
  <si>
    <t>Gospodarka odpadami</t>
  </si>
  <si>
    <t>Zadania w zakresie kultury fizycznej</t>
  </si>
  <si>
    <r>
      <t xml:space="preserve">Dotacje celowe otrzymane z gminy na zadania bieżące 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refundacje kosztów dotacji dla niepublicznego przedszkola, w części dotyczącej dzieci  spoza terenu naszej Gminy oraz zwrot kosztów utrzymania dzieci z innych gmin w przedszkolach na terenie naszej Gminy</t>
    </r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</si>
  <si>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grzywny za nie dokonanie obowiązku szkolnego</t>
    </r>
  </si>
  <si>
    <t>Transport i łączność</t>
  </si>
  <si>
    <t>Drogi publiczne gminne</t>
  </si>
  <si>
    <t>Dotacje celowe otrzymane z tytułu pomocy finansowej udzielanej między jednostkami samorządu terytorialnego na dofinansowanie własnych zadań inwestycyjnych</t>
  </si>
  <si>
    <t>i zakupów inwestycyjnych</t>
  </si>
  <si>
    <t>Dotacje celowe otrzymane z budżetu państwa na realizację inwestycji i zakupów inwestycyjnych własnych gmin (związków gmin)</t>
  </si>
  <si>
    <t>Wpływy z opłat z tytułu użytkowania wieczystego</t>
  </si>
  <si>
    <t>nieruchomości</t>
  </si>
  <si>
    <t>Wpływy z opłat za korzystanie z wychowania przedszkolnego</t>
  </si>
  <si>
    <t>Wpływy z opłat za korzystanie z wyżywienia w jednostkach realizujących zadania w zakresie wychowania przedszkolnego</t>
  </si>
  <si>
    <t>Świadczenia wychowawcze</t>
  </si>
  <si>
    <t>Dotacje celowe otrzymane z budżetu państwa na zadania bieżące z zakresu administracji rządowej zlecone</t>
  </si>
  <si>
    <t>gminom  (związkom gmin, związkom powiatowo-gminnym)</t>
  </si>
  <si>
    <t>* dotacja celowa na bieżącą  działalność żłobków</t>
  </si>
  <si>
    <t>Dzienni opiekunowie</t>
  </si>
  <si>
    <t>Wpływy z opłat za trwały zarząd, użytkowanie i służebności</t>
  </si>
  <si>
    <r>
      <t xml:space="preserve">Pozostałe odsetki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* odsetki od  należności z lat poprzednich za wynajem pomieszczeń Klubu Nauczyciela</t>
    </r>
  </si>
  <si>
    <r>
      <t xml:space="preserve">związane z realizacją świadczenia wychowawczego stanowiącego pomoc państwa w wychowaniu dzieci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Program 500+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</si>
  <si>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odpłatności za korzystanie z miejsc noclegowych Gminnego Ośrodka Wsparcia Rodziny w Kryzysie przez osoby nie będące mieszkańcami naszej Gminy</t>
    </r>
  </si>
  <si>
    <t>Wpływy z tytułu kosztów egzekucyjnych, opłaty komorniczej i kosztów upomnień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</si>
  <si>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625</t>
  </si>
  <si>
    <t xml:space="preserve">* dotacja na realizację Projektu pt. „E-samorząd 
narzędziem partycypacji społecznej i rozwoju usług publicznych w Wielkopolsce” w ramach WRPO na lata 2014-2020 
</t>
  </si>
  <si>
    <t>Dotacje celowe otrzymane z gminy na inwestycje i zakupy inwestycyjne realizowane na podstawie porozumień (umów) między jednostkami samorządu terytorialnego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</si>
  <si>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terytorialnego.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</si>
  <si>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</si>
  <si>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Rodzina</t>
  </si>
  <si>
    <t>Karta Dużej Rodziny</t>
  </si>
  <si>
    <t>Tworzenie i funkcjonowanie żłobków</t>
  </si>
  <si>
    <t>Domy i ośrodki kultury, świetlice i kluby</t>
  </si>
  <si>
    <t>Instytucje kultury fizycznej</t>
  </si>
  <si>
    <t xml:space="preserve">* dotacje od Gmin Partnerów na realizację Projektu pt. „E-samorząd narzędziem partycypacji społecznej i rozwoju usług publicznych w Wielkopolsce” w ramach WRPO na lata 2014-2020 
</t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</si>
  <si>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odpłatność za usługi dziennego opiekuna</t>
    </r>
  </si>
  <si>
    <t>Wpływy z tytułu kar i odszkodowań wynikających z umów</t>
  </si>
  <si>
    <t>Wpływy z rozliczeń/zwrotów z lat ubiegłych</t>
  </si>
  <si>
    <r>
      <t xml:space="preserve">Wpływy z usług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* wpływy  za obiady  od  uczniów Szkoły Podstawowej w Hanulinie</t>
    </r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</si>
  <si>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Dyrektora Krajowego Biura Wyborczego na prowadzenie i aktualizację stałego rejestru wyborców oraz                   na wydatki związane  z zakupem przezroczystych urn wyborczych..</t>
    </r>
  </si>
  <si>
    <t>Informacja z realizacji budżetu Gminy Kępno za I półrocze 2018 rok      -</t>
  </si>
  <si>
    <t xml:space="preserve">* dotacja celowa na dofinansowanie w ramach programu wieloletniego pn. „Program rozwoju gminnej i powiatowej 
infrastruktury drogowej na lata 2016-2019" zadania: "Budowa zachodniego obejścia miasta Kępna – etap I przebudowa ul. Ruchu Oporu"
</t>
  </si>
  <si>
    <t>*   dotacje celowe na pomoc finansową z Województwa Wielkopolskiego przeznaczoną na dofinansowanie budowy (przebudowy) dróg dojazdowych do gruntów rolnych o szer. 4 m, oznaczonych w ewidencji gruntów jako obręb: Świba</t>
  </si>
  <si>
    <t>Cmentarze</t>
  </si>
  <si>
    <t xml:space="preserve">• dotacja ze środków unijnych w ramach Wielkopolskiego Regionalnego Programu Operacyjnego na lata 2014-2020 na zadanie inwestycyjne pn: „Rozbudowa Szkoły Podstawowej w Świbie – Budowa oddziałów przedszkolnych w Szkole Podstawowej w Świbie”,
</t>
  </si>
  <si>
    <r>
      <t xml:space="preserve">publicznych oraz innych umów o podobnym charakterze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wpływy z czynszów za wynajem pomieszczeń przedszkolnych </t>
    </r>
  </si>
  <si>
    <t>• dotacja ze środków unijnych w ramach Wielkopolskiego Regionalnego Programu Operacyjnego na lata 2014-2020, na "Rozszerzenie działalności Przedszkola Samorządowego nr 4 w Kępnie"</t>
  </si>
  <si>
    <t>Zapewnienie uczniom prawa do bezpłatnego dostępu do podręczników, materiałów edukacyjnych lub materiałów ćwiczeniowych</t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</si>
  <si>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dotacja Wojewody Wielkopolskiego na wyposażenie szkół w podręczniki, materiały edukacyjne lub materiały ćwiczeniowe, zgodnie z postanowieniami art. 55 ust. 3 oraz art. 116 ust. 1 pkt 1, ust. 2 pkt 1 i ust. 3 pkt 1 ustawy z dnia 27 października 2017 r. o finansowaniu zadań oświatowych. </t>
    </r>
  </si>
  <si>
    <t xml:space="preserve">* zwroty zaliczek na koszty procesowe oraz koszty zastępstwa egzekucyjnego,  </t>
  </si>
  <si>
    <r>
      <t xml:space="preserve">* </t>
    </r>
    <r>
      <rPr>
        <i/>
        <sz val="10"/>
        <rFont val="Arial CE"/>
        <family val="0"/>
      </rPr>
      <t xml:space="preserve">wpływy z tytułu wpłat dokonywanych przez Ochotnicze Straże Pożarne za wykorzystaną energię elektryczną  
</t>
    </r>
  </si>
  <si>
    <t>Wsparcie rodziny</t>
  </si>
  <si>
    <r>
      <t xml:space="preserve">(związkom gmin) ustawami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Wojewody Wielkopolskiego na pokrycie kosztów realizacji programu „Dobry start”.</t>
    </r>
  </si>
  <si>
    <t>Utrzymanie zieleni w miastach i gminach</t>
  </si>
  <si>
    <r>
      <t xml:space="preserve">Śodki na dofinansowanie włąsnych inwestycji gmin, powiatów (związków gmin, związków powiatowo-gminnych, związków powiatów), samorządwojewództw, pozyskanych z innych źródeł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indexed="8"/>
        <rFont val="Tahoma"/>
        <family val="2"/>
      </rPr>
      <t xml:space="preserve">* dochody pochodzące od właścicieli nieruchomości uczestniczących w projekcie "Wytwarzanie energii ze źródeł odnawialnych na terenie Gminy Kępno"                                         </t>
    </r>
    <r>
      <rPr>
        <sz val="9"/>
        <color indexed="8"/>
        <rFont val="Tahoma"/>
        <family val="2"/>
      </rPr>
      <t xml:space="preserve">    </t>
    </r>
  </si>
  <si>
    <r>
      <t xml:space="preserve">Dotacja celowa otrzymana z tytułu pomocy finansowej udzielanej między jednostkami samorządu terytorialnego na dofinansowanie własnych zadań bieżących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dotacja celowa stanowiąca pomoc finansową z budżetu Województwa Wielkopolskiego w ramach Programu „Szatnia na Medal” na realizację zadania pn: „Remont szatni sportowych w Świbie”.  </t>
    </r>
  </si>
  <si>
    <t>Dotacje otrzymane z państwowych funduszy celowych na finansowanie lub dofinansowanie kosztów realizacji inwestycji i zakupów inwestycyjnych jednostek sektora finansów publicznych</t>
  </si>
  <si>
    <t xml:space="preserve">* dofinansowania z Departamentu Infrastruktury Sportowej Ministerstwa Sportu i Turystyki - "Budowy boisk ze sztuczną nawierzchnią na terenie Gminy Kępno"
</t>
  </si>
  <si>
    <r>
      <t xml:space="preserve">środki na dofinansowanie własnych zadań bieżących gmin (związków gmin), powiatów (związków powiatów),   samorządów województw, pozyskane z innych źródeł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* środki z grantu pozyskanego w ramach unijnego Programu „Europa dla obywateli” na realizację projektu  „Let’s be united!” 
  </t>
    </r>
  </si>
  <si>
    <t>Promocja jednostek samorządu terytorialnego</t>
  </si>
  <si>
    <t>Komendy powitowe Policji</t>
  </si>
  <si>
    <t xml:space="preserve">Wpływy ze zwrotów dotacji oraz płatności wykorzystanych niezgodnie z przeznaczeniem lub wykorzystanych z naruszeniem procedur, o których mowa w art.. 184 ustawy, pobranych nienależnie lubw nadmiernej wysokości, dotyczące dochodów majątkowych </t>
  </si>
  <si>
    <t>Usuwanie skutków klęsk żywiołowych</t>
  </si>
  <si>
    <t>Oświetlenie ulic, placów i dróg</t>
  </si>
  <si>
    <t>* dotacja ze środków unijnych w ramach Wielkopolskiego Regionalnego Programu Operacyjnego na lata 2014-2020, na realizację projektu pn. „Rozszerzenie działalności Przedszkola Samorządowego nr 4 w Kępnie”  - 0,00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dotacja ze środków unijnych w ramach Wielkopolskiego Regionalnego Programu Operacyjnego na lata 2014-2020, na realizację projektu pn. „Tworzenie nowych miejsc, rozszerzenie oferty zajęć oraz podwyższenie kwalifikacji nauczycieli w oddziałach przedszkolnych w Świbie” - 0,00 zł</t>
  </si>
  <si>
    <t>* odszkodowania z tytułu ubezpieczenia majątku Gminy</t>
  </si>
  <si>
    <t xml:space="preserve">* czynsze dzierżawne, 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grunty - 46.934,36 zł                                                                                                                                                                                        * czynsze za lokale, w tym wspólnot  mieszkaniowych realizowane przez TBS - 384.921,48 zł                                                                                            </t>
  </si>
  <si>
    <t xml:space="preserve">* różne dochody dotyczące gospodarki gruntami i nieruchomościami  oraz zwroty kosztów zużycia energii elektrycznej 
</t>
  </si>
  <si>
    <r>
      <t>Pozostałe odsetki  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>odsetki od naliczonej kary za nieterminową realizację umowy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</si>
  <si>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odsetki od hipotek</t>
    </r>
  </si>
  <si>
    <r>
      <t xml:space="preserve">Dotacje celowe otrzymane z budżetu państwa na zadania bieżące realizowane przez gminę na podstawie porozumień z organami administracji rządowej                                      </t>
    </r>
    <r>
      <rPr>
        <i/>
        <sz val="10"/>
        <rFont val="Arial CE"/>
        <family val="0"/>
      </rPr>
      <t>* dofinasowanie na utrzymanie cmentarzy i remont grobów wojennych</t>
    </r>
    <r>
      <rPr>
        <sz val="10"/>
        <rFont val="Arial CE"/>
        <family val="0"/>
      </rPr>
      <t xml:space="preserve">
</t>
    </r>
  </si>
  <si>
    <r>
      <t xml:space="preserve">Wpływy z różnych dochodów                                             * </t>
    </r>
    <r>
      <rPr>
        <i/>
        <sz val="10"/>
        <color indexed="8"/>
        <rFont val="Arial CE"/>
        <family val="0"/>
      </rPr>
      <t>zwrot części kosztów sądowych</t>
    </r>
  </si>
  <si>
    <r>
      <t xml:space="preserve">(związkom gmin) ustawami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dotacja Wojewody Wielkopolskiego na zadania realizowane przez USC i ELUD </t>
    </r>
  </si>
  <si>
    <r>
      <t xml:space="preserve">Wpływy z różnych dochodów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*wpływy z refundacji z PUP, ze  zwrotów zaliczek na koszty procesowe i koszty zastępstwa egzekucyjnego, ze zwrotów za rozmowy telefoniczne oraz wpłaty od Gmin Partnerów stanowiące refundację kosztów tegorocznych na realizację Projektu pt. „E-samorząd narzędziem partycypacji społecznej i rozwoju usług publicznych w Wielkopolsce”</t>
    </r>
  </si>
  <si>
    <r>
      <t xml:space="preserve">Wpływy z rozliczeń/zwrotów z lat ubiegłych                       * </t>
    </r>
    <r>
      <rPr>
        <i/>
        <sz val="10"/>
        <rFont val="Arial CE"/>
        <family val="0"/>
      </rPr>
      <t>wpłaty od Gmin Partnerów stanowiące refundację kosztów z 2017 r. na realizację Projektu pt. „E-samorząd narzędziem partycypacji społecznej i rozwoju usług publicznych w Wielkopolsce” oraz zwrot nadpłaty podatku VAT za 2017 r.</t>
    </r>
  </si>
  <si>
    <r>
      <t xml:space="preserve">Wpływy z tytułu kar i odszkodowań wynikających z umów wynikających z umów                                                         * </t>
    </r>
    <r>
      <rPr>
        <i/>
        <sz val="10"/>
        <rFont val="Arial CE"/>
        <family val="0"/>
      </rPr>
      <t xml:space="preserve">kara za nieterminową realizację umowy dot. Projektu pt. „E-samorząd narzędziem partycypacji społecznej i rozwoju usług publicznych w Wielkopolsce” </t>
    </r>
  </si>
  <si>
    <r>
      <t xml:space="preserve">Wpływy z tytułu kar i odszkodowań wynikających z umów wynikających z umów                                                         * </t>
    </r>
    <r>
      <rPr>
        <i/>
        <sz val="10"/>
        <rFont val="Arial CE"/>
        <family val="0"/>
      </rPr>
      <t>kara za nieterminową realizację umowy opracowania MPZP Gminy Kępno</t>
    </r>
  </si>
  <si>
    <r>
      <t xml:space="preserve"> odrębnych ustaw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1) opłaty drogowe za zajęcie pasa drogowego - 283.158,57 zł,                                                                                                                                                     2) opłaty drogowe za parkowanie w SPP  - 343.297,19 zł,                                                                                                                                                      3) opłaty za reklamy - 1.325,80 zł,                                                4) opłaty planistyczna - 43.343,00 zł,                                                                                            5) opłata adiacencka - 11.364,70 zł,                                                                                           </t>
    </r>
  </si>
  <si>
    <r>
      <t xml:space="preserve">( związków gmin)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dotacja Wojewody Wielkopolskiego na  zakup nowości wydawniczych (książek niebędących podręcznikami) do bibliotek szkolnych w ramach realizacji w 2018 roku Priorytetu 3 „Narodowego Programu Rozwoju Czytelnictwa” - 36.000,00 zł.                                                           * dotacja Wojewody Wielkopolskiego na realizację zadań wynikających z Rządowego programu rozwijania szkolnej infrastruktury oraz kompetencji uczniów i nauczycieli w zakresie technologii informacyjno-komunikacyjnych na lata 2017-2019 „Aktywna tablica” - 13.860,00 zł.</t>
    </r>
  </si>
  <si>
    <r>
      <t xml:space="preserve">Wpływy z tytułu kar i odszkodowań wynikających z umów wynikających z umów                                                         * </t>
    </r>
    <r>
      <rPr>
        <i/>
        <sz val="10"/>
        <rFont val="Arial CE"/>
        <family val="0"/>
      </rPr>
      <t>kara za nieterminową realizację umowy dot. usługi dowozu uczniów do szkół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</si>
  <si>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zwroty za zgubione i zniszczone podręczniki
                                                   </t>
    </r>
  </si>
  <si>
    <t xml:space="preserve">* dotacja na realizację projektu pt. „W rodzinie siła” 
w ramach WRPO na lata 2014-2020  - 21.652,59 zł                                     * dotacja na realizację projektu pt. „Skuteczne wsparcie 2018-2020” w ramach WRPO na lata 2014-2020  - 0,00 zł                                                                                  * dotacja na realizację projektu pt. „Dobra zmiana  w stronę klienta” w ramach POWER 2014-2020   - 0,00 zł  
</t>
  </si>
  <si>
    <t xml:space="preserve">* dotacja na realizację projektu pt. „W rodzinie siła” 
w ramach WRPO na lata 2014-2020 - 2.547,36 zł                                                                                  * dotacja na realizację projektu pt. „Dobra zmiana  w stronę klienta” w ramach POWER 2014-2020   - 0,00 zł  
</t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</si>
  <si>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duplikat Karty Duże Rodziny</t>
    </r>
  </si>
  <si>
    <r>
      <t xml:space="preserve">Wpływy z innych lokalnych opłat pobieranych przez jednostki samorządu terytorialnego na podstawie odrębnych ustaw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opłaty za zagospodarowanie odpadów komunalnych         </t>
    </r>
    <r>
      <rPr>
        <sz val="10"/>
        <color indexed="8"/>
        <rFont val="Arial CE"/>
        <family val="0"/>
      </rPr>
      <t xml:space="preserve">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</si>
  <si>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rozliczeń ze spółką "Oświetlenie uliczne i drogowe" sp. z o.o. za dokumentację oświetlenia i aport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</si>
  <si>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za sprzedaż drewna z wycinki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</si>
  <si>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zwrot przez MZK w Kępnie kosztów badania urządzeń technicznych</t>
    </r>
  </si>
  <si>
    <r>
      <t>Wpływy ze zwrotów dotacji oraz płatności wykorzystanych niezgodnie z przeznaczeniem lub wykorzystanych z naruszeniem procedur, o których mowa w art. 184 ustawy, pobranych nienależnie lub w nadmiernej wysokości, dotyczące dochodów majątkowych                                                                              *</t>
    </r>
    <r>
      <rPr>
        <i/>
        <sz val="10"/>
        <rFont val="Arial CE"/>
        <family val="0"/>
      </rPr>
      <t xml:space="preserve">zwrot przez KOK niewykorzystanej dotacji z 2017 r.  na modernizację kina                                                                                      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</si>
  <si>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środki z zamkniętego rachunku bankowego KOSiR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</si>
  <si>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rozliczenia Wielkopolskiego Zrzeszenia LZS programu "Wielkopolskie Czwartki Lekkoatletyczne"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</si>
  <si>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 wpływy z tytułu zwrotu od lokatorów mieszkań szkolnych w Olszowej kosztów energii elektrycznej i innych dodatkowych świadczeń, wpływy za duplikaty legitymacji i swiadectwa szkolnego, zwrot za energię elektryczną w Świbie, wpływy z tytułu odszkodowania z tytułu ubezpieczenia majątku oraz wpływy za opał, wodę i konserwację pieca, wykorzystanych przez Żłobek Hanulandia
                                                                                   </t>
    </r>
  </si>
  <si>
    <r>
      <t xml:space="preserve">Wpływy z usług                                                                                                    </t>
    </r>
    <r>
      <rPr>
        <i/>
        <sz val="10"/>
        <rFont val="Arial CE"/>
        <family val="0"/>
      </rPr>
      <t>* należności z odpłatności za pobyt dzieci w przedszkolu - świadczenie opiekuńczo-wychowacze oraz wyżywienie dotyczące okresu do 31-12-2016, które nie zostały uregulowane w terminie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</si>
  <si>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*wpływy z refundacji z PUP, z tytułu odszkodowania z tytułu ubezpieczenia majątku oraz ze zwrotu wydatków na energie elektryczną i przygotowanie posiłków dla Żłobka Miejskiego w Kępnie
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</si>
  <si>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refundacji z OHP, z odszkodowania z tytułu ubezpieczenia majątku oraz ze zwrotu wydatków na energie elektryczną i przygotowanie posiłków dla Przedszkola Samorządowego Nr 4  w Kępnie</t>
    </r>
  </si>
  <si>
    <r>
      <t xml:space="preserve">Dotacja celowa otrzymana z tytułu pomocy finansowej udzielanej między jednostkami samorządu terytorialnego na dofinansowanie własnych zadań bieżących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dotacja celowa stanowiąca pomoc finansową z budżetu Województwa Wielkopolskiego na dofinansowanie  </t>
    </r>
  </si>
  <si>
    <r>
      <t xml:space="preserve">Dotacje celowe otrzymane z budżetu państwa na zadania bieżące realizowane przez gminę na podstawie porozumień z organami administracji rządowej                                      </t>
    </r>
    <r>
      <rPr>
        <i/>
        <sz val="10"/>
        <rFont val="Arial CE"/>
        <family val="0"/>
      </rPr>
      <t>*dofinasowanie z Ministerstwa Spraw Zagranicznych w ramach postępowania dotacyjnego   „Wsparcie wymiaru samorządowego i obywatelskiego polskiej polityki zagranicznej 2018”  na realizację zadania pn. „II Festiwal Trzech Kultur”.</t>
    </r>
    <r>
      <rPr>
        <sz val="10"/>
        <rFont val="Arial CE"/>
        <family val="0"/>
      </rPr>
      <t xml:space="preserve">
</t>
    </r>
  </si>
  <si>
    <r>
      <t xml:space="preserve">Wpływy ze sprzedaży składników majątkowych                                  </t>
    </r>
    <r>
      <rPr>
        <i/>
        <sz val="9"/>
        <rFont val="Tahoma"/>
        <family val="2"/>
      </rPr>
      <t xml:space="preserve">* sprzedaż pieca CO przez szkołę w Krążkowach     </t>
    </r>
    <r>
      <rPr>
        <sz val="9"/>
        <rFont val="Tahoma"/>
        <family val="2"/>
      </rPr>
      <t xml:space="preserve">    </t>
    </r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</si>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</sst>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00000"/>
    <numFmt numFmtId="175" formatCode="????"/>
    <numFmt numFmtId="176" formatCode="???,??0.00"/>
    <numFmt numFmtId="177" formatCode="0000"/>
    <numFmt numFmtId="178" formatCode="?,??0.00"/>
    <numFmt numFmtId="179" formatCode="??,??0.00"/>
    <numFmt numFmtId="180" formatCode="???"/>
    <numFmt numFmtId="181" formatCode="?????"/>
    <numFmt numFmtId="182" formatCode="??0.00"/>
    <numFmt numFmtId="183" formatCode="?"/>
    <numFmt numFmtId="184" formatCode="??,???,??0.00"/>
    <numFmt numFmtId="185" formatCode="#,##0.00\ _z_ł"/>
    <numFmt numFmtId="186" formatCode="0.0"/>
    <numFmt numFmtId="187" formatCode="#,##0.00_ ;\-#,##0.00\ "/>
    <numFmt numFmtId="188" formatCode="00\-000"/>
    <numFmt numFmtId="189" formatCode="[$-415]d\ mmmm\ yyyy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</numFmts>
  <fonts count="77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 CE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50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0"/>
      <color indexed="53"/>
      <name val="Arial CE"/>
      <family val="0"/>
    </font>
    <font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8"/>
      <color indexed="53"/>
      <name val="Arial"/>
      <family val="2"/>
    </font>
    <font>
      <i/>
      <sz val="10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FF0000"/>
      <name val="Arial CE"/>
      <family val="0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000000"/>
      <name val="Tahoma"/>
      <family val="2"/>
    </font>
    <font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/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medium"/>
      <bottom style="thin"/>
    </border>
    <border>
      <left style="thin"/>
      <right style="thin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0" fillId="0" borderId="0">
      <alignment/>
      <protection/>
    </xf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32" borderId="0" applyNumberFormat="0" applyBorder="0" applyAlignment="0" applyProtection="0"/>
  </cellStyleXfs>
  <cellXfs count="704">
    <xf numFmtId="0" fontId="0" fillId="0" borderId="0" xfId="0" applyAlignment="1">
      <alignment/>
    </xf>
    <xf numFmtId="0" fontId="0" fillId="0" borderId="0" xfId="42" applyFont="1" applyFill="1">
      <alignment/>
      <protection/>
    </xf>
    <xf numFmtId="0" fontId="0" fillId="0" borderId="0" xfId="42" applyFont="1" applyFill="1" applyBorder="1">
      <alignment/>
      <protection/>
    </xf>
    <xf numFmtId="0" fontId="5" fillId="0" borderId="0" xfId="42" applyFont="1" applyFill="1" applyAlignment="1">
      <alignment horizontal="center"/>
      <protection/>
    </xf>
    <xf numFmtId="183" fontId="1" fillId="0" borderId="0" xfId="42" applyNumberFormat="1" applyFont="1" applyFill="1" applyBorder="1" applyAlignment="1">
      <alignment horizontal="left" vertical="top"/>
      <protection/>
    </xf>
    <xf numFmtId="0" fontId="1" fillId="0" borderId="0" xfId="42" applyFont="1" applyFill="1" applyBorder="1" applyAlignment="1">
      <alignment horizontal="left" vertical="top"/>
      <protection/>
    </xf>
    <xf numFmtId="0" fontId="5" fillId="0" borderId="0" xfId="42" applyFont="1" applyFill="1" applyBorder="1" applyAlignment="1">
      <alignment horizontal="center"/>
      <protection/>
    </xf>
    <xf numFmtId="0" fontId="0" fillId="0" borderId="10" xfId="42" applyFont="1" applyFill="1" applyBorder="1">
      <alignment/>
      <protection/>
    </xf>
    <xf numFmtId="0" fontId="0" fillId="0" borderId="0" xfId="42" applyFont="1" applyAlignment="1">
      <alignment wrapText="1"/>
      <protection/>
    </xf>
    <xf numFmtId="0" fontId="0" fillId="0" borderId="0" xfId="42" applyFont="1" applyFill="1" applyAlignment="1">
      <alignment wrapText="1"/>
      <protection/>
    </xf>
    <xf numFmtId="0" fontId="0" fillId="0" borderId="0" xfId="42" applyFont="1" applyFill="1" applyBorder="1" applyAlignment="1">
      <alignment wrapText="1"/>
      <protection/>
    </xf>
    <xf numFmtId="0" fontId="7" fillId="0" borderId="11" xfId="42" applyFont="1" applyFill="1" applyBorder="1">
      <alignment/>
      <protection/>
    </xf>
    <xf numFmtId="0" fontId="7" fillId="0" borderId="12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0" fontId="7" fillId="0" borderId="13" xfId="42" applyFont="1" applyFill="1" applyBorder="1">
      <alignment/>
      <protection/>
    </xf>
    <xf numFmtId="0" fontId="7" fillId="0" borderId="14" xfId="42" applyFont="1" applyFill="1" applyBorder="1">
      <alignment/>
      <protection/>
    </xf>
    <xf numFmtId="0" fontId="7" fillId="0" borderId="15" xfId="42" applyFont="1" applyFill="1" applyBorder="1">
      <alignment/>
      <protection/>
    </xf>
    <xf numFmtId="0" fontId="7" fillId="0" borderId="16" xfId="42" applyFont="1" applyFill="1" applyBorder="1">
      <alignment/>
      <protection/>
    </xf>
    <xf numFmtId="0" fontId="7" fillId="0" borderId="17" xfId="42" applyFont="1" applyFill="1" applyBorder="1">
      <alignment/>
      <protection/>
    </xf>
    <xf numFmtId="0" fontId="7" fillId="0" borderId="18" xfId="42" applyFont="1" applyFill="1" applyBorder="1">
      <alignment/>
      <protection/>
    </xf>
    <xf numFmtId="0" fontId="7" fillId="0" borderId="19" xfId="42" applyFont="1" applyFill="1" applyBorder="1">
      <alignment/>
      <protection/>
    </xf>
    <xf numFmtId="0" fontId="7" fillId="0" borderId="20" xfId="42" applyFont="1" applyFill="1" applyBorder="1">
      <alignment/>
      <protection/>
    </xf>
    <xf numFmtId="0" fontId="7" fillId="0" borderId="21" xfId="42" applyFont="1" applyFill="1" applyBorder="1">
      <alignment/>
      <protection/>
    </xf>
    <xf numFmtId="0" fontId="7" fillId="0" borderId="22" xfId="42" applyFont="1" applyFill="1" applyBorder="1">
      <alignment/>
      <protection/>
    </xf>
    <xf numFmtId="0" fontId="7" fillId="0" borderId="23" xfId="42" applyFont="1" applyFill="1" applyBorder="1">
      <alignment/>
      <protection/>
    </xf>
    <xf numFmtId="0" fontId="7" fillId="0" borderId="24" xfId="42" applyFont="1" applyFill="1" applyBorder="1">
      <alignment/>
      <protection/>
    </xf>
    <xf numFmtId="0" fontId="7" fillId="0" borderId="25" xfId="42" applyFont="1" applyFill="1" applyBorder="1">
      <alignment/>
      <protection/>
    </xf>
    <xf numFmtId="0" fontId="7" fillId="0" borderId="26" xfId="42" applyFont="1" applyFill="1" applyBorder="1">
      <alignment/>
      <protection/>
    </xf>
    <xf numFmtId="0" fontId="7" fillId="0" borderId="27" xfId="42" applyFont="1" applyFill="1" applyBorder="1">
      <alignment/>
      <protection/>
    </xf>
    <xf numFmtId="0" fontId="7" fillId="0" borderId="28" xfId="42" applyFont="1" applyFill="1" applyBorder="1">
      <alignment/>
      <protection/>
    </xf>
    <xf numFmtId="0" fontId="7" fillId="0" borderId="29" xfId="42" applyFont="1" applyFill="1" applyBorder="1">
      <alignment/>
      <protection/>
    </xf>
    <xf numFmtId="0" fontId="7" fillId="0" borderId="30" xfId="42" applyFont="1" applyFill="1" applyBorder="1">
      <alignment/>
      <protection/>
    </xf>
    <xf numFmtId="0" fontId="7" fillId="0" borderId="31" xfId="42" applyFont="1" applyFill="1" applyBorder="1">
      <alignment/>
      <protection/>
    </xf>
    <xf numFmtId="0" fontId="7" fillId="0" borderId="32" xfId="42" applyFont="1" applyFill="1" applyBorder="1">
      <alignment/>
      <protection/>
    </xf>
    <xf numFmtId="0" fontId="7" fillId="0" borderId="33" xfId="42" applyFont="1" applyFill="1" applyBorder="1">
      <alignment/>
      <protection/>
    </xf>
    <xf numFmtId="0" fontId="8" fillId="0" borderId="0" xfId="42" applyFont="1" applyBorder="1" applyAlignment="1">
      <alignment horizontal="left"/>
      <protection/>
    </xf>
    <xf numFmtId="0" fontId="9" fillId="0" borderId="0" xfId="42" applyFont="1">
      <alignment/>
      <protection/>
    </xf>
    <xf numFmtId="0" fontId="7" fillId="0" borderId="34" xfId="42" applyFont="1" applyFill="1" applyBorder="1">
      <alignment/>
      <protection/>
    </xf>
    <xf numFmtId="0" fontId="7" fillId="0" borderId="35" xfId="42" applyFont="1" applyFill="1" applyBorder="1">
      <alignment/>
      <protection/>
    </xf>
    <xf numFmtId="0" fontId="7" fillId="0" borderId="36" xfId="42" applyFont="1" applyFill="1" applyBorder="1">
      <alignment/>
      <protection/>
    </xf>
    <xf numFmtId="0" fontId="10" fillId="0" borderId="0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37" xfId="42" applyFont="1" applyFill="1" applyBorder="1">
      <alignment/>
      <protection/>
    </xf>
    <xf numFmtId="0" fontId="0" fillId="0" borderId="0" xfId="42" applyFont="1" applyFill="1">
      <alignment/>
      <protection/>
    </xf>
    <xf numFmtId="0" fontId="12" fillId="0" borderId="38" xfId="42" applyFont="1" applyFill="1" applyBorder="1" applyAlignment="1">
      <alignment horizontal="left" vertical="top" wrapText="1"/>
      <protection/>
    </xf>
    <xf numFmtId="173" fontId="12" fillId="0" borderId="12" xfId="42" applyNumberFormat="1" applyFont="1" applyFill="1" applyBorder="1" applyAlignment="1">
      <alignment horizontal="right" vertical="top"/>
      <protection/>
    </xf>
    <xf numFmtId="0" fontId="0" fillId="0" borderId="23" xfId="42" applyFont="1" applyFill="1" applyBorder="1">
      <alignment/>
      <protection/>
    </xf>
    <xf numFmtId="0" fontId="0" fillId="0" borderId="20" xfId="42" applyFont="1" applyFill="1" applyBorder="1">
      <alignment/>
      <protection/>
    </xf>
    <xf numFmtId="175" fontId="13" fillId="0" borderId="21" xfId="42" applyNumberFormat="1" applyFont="1" applyFill="1" applyBorder="1" applyAlignment="1">
      <alignment horizontal="left" vertical="top"/>
      <protection/>
    </xf>
    <xf numFmtId="0" fontId="13" fillId="0" borderId="33" xfId="42" applyFont="1" applyFill="1" applyBorder="1" applyAlignment="1">
      <alignment horizontal="left" vertical="top" wrapText="1"/>
      <protection/>
    </xf>
    <xf numFmtId="173" fontId="13" fillId="0" borderId="33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23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13" fillId="0" borderId="23" xfId="42" applyFont="1" applyFill="1" applyBorder="1" applyAlignment="1">
      <alignment horizontal="left" vertical="top" wrapText="1"/>
      <protection/>
    </xf>
    <xf numFmtId="0" fontId="0" fillId="0" borderId="11" xfId="42" applyFont="1" applyFill="1" applyBorder="1">
      <alignment/>
      <protection/>
    </xf>
    <xf numFmtId="0" fontId="0" fillId="0" borderId="24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12" fillId="0" borderId="39" xfId="42" applyFont="1" applyFill="1" applyBorder="1" applyAlignment="1">
      <alignment horizontal="left" vertical="top" wrapText="1"/>
      <protection/>
    </xf>
    <xf numFmtId="176" fontId="12" fillId="0" borderId="37" xfId="42" applyNumberFormat="1" applyFont="1" applyFill="1" applyBorder="1" applyAlignment="1">
      <alignment horizontal="right" vertical="top"/>
      <protection/>
    </xf>
    <xf numFmtId="177" fontId="13" fillId="0" borderId="40" xfId="42" applyNumberFormat="1" applyFont="1" applyFill="1" applyBorder="1" applyAlignment="1">
      <alignment horizontal="left" vertical="top"/>
      <protection/>
    </xf>
    <xf numFmtId="176" fontId="13" fillId="0" borderId="40" xfId="42" applyNumberFormat="1" applyFont="1" applyFill="1" applyBorder="1" applyAlignment="1">
      <alignment horizontal="right" vertical="top"/>
      <protection/>
    </xf>
    <xf numFmtId="0" fontId="0" fillId="0" borderId="24" xfId="42" applyFont="1" applyFill="1" applyBorder="1">
      <alignment/>
      <protection/>
    </xf>
    <xf numFmtId="177" fontId="13" fillId="0" borderId="13" xfId="42" applyNumberFormat="1" applyFont="1" applyFill="1" applyBorder="1" applyAlignment="1">
      <alignment horizontal="left" vertical="top"/>
      <protection/>
    </xf>
    <xf numFmtId="0" fontId="15" fillId="0" borderId="26" xfId="42" applyFont="1" applyFill="1" applyBorder="1" applyAlignment="1">
      <alignment horizontal="left" vertical="top" wrapText="1"/>
      <protection/>
    </xf>
    <xf numFmtId="176" fontId="13" fillId="0" borderId="13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177" fontId="13" fillId="0" borderId="21" xfId="42" applyNumberFormat="1" applyFont="1" applyFill="1" applyBorder="1" applyAlignment="1">
      <alignment horizontal="left" vertical="top"/>
      <protection/>
    </xf>
    <xf numFmtId="0" fontId="13" fillId="0" borderId="40" xfId="42" applyFont="1" applyFill="1" applyBorder="1" applyAlignment="1">
      <alignment horizontal="left" vertical="top" wrapText="1"/>
      <protection/>
    </xf>
    <xf numFmtId="182" fontId="13" fillId="0" borderId="40" xfId="42" applyNumberFormat="1" applyFont="1" applyFill="1" applyBorder="1" applyAlignment="1">
      <alignment horizontal="right" vertical="top"/>
      <protection/>
    </xf>
    <xf numFmtId="0" fontId="0" fillId="0" borderId="13" xfId="42" applyFont="1" applyFill="1" applyBorder="1">
      <alignment/>
      <protection/>
    </xf>
    <xf numFmtId="177" fontId="13" fillId="0" borderId="25" xfId="42" applyNumberFormat="1" applyFont="1" applyFill="1" applyBorder="1" applyAlignment="1">
      <alignment horizontal="left" vertical="top"/>
      <protection/>
    </xf>
    <xf numFmtId="182" fontId="13" fillId="0" borderId="26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0" fontId="13" fillId="0" borderId="20" xfId="42" applyFont="1" applyFill="1" applyBorder="1" applyAlignment="1">
      <alignment horizontal="left" vertical="top" wrapText="1"/>
      <protection/>
    </xf>
    <xf numFmtId="178" fontId="13" fillId="0" borderId="33" xfId="42" applyNumberFormat="1" applyFont="1" applyFill="1" applyBorder="1" applyAlignment="1">
      <alignment horizontal="right" vertical="top"/>
      <protection/>
    </xf>
    <xf numFmtId="0" fontId="13" fillId="0" borderId="11" xfId="42" applyFont="1" applyFill="1" applyBorder="1" applyAlignment="1">
      <alignment horizontal="left" vertical="top" wrapText="1"/>
      <protection/>
    </xf>
    <xf numFmtId="179" fontId="13" fillId="0" borderId="40" xfId="42" applyNumberFormat="1" applyFont="1" applyFill="1" applyBorder="1" applyAlignment="1">
      <alignment horizontal="right" vertical="top"/>
      <protection/>
    </xf>
    <xf numFmtId="175" fontId="13" fillId="0" borderId="0" xfId="42" applyNumberFormat="1" applyFont="1" applyFill="1" applyBorder="1" applyAlignment="1">
      <alignment horizontal="left" vertical="top"/>
      <protection/>
    </xf>
    <xf numFmtId="178" fontId="13" fillId="0" borderId="0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181" fontId="12" fillId="0" borderId="27" xfId="42" applyNumberFormat="1" applyFont="1" applyFill="1" applyBorder="1" applyAlignment="1">
      <alignment horizontal="left" vertical="top"/>
      <protection/>
    </xf>
    <xf numFmtId="176" fontId="12" fillId="0" borderId="12" xfId="42" applyNumberFormat="1" applyFont="1" applyFill="1" applyBorder="1" applyAlignment="1">
      <alignment horizontal="right" vertical="top"/>
      <protection/>
    </xf>
    <xf numFmtId="179" fontId="13" fillId="0" borderId="33" xfId="42" applyNumberFormat="1" applyFont="1" applyFill="1" applyBorder="1" applyAlignment="1">
      <alignment horizontal="right" vertical="top"/>
      <protection/>
    </xf>
    <xf numFmtId="0" fontId="13" fillId="0" borderId="0" xfId="42" applyFont="1" applyFill="1" applyBorder="1" applyAlignment="1">
      <alignment horizontal="left" vertical="top" wrapText="1"/>
      <protection/>
    </xf>
    <xf numFmtId="0" fontId="0" fillId="0" borderId="25" xfId="42" applyFont="1" applyFill="1" applyBorder="1">
      <alignment/>
      <protection/>
    </xf>
    <xf numFmtId="0" fontId="15" fillId="0" borderId="13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77" fontId="13" fillId="0" borderId="22" xfId="42" applyNumberFormat="1" applyFont="1" applyFill="1" applyBorder="1" applyAlignment="1">
      <alignment horizontal="left" vertical="top"/>
      <protection/>
    </xf>
    <xf numFmtId="176" fontId="13" fillId="0" borderId="23" xfId="42" applyNumberFormat="1" applyFont="1" applyFill="1" applyBorder="1" applyAlignment="1">
      <alignment horizontal="right" vertical="top"/>
      <protection/>
    </xf>
    <xf numFmtId="0" fontId="0" fillId="0" borderId="25" xfId="42" applyFont="1" applyFill="1" applyBorder="1">
      <alignment/>
      <protection/>
    </xf>
    <xf numFmtId="176" fontId="13" fillId="0" borderId="33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177" fontId="13" fillId="0" borderId="36" xfId="42" applyNumberFormat="1" applyFont="1" applyFill="1" applyBorder="1" applyAlignment="1">
      <alignment horizontal="left" vertical="top"/>
      <protection/>
    </xf>
    <xf numFmtId="0" fontId="13" fillId="0" borderId="41" xfId="42" applyFont="1" applyFill="1" applyBorder="1" applyAlignment="1">
      <alignment horizontal="left" vertical="top" wrapText="1"/>
      <protection/>
    </xf>
    <xf numFmtId="179" fontId="13" fillId="0" borderId="41" xfId="42" applyNumberFormat="1" applyFont="1" applyFill="1" applyBorder="1" applyAlignment="1">
      <alignment horizontal="right" vertical="top"/>
      <protection/>
    </xf>
    <xf numFmtId="179" fontId="13" fillId="0" borderId="23" xfId="42" applyNumberFormat="1" applyFont="1" applyFill="1" applyBorder="1" applyAlignment="1">
      <alignment horizontal="right" vertical="top"/>
      <protection/>
    </xf>
    <xf numFmtId="179" fontId="13" fillId="0" borderId="26" xfId="42" applyNumberFormat="1" applyFont="1" applyFill="1" applyBorder="1" applyAlignment="1">
      <alignment horizontal="right" vertical="top"/>
      <protection/>
    </xf>
    <xf numFmtId="181" fontId="12" fillId="0" borderId="32" xfId="42" applyNumberFormat="1" applyFont="1" applyFill="1" applyBorder="1" applyAlignment="1">
      <alignment horizontal="left" vertical="top"/>
      <protection/>
    </xf>
    <xf numFmtId="0" fontId="12" fillId="0" borderId="42" xfId="42" applyFont="1" applyFill="1" applyBorder="1" applyAlignment="1">
      <alignment horizontal="left" vertical="top" wrapText="1"/>
      <protection/>
    </xf>
    <xf numFmtId="178" fontId="12" fillId="0" borderId="31" xfId="42" applyNumberFormat="1" applyFont="1" applyFill="1" applyBorder="1" applyAlignment="1">
      <alignment horizontal="right" vertical="top"/>
      <protection/>
    </xf>
    <xf numFmtId="177" fontId="13" fillId="0" borderId="27" xfId="42" applyNumberFormat="1" applyFont="1" applyFill="1" applyBorder="1" applyAlignment="1">
      <alignment horizontal="left" vertical="top"/>
      <protection/>
    </xf>
    <xf numFmtId="0" fontId="13" fillId="0" borderId="38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78" fontId="13" fillId="0" borderId="26" xfId="42" applyNumberFormat="1" applyFont="1" applyFill="1" applyBorder="1" applyAlignment="1">
      <alignment horizontal="right" vertical="top"/>
      <protection/>
    </xf>
    <xf numFmtId="0" fontId="17" fillId="0" borderId="0" xfId="42" applyFont="1" applyFill="1" applyBorder="1" applyAlignment="1">
      <alignment horizontal="left" vertical="top"/>
      <protection/>
    </xf>
    <xf numFmtId="183" fontId="17" fillId="0" borderId="0" xfId="42" applyNumberFormat="1" applyFont="1" applyFill="1" applyBorder="1" applyAlignment="1">
      <alignment horizontal="left" vertical="top"/>
      <protection/>
    </xf>
    <xf numFmtId="0" fontId="18" fillId="0" borderId="0" xfId="42" applyFont="1" applyFill="1" applyBorder="1">
      <alignment/>
      <protection/>
    </xf>
    <xf numFmtId="0" fontId="18" fillId="0" borderId="0" xfId="42" applyFont="1" applyFill="1" applyBorder="1" applyAlignment="1">
      <alignment wrapText="1"/>
      <protection/>
    </xf>
    <xf numFmtId="0" fontId="18" fillId="0" borderId="0" xfId="42" applyFont="1" applyFill="1">
      <alignment/>
      <protection/>
    </xf>
    <xf numFmtId="175" fontId="13" fillId="0" borderId="40" xfId="42" applyNumberFormat="1" applyFont="1" applyFill="1" applyBorder="1" applyAlignment="1">
      <alignment horizontal="left" vertical="top"/>
      <protection/>
    </xf>
    <xf numFmtId="0" fontId="13" fillId="0" borderId="24" xfId="42" applyFont="1" applyFill="1" applyBorder="1" applyAlignment="1">
      <alignment horizontal="left" vertical="top" wrapText="1"/>
      <protection/>
    </xf>
    <xf numFmtId="181" fontId="12" fillId="0" borderId="0" xfId="42" applyNumberFormat="1" applyFont="1" applyFill="1" applyBorder="1" applyAlignment="1">
      <alignment horizontal="left" vertical="top"/>
      <protection/>
    </xf>
    <xf numFmtId="176" fontId="12" fillId="0" borderId="31" xfId="42" applyNumberFormat="1" applyFont="1" applyFill="1" applyBorder="1" applyAlignment="1">
      <alignment horizontal="right" vertical="top"/>
      <protection/>
    </xf>
    <xf numFmtId="179" fontId="13" fillId="0" borderId="12" xfId="42" applyNumberFormat="1" applyFont="1" applyFill="1" applyBorder="1" applyAlignment="1">
      <alignment horizontal="right" vertical="top"/>
      <protection/>
    </xf>
    <xf numFmtId="0" fontId="0" fillId="0" borderId="32" xfId="42" applyFont="1" applyFill="1" applyBorder="1">
      <alignment/>
      <protection/>
    </xf>
    <xf numFmtId="177" fontId="13" fillId="0" borderId="32" xfId="42" applyNumberFormat="1" applyFont="1" applyFill="1" applyBorder="1" applyAlignment="1">
      <alignment horizontal="left" vertical="top"/>
      <protection/>
    </xf>
    <xf numFmtId="0" fontId="13" fillId="0" borderId="42" xfId="42" applyFont="1" applyFill="1" applyBorder="1" applyAlignment="1">
      <alignment horizontal="left" vertical="top" wrapText="1"/>
      <protection/>
    </xf>
    <xf numFmtId="179" fontId="13" fillId="0" borderId="31" xfId="42" applyNumberFormat="1" applyFont="1" applyFill="1" applyBorder="1" applyAlignment="1">
      <alignment horizontal="right" vertical="top"/>
      <protection/>
    </xf>
    <xf numFmtId="0" fontId="0" fillId="0" borderId="43" xfId="42" applyFont="1" applyFill="1" applyBorder="1">
      <alignment/>
      <protection/>
    </xf>
    <xf numFmtId="177" fontId="13" fillId="0" borderId="43" xfId="42" applyNumberFormat="1" applyFont="1" applyFill="1" applyBorder="1" applyAlignment="1">
      <alignment horizontal="left" vertical="top"/>
      <protection/>
    </xf>
    <xf numFmtId="0" fontId="13" fillId="0" borderId="44" xfId="42" applyFont="1" applyFill="1" applyBorder="1" applyAlignment="1">
      <alignment horizontal="left" vertical="top" wrapText="1"/>
      <protection/>
    </xf>
    <xf numFmtId="178" fontId="12" fillId="0" borderId="12" xfId="42" applyNumberFormat="1" applyFont="1" applyFill="1" applyBorder="1" applyAlignment="1">
      <alignment horizontal="right" vertical="top"/>
      <protection/>
    </xf>
    <xf numFmtId="178" fontId="13" fillId="0" borderId="40" xfId="42" applyNumberFormat="1" applyFont="1" applyFill="1" applyBorder="1" applyAlignment="1">
      <alignment horizontal="right" vertical="top"/>
      <protection/>
    </xf>
    <xf numFmtId="0" fontId="13" fillId="0" borderId="26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79" fontId="12" fillId="0" borderId="31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0" fontId="12" fillId="0" borderId="40" xfId="42" applyFont="1" applyFill="1" applyBorder="1" applyAlignment="1">
      <alignment horizontal="left" vertical="top" wrapText="1"/>
      <protection/>
    </xf>
    <xf numFmtId="173" fontId="12" fillId="0" borderId="33" xfId="42" applyNumberFormat="1" applyFont="1" applyFill="1" applyBorder="1" applyAlignment="1">
      <alignment horizontal="right" vertical="top"/>
      <protection/>
    </xf>
    <xf numFmtId="0" fontId="12" fillId="0" borderId="0" xfId="42" applyFont="1" applyFill="1" applyBorder="1" applyAlignment="1">
      <alignment horizontal="left" vertical="top" wrapText="1"/>
      <protection/>
    </xf>
    <xf numFmtId="0" fontId="12" fillId="0" borderId="13" xfId="42" applyFont="1" applyFill="1" applyBorder="1" applyAlignment="1">
      <alignment horizontal="left" vertical="top" wrapText="1"/>
      <protection/>
    </xf>
    <xf numFmtId="173" fontId="13" fillId="0" borderId="31" xfId="42" applyNumberFormat="1" applyFont="1" applyFill="1" applyBorder="1" applyAlignment="1">
      <alignment horizontal="right" vertical="top"/>
      <protection/>
    </xf>
    <xf numFmtId="177" fontId="13" fillId="0" borderId="29" xfId="42" applyNumberFormat="1" applyFont="1" applyFill="1" applyBorder="1" applyAlignment="1">
      <alignment horizontal="left" vertical="top"/>
      <protection/>
    </xf>
    <xf numFmtId="0" fontId="13" fillId="0" borderId="45" xfId="42" applyFont="1" applyFill="1" applyBorder="1" applyAlignment="1">
      <alignment horizontal="left" vertical="top" wrapText="1"/>
      <protection/>
    </xf>
    <xf numFmtId="178" fontId="13" fillId="0" borderId="28" xfId="42" applyNumberFormat="1" applyFont="1" applyFill="1" applyBorder="1" applyAlignment="1">
      <alignment horizontal="right" vertical="top"/>
      <protection/>
    </xf>
    <xf numFmtId="179" fontId="13" fillId="0" borderId="28" xfId="42" applyNumberFormat="1" applyFont="1" applyFill="1" applyBorder="1" applyAlignment="1">
      <alignment horizontal="right" vertical="top"/>
      <protection/>
    </xf>
    <xf numFmtId="176" fontId="13" fillId="0" borderId="28" xfId="42" applyNumberFormat="1" applyFont="1" applyFill="1" applyBorder="1" applyAlignment="1">
      <alignment horizontal="right" vertical="top"/>
      <protection/>
    </xf>
    <xf numFmtId="175" fontId="13" fillId="0" borderId="27" xfId="42" applyNumberFormat="1" applyFont="1" applyFill="1" applyBorder="1" applyAlignment="1">
      <alignment horizontal="left" vertical="top"/>
      <protection/>
    </xf>
    <xf numFmtId="176" fontId="13" fillId="0" borderId="12" xfId="42" applyNumberFormat="1" applyFont="1" applyFill="1" applyBorder="1" applyAlignment="1">
      <alignment horizontal="right" vertical="top"/>
      <protection/>
    </xf>
    <xf numFmtId="0" fontId="0" fillId="0" borderId="34" xfId="42" applyFont="1" applyFill="1" applyBorder="1">
      <alignment/>
      <protection/>
    </xf>
    <xf numFmtId="0" fontId="13" fillId="0" borderId="46" xfId="42" applyFont="1" applyFill="1" applyBorder="1" applyAlignment="1">
      <alignment horizontal="left" vertical="top" wrapText="1"/>
      <protection/>
    </xf>
    <xf numFmtId="0" fontId="12" fillId="0" borderId="33" xfId="42" applyFont="1" applyFill="1" applyBorder="1" applyAlignment="1">
      <alignment horizontal="left" vertical="top" wrapText="1"/>
      <protection/>
    </xf>
    <xf numFmtId="0" fontId="12" fillId="0" borderId="23" xfId="42" applyFont="1" applyFill="1" applyBorder="1" applyAlignment="1">
      <alignment horizontal="left" vertical="top" wrapText="1"/>
      <protection/>
    </xf>
    <xf numFmtId="0" fontId="12" fillId="0" borderId="26" xfId="42" applyFont="1" applyFill="1" applyBorder="1" applyAlignment="1">
      <alignment horizontal="left" vertical="top" wrapText="1"/>
      <protection/>
    </xf>
    <xf numFmtId="0" fontId="0" fillId="0" borderId="32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0" fontId="0" fillId="0" borderId="30" xfId="42" applyFont="1" applyFill="1" applyBorder="1">
      <alignment/>
      <protection/>
    </xf>
    <xf numFmtId="0" fontId="0" fillId="0" borderId="28" xfId="42" applyFont="1" applyFill="1" applyBorder="1">
      <alignment/>
      <protection/>
    </xf>
    <xf numFmtId="173" fontId="13" fillId="0" borderId="28" xfId="42" applyNumberFormat="1" applyFont="1" applyFill="1" applyBorder="1" applyAlignment="1">
      <alignment horizontal="right" vertical="top"/>
      <protection/>
    </xf>
    <xf numFmtId="184" fontId="12" fillId="0" borderId="12" xfId="42" applyNumberFormat="1" applyFont="1" applyFill="1" applyBorder="1" applyAlignment="1">
      <alignment horizontal="right" vertical="top"/>
      <protection/>
    </xf>
    <xf numFmtId="175" fontId="13" fillId="0" borderId="29" xfId="42" applyNumberFormat="1" applyFont="1" applyFill="1" applyBorder="1" applyAlignment="1">
      <alignment horizontal="left" vertical="top"/>
      <protection/>
    </xf>
    <xf numFmtId="184" fontId="13" fillId="0" borderId="28" xfId="42" applyNumberFormat="1" applyFont="1" applyFill="1" applyBorder="1" applyAlignment="1">
      <alignment horizontal="right" vertical="top"/>
      <protection/>
    </xf>
    <xf numFmtId="0" fontId="12" fillId="0" borderId="45" xfId="42" applyFont="1" applyFill="1" applyBorder="1" applyAlignment="1">
      <alignment horizontal="left" vertical="top" wrapText="1"/>
      <protection/>
    </xf>
    <xf numFmtId="176" fontId="12" fillId="0" borderId="28" xfId="42" applyNumberFormat="1" applyFont="1" applyFill="1" applyBorder="1" applyAlignment="1">
      <alignment horizontal="right" vertical="top"/>
      <protection/>
    </xf>
    <xf numFmtId="176" fontId="13" fillId="0" borderId="47" xfId="42" applyNumberFormat="1" applyFont="1" applyFill="1" applyBorder="1" applyAlignment="1">
      <alignment horizontal="right" vertical="top"/>
      <protection/>
    </xf>
    <xf numFmtId="176" fontId="13" fillId="0" borderId="31" xfId="42" applyNumberFormat="1" applyFont="1" applyFill="1" applyBorder="1" applyAlignment="1">
      <alignment horizontal="right" vertical="top"/>
      <protection/>
    </xf>
    <xf numFmtId="181" fontId="12" fillId="0" borderId="13" xfId="42" applyNumberFormat="1" applyFont="1" applyFill="1" applyBorder="1" applyAlignment="1">
      <alignment horizontal="left" vertical="top"/>
      <protection/>
    </xf>
    <xf numFmtId="0" fontId="12" fillId="0" borderId="46" xfId="42" applyFont="1" applyFill="1" applyBorder="1" applyAlignment="1">
      <alignment horizontal="left" vertical="top" wrapText="1"/>
      <protection/>
    </xf>
    <xf numFmtId="179" fontId="12" fillId="0" borderId="34" xfId="42" applyNumberFormat="1" applyFont="1" applyFill="1" applyBorder="1" applyAlignment="1">
      <alignment horizontal="right" vertical="top"/>
      <protection/>
    </xf>
    <xf numFmtId="177" fontId="13" fillId="0" borderId="0" xfId="42" applyNumberFormat="1" applyFont="1" applyFill="1" applyBorder="1" applyAlignment="1">
      <alignment horizontal="left" vertical="top"/>
      <protection/>
    </xf>
    <xf numFmtId="175" fontId="13" fillId="0" borderId="19" xfId="42" applyNumberFormat="1" applyFont="1" applyFill="1" applyBorder="1" applyAlignment="1">
      <alignment horizontal="left" vertical="top"/>
      <protection/>
    </xf>
    <xf numFmtId="0" fontId="13" fillId="0" borderId="48" xfId="42" applyFont="1" applyFill="1" applyBorder="1" applyAlignment="1">
      <alignment horizontal="left" vertical="top" wrapText="1"/>
      <protection/>
    </xf>
    <xf numFmtId="176" fontId="13" fillId="0" borderId="27" xfId="42" applyNumberFormat="1" applyFont="1" applyFill="1" applyBorder="1" applyAlignment="1">
      <alignment horizontal="right" vertical="top"/>
      <protection/>
    </xf>
    <xf numFmtId="179" fontId="12" fillId="0" borderId="20" xfId="42" applyNumberFormat="1" applyFont="1" applyFill="1" applyBorder="1" applyAlignment="1">
      <alignment horizontal="right" vertical="top"/>
      <protection/>
    </xf>
    <xf numFmtId="181" fontId="12" fillId="0" borderId="29" xfId="42" applyNumberFormat="1" applyFont="1" applyFill="1" applyBorder="1" applyAlignment="1">
      <alignment horizontal="left" vertical="top"/>
      <protection/>
    </xf>
    <xf numFmtId="0" fontId="12" fillId="0" borderId="49" xfId="42" applyFont="1" applyFill="1" applyBorder="1" applyAlignment="1">
      <alignment horizontal="left" vertical="top" wrapText="1"/>
      <protection/>
    </xf>
    <xf numFmtId="176" fontId="12" fillId="0" borderId="32" xfId="42" applyNumberFormat="1" applyFont="1" applyFill="1" applyBorder="1" applyAlignment="1">
      <alignment horizontal="right" vertical="top"/>
      <protection/>
    </xf>
    <xf numFmtId="181" fontId="12" fillId="0" borderId="14" xfId="42" applyNumberFormat="1" applyFont="1" applyFill="1" applyBorder="1" applyAlignment="1">
      <alignment horizontal="left" vertical="top"/>
      <protection/>
    </xf>
    <xf numFmtId="0" fontId="12" fillId="0" borderId="48" xfId="42" applyFont="1" applyFill="1" applyBorder="1" applyAlignment="1">
      <alignment horizontal="left" vertical="top" wrapText="1"/>
      <protection/>
    </xf>
    <xf numFmtId="176" fontId="12" fillId="0" borderId="27" xfId="42" applyNumberFormat="1" applyFont="1" applyFill="1" applyBorder="1" applyAlignment="1">
      <alignment horizontal="right" vertical="top"/>
      <protection/>
    </xf>
    <xf numFmtId="0" fontId="0" fillId="0" borderId="35" xfId="42" applyFont="1" applyFill="1" applyBorder="1">
      <alignment/>
      <protection/>
    </xf>
    <xf numFmtId="0" fontId="13" fillId="0" borderId="50" xfId="42" applyFont="1" applyFill="1" applyBorder="1" applyAlignment="1">
      <alignment horizontal="left" vertical="top" wrapText="1"/>
      <protection/>
    </xf>
    <xf numFmtId="0" fontId="12" fillId="0" borderId="51" xfId="42" applyFont="1" applyFill="1" applyBorder="1" applyAlignment="1">
      <alignment horizontal="left" vertical="top" wrapText="1"/>
      <protection/>
    </xf>
    <xf numFmtId="179" fontId="12" fillId="0" borderId="29" xfId="42" applyNumberFormat="1" applyFont="1" applyFill="1" applyBorder="1" applyAlignment="1">
      <alignment horizontal="right" vertical="top"/>
      <protection/>
    </xf>
    <xf numFmtId="0" fontId="0" fillId="0" borderId="18" xfId="42" applyFont="1" applyFill="1" applyBorder="1">
      <alignment/>
      <protection/>
    </xf>
    <xf numFmtId="179" fontId="13" fillId="0" borderId="27" xfId="42" applyNumberFormat="1" applyFont="1" applyFill="1" applyBorder="1" applyAlignment="1">
      <alignment horizontal="right" vertical="top"/>
      <protection/>
    </xf>
    <xf numFmtId="0" fontId="12" fillId="0" borderId="41" xfId="42" applyFont="1" applyFill="1" applyBorder="1" applyAlignment="1">
      <alignment horizontal="left" vertical="top" wrapText="1"/>
      <protection/>
    </xf>
    <xf numFmtId="178" fontId="12" fillId="0" borderId="50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0" fontId="11" fillId="0" borderId="0" xfId="42" applyFont="1" applyFill="1" applyBorder="1" applyAlignment="1">
      <alignment horizontal="right" vertical="top" wrapText="1"/>
      <protection/>
    </xf>
    <xf numFmtId="0" fontId="17" fillId="0" borderId="0" xfId="42" applyFont="1" applyFill="1" applyAlignment="1">
      <alignment horizontal="left" vertical="top"/>
      <protection/>
    </xf>
    <xf numFmtId="183" fontId="17" fillId="0" borderId="0" xfId="42" applyNumberFormat="1" applyFont="1" applyFill="1" applyAlignment="1">
      <alignment horizontal="left" vertical="top"/>
      <protection/>
    </xf>
    <xf numFmtId="0" fontId="18" fillId="0" borderId="0" xfId="42" applyFont="1" applyFill="1" applyAlignment="1">
      <alignment wrapText="1"/>
      <protection/>
    </xf>
    <xf numFmtId="0" fontId="0" fillId="0" borderId="10" xfId="42" applyFont="1" applyBorder="1">
      <alignment/>
      <protection/>
    </xf>
    <xf numFmtId="0" fontId="0" fillId="0" borderId="10" xfId="42" applyFont="1" applyBorder="1" applyAlignment="1">
      <alignment wrapText="1"/>
      <protection/>
    </xf>
    <xf numFmtId="0" fontId="2" fillId="0" borderId="10" xfId="42" applyFont="1" applyBorder="1" applyAlignment="1">
      <alignment horizontal="left" vertical="top"/>
      <protection/>
    </xf>
    <xf numFmtId="4" fontId="5" fillId="0" borderId="10" xfId="42" applyNumberFormat="1" applyFont="1" applyBorder="1" applyAlignment="1">
      <alignment vertical="top"/>
      <protection/>
    </xf>
    <xf numFmtId="0" fontId="1" fillId="0" borderId="10" xfId="42" applyFont="1" applyFill="1" applyBorder="1" applyAlignment="1">
      <alignment horizontal="left" vertical="top"/>
      <protection/>
    </xf>
    <xf numFmtId="183" fontId="1" fillId="0" borderId="10" xfId="42" applyNumberFormat="1" applyFont="1" applyFill="1" applyBorder="1" applyAlignment="1">
      <alignment horizontal="left" vertical="top"/>
      <protection/>
    </xf>
    <xf numFmtId="0" fontId="0" fillId="0" borderId="10" xfId="42" applyFont="1" applyFill="1" applyBorder="1" applyAlignment="1">
      <alignment wrapText="1"/>
      <protection/>
    </xf>
    <xf numFmtId="0" fontId="4" fillId="0" borderId="52" xfId="42" applyFont="1" applyFill="1" applyBorder="1" applyAlignment="1">
      <alignment horizontal="center" vertical="center"/>
      <protection/>
    </xf>
    <xf numFmtId="0" fontId="4" fillId="0" borderId="53" xfId="42" applyFont="1" applyFill="1" applyBorder="1" applyAlignment="1">
      <alignment horizontal="center" vertical="center"/>
      <protection/>
    </xf>
    <xf numFmtId="0" fontId="4" fillId="0" borderId="54" xfId="42" applyFont="1" applyFill="1" applyBorder="1" applyAlignment="1">
      <alignment horizontal="center" vertical="center"/>
      <protection/>
    </xf>
    <xf numFmtId="0" fontId="4" fillId="0" borderId="55" xfId="42" applyFont="1" applyFill="1" applyBorder="1" applyAlignment="1">
      <alignment horizontal="center" vertical="center" wrapText="1"/>
      <protection/>
    </xf>
    <xf numFmtId="181" fontId="12" fillId="0" borderId="56" xfId="42" applyNumberFormat="1" applyFont="1" applyFill="1" applyBorder="1" applyAlignment="1">
      <alignment horizontal="left" vertical="top"/>
      <protection/>
    </xf>
    <xf numFmtId="173" fontId="12" fillId="0" borderId="40" xfId="42" applyNumberFormat="1" applyFont="1" applyFill="1" applyBorder="1" applyAlignment="1">
      <alignment horizontal="right" vertical="top"/>
      <protection/>
    </xf>
    <xf numFmtId="175" fontId="13" fillId="0" borderId="22" xfId="42" applyNumberFormat="1" applyFont="1" applyFill="1" applyBorder="1" applyAlignment="1">
      <alignment horizontal="left" vertical="top"/>
      <protection/>
    </xf>
    <xf numFmtId="173" fontId="13" fillId="0" borderId="0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7" fillId="0" borderId="57" xfId="42" applyFont="1" applyFill="1" applyBorder="1">
      <alignment/>
      <protection/>
    </xf>
    <xf numFmtId="0" fontId="7" fillId="0" borderId="41" xfId="42" applyFont="1" applyFill="1" applyBorder="1">
      <alignment/>
      <protection/>
    </xf>
    <xf numFmtId="0" fontId="12" fillId="0" borderId="58" xfId="42" applyFont="1" applyFill="1" applyBorder="1" applyAlignment="1">
      <alignment horizontal="left" vertical="top" wrapText="1"/>
      <protection/>
    </xf>
    <xf numFmtId="179" fontId="12" fillId="0" borderId="57" xfId="42" applyNumberFormat="1" applyFont="1" applyFill="1" applyBorder="1" applyAlignment="1">
      <alignment horizontal="right" vertical="top"/>
      <protection/>
    </xf>
    <xf numFmtId="174" fontId="12" fillId="0" borderId="50" xfId="42" applyNumberFormat="1" applyFont="1" applyFill="1" applyBorder="1" applyAlignment="1">
      <alignment horizontal="left" vertical="top"/>
      <protection/>
    </xf>
    <xf numFmtId="181" fontId="12" fillId="0" borderId="41" xfId="42" applyNumberFormat="1" applyFont="1" applyFill="1" applyBorder="1" applyAlignment="1">
      <alignment horizontal="left" vertical="top"/>
      <protection/>
    </xf>
    <xf numFmtId="0" fontId="21" fillId="0" borderId="52" xfId="42" applyFont="1" applyFill="1" applyBorder="1" applyAlignment="1">
      <alignment horizontal="center" vertical="center"/>
      <protection/>
    </xf>
    <xf numFmtId="0" fontId="21" fillId="0" borderId="53" xfId="42" applyFont="1" applyFill="1" applyBorder="1" applyAlignment="1">
      <alignment horizontal="center" vertical="center"/>
      <protection/>
    </xf>
    <xf numFmtId="0" fontId="21" fillId="0" borderId="54" xfId="42" applyFont="1" applyFill="1" applyBorder="1" applyAlignment="1">
      <alignment horizontal="center" vertical="center"/>
      <protection/>
    </xf>
    <xf numFmtId="0" fontId="21" fillId="0" borderId="55" xfId="42" applyFont="1" applyFill="1" applyBorder="1" applyAlignment="1">
      <alignment horizontal="center" vertical="center" wrapText="1"/>
      <protection/>
    </xf>
    <xf numFmtId="0" fontId="8" fillId="0" borderId="59" xfId="42" applyFont="1" applyFill="1" applyBorder="1" applyAlignment="1">
      <alignment horizontal="center" vertical="center"/>
      <protection/>
    </xf>
    <xf numFmtId="2" fontId="8" fillId="0" borderId="60" xfId="42" applyNumberFormat="1" applyFont="1" applyFill="1" applyBorder="1" applyAlignment="1">
      <alignment horizontal="center" vertical="center"/>
      <protection/>
    </xf>
    <xf numFmtId="4" fontId="8" fillId="0" borderId="61" xfId="42" applyNumberFormat="1" applyFont="1" applyFill="1" applyBorder="1" applyAlignment="1">
      <alignment horizontal="center" vertical="center"/>
      <protection/>
    </xf>
    <xf numFmtId="0" fontId="8" fillId="0" borderId="0" xfId="42" applyFont="1" applyFill="1" applyBorder="1" applyAlignment="1">
      <alignment horizontal="center" vertical="center"/>
      <protection/>
    </xf>
    <xf numFmtId="0" fontId="8" fillId="0" borderId="0" xfId="42" applyFont="1" applyFill="1" applyAlignment="1">
      <alignment horizontal="center" vertical="center"/>
      <protection/>
    </xf>
    <xf numFmtId="172" fontId="11" fillId="33" borderId="62" xfId="42" applyNumberFormat="1" applyFont="1" applyFill="1" applyBorder="1" applyAlignment="1">
      <alignment horizontal="left" vertical="top"/>
      <protection/>
    </xf>
    <xf numFmtId="0" fontId="0" fillId="33" borderId="0" xfId="42" applyFont="1" applyFill="1" applyBorder="1">
      <alignment/>
      <protection/>
    </xf>
    <xf numFmtId="0" fontId="0" fillId="33" borderId="63" xfId="42" applyFont="1" applyFill="1" applyBorder="1">
      <alignment/>
      <protection/>
    </xf>
    <xf numFmtId="0" fontId="0" fillId="33" borderId="64" xfId="42" applyFont="1" applyFill="1" applyBorder="1">
      <alignment/>
      <protection/>
    </xf>
    <xf numFmtId="0" fontId="11" fillId="33" borderId="65" xfId="42" applyFont="1" applyFill="1" applyBorder="1" applyAlignment="1">
      <alignment horizontal="left" vertical="top" wrapText="1"/>
      <protection/>
    </xf>
    <xf numFmtId="173" fontId="11" fillId="33" borderId="63" xfId="42" applyNumberFormat="1" applyFont="1" applyFill="1" applyBorder="1" applyAlignment="1">
      <alignment horizontal="right" vertical="top"/>
      <protection/>
    </xf>
    <xf numFmtId="0" fontId="11" fillId="33" borderId="39" xfId="42" applyFont="1" applyFill="1" applyBorder="1" applyAlignment="1">
      <alignment horizontal="left" vertical="top" wrapText="1"/>
      <protection/>
    </xf>
    <xf numFmtId="173" fontId="11" fillId="33" borderId="37" xfId="42" applyNumberFormat="1" applyFont="1" applyFill="1" applyBorder="1" applyAlignment="1">
      <alignment horizontal="right" vertical="top"/>
      <protection/>
    </xf>
    <xf numFmtId="0" fontId="0" fillId="33" borderId="37" xfId="42" applyFont="1" applyFill="1" applyBorder="1">
      <alignment/>
      <protection/>
    </xf>
    <xf numFmtId="176" fontId="11" fillId="33" borderId="37" xfId="42" applyNumberFormat="1" applyFont="1" applyFill="1" applyBorder="1" applyAlignment="1">
      <alignment horizontal="right" vertical="top"/>
      <protection/>
    </xf>
    <xf numFmtId="180" fontId="11" fillId="33" borderId="37" xfId="42" applyNumberFormat="1" applyFont="1" applyFill="1" applyBorder="1" applyAlignment="1">
      <alignment horizontal="left" vertical="top"/>
      <protection/>
    </xf>
    <xf numFmtId="180" fontId="11" fillId="33" borderId="11" xfId="42" applyNumberFormat="1" applyFont="1" applyFill="1" applyBorder="1" applyAlignment="1">
      <alignment horizontal="left" vertical="top"/>
      <protection/>
    </xf>
    <xf numFmtId="0" fontId="0" fillId="33" borderId="23" xfId="42" applyFont="1" applyFill="1" applyBorder="1">
      <alignment/>
      <protection/>
    </xf>
    <xf numFmtId="0" fontId="11" fillId="33" borderId="23" xfId="42" applyFont="1" applyFill="1" applyBorder="1" applyAlignment="1">
      <alignment horizontal="left" vertical="top" wrapText="1"/>
      <protection/>
    </xf>
    <xf numFmtId="184" fontId="11" fillId="33" borderId="0" xfId="42" applyNumberFormat="1" applyFont="1" applyFill="1" applyBorder="1" applyAlignment="1">
      <alignment horizontal="right" vertical="top"/>
      <protection/>
    </xf>
    <xf numFmtId="0" fontId="0" fillId="33" borderId="11" xfId="42" applyFont="1" applyFill="1" applyBorder="1">
      <alignment/>
      <protection/>
    </xf>
    <xf numFmtId="0" fontId="0" fillId="33" borderId="26" xfId="42" applyFont="1" applyFill="1" applyBorder="1">
      <alignment/>
      <protection/>
    </xf>
    <xf numFmtId="0" fontId="0" fillId="33" borderId="13" xfId="42" applyFont="1" applyFill="1" applyBorder="1">
      <alignment/>
      <protection/>
    </xf>
    <xf numFmtId="0" fontId="11" fillId="33" borderId="26" xfId="42" applyFont="1" applyFill="1" applyBorder="1" applyAlignment="1">
      <alignment horizontal="left" vertical="top" wrapText="1"/>
      <protection/>
    </xf>
    <xf numFmtId="0" fontId="0" fillId="33" borderId="31" xfId="42" applyFont="1" applyFill="1" applyBorder="1">
      <alignment/>
      <protection/>
    </xf>
    <xf numFmtId="0" fontId="0" fillId="33" borderId="32" xfId="42" applyFont="1" applyFill="1" applyBorder="1">
      <alignment/>
      <protection/>
    </xf>
    <xf numFmtId="0" fontId="11" fillId="33" borderId="42" xfId="42" applyFont="1" applyFill="1" applyBorder="1" applyAlignment="1">
      <alignment horizontal="left" vertical="top" wrapText="1"/>
      <protection/>
    </xf>
    <xf numFmtId="184" fontId="11" fillId="33" borderId="31" xfId="42" applyNumberFormat="1" applyFont="1" applyFill="1" applyBorder="1" applyAlignment="1">
      <alignment horizontal="right" vertical="top"/>
      <protection/>
    </xf>
    <xf numFmtId="180" fontId="11" fillId="33" borderId="30" xfId="42" applyNumberFormat="1" applyFont="1" applyFill="1" applyBorder="1" applyAlignment="1">
      <alignment horizontal="left" vertical="top"/>
      <protection/>
    </xf>
    <xf numFmtId="0" fontId="0" fillId="33" borderId="22" xfId="42" applyFont="1" applyFill="1" applyBorder="1">
      <alignment/>
      <protection/>
    </xf>
    <xf numFmtId="176" fontId="11" fillId="33" borderId="0" xfId="42" applyNumberFormat="1" applyFont="1" applyFill="1" applyBorder="1" applyAlignment="1">
      <alignment horizontal="right" vertical="top"/>
      <protection/>
    </xf>
    <xf numFmtId="4" fontId="13" fillId="0" borderId="33" xfId="42" applyNumberFormat="1" applyFont="1" applyFill="1" applyBorder="1" applyAlignment="1">
      <alignment horizontal="right" vertical="top"/>
      <protection/>
    </xf>
    <xf numFmtId="0" fontId="20" fillId="0" borderId="42" xfId="42" applyFont="1" applyFill="1" applyBorder="1" applyAlignment="1">
      <alignment horizontal="left" vertical="top" wrapText="1"/>
      <protection/>
    </xf>
    <xf numFmtId="176" fontId="12" fillId="0" borderId="0" xfId="42" applyNumberFormat="1" applyFont="1" applyFill="1" applyBorder="1" applyAlignment="1">
      <alignment horizontal="right" vertical="top"/>
      <protection/>
    </xf>
    <xf numFmtId="174" fontId="12" fillId="0" borderId="21" xfId="42" applyNumberFormat="1" applyFont="1" applyFill="1" applyBorder="1" applyAlignment="1">
      <alignment horizontal="left" vertical="top"/>
      <protection/>
    </xf>
    <xf numFmtId="0" fontId="13" fillId="0" borderId="41" xfId="42" applyFont="1" applyFill="1" applyBorder="1" applyAlignment="1">
      <alignment horizontal="left" vertical="top" wrapText="1"/>
      <protection/>
    </xf>
    <xf numFmtId="176" fontId="13" fillId="0" borderId="50" xfId="42" applyNumberFormat="1" applyFont="1" applyFill="1" applyBorder="1" applyAlignment="1">
      <alignment horizontal="right" vertical="top"/>
      <protection/>
    </xf>
    <xf numFmtId="174" fontId="12" fillId="0" borderId="33" xfId="42" applyNumberFormat="1" applyFont="1" applyFill="1" applyBorder="1" applyAlignment="1">
      <alignment horizontal="left" vertical="top"/>
      <protection/>
    </xf>
    <xf numFmtId="176" fontId="13" fillId="0" borderId="26" xfId="42" applyNumberFormat="1" applyFont="1" applyFill="1" applyBorder="1" applyAlignment="1">
      <alignment horizontal="right" vertical="top"/>
      <protection/>
    </xf>
    <xf numFmtId="174" fontId="12" fillId="0" borderId="23" xfId="42" applyNumberFormat="1" applyFont="1" applyFill="1" applyBorder="1" applyAlignment="1">
      <alignment horizontal="left" vertical="top"/>
      <protection/>
    </xf>
    <xf numFmtId="181" fontId="12" fillId="0" borderId="25" xfId="42" applyNumberFormat="1" applyFont="1" applyFill="1" applyBorder="1" applyAlignment="1">
      <alignment horizontal="left" vertical="top"/>
      <protection/>
    </xf>
    <xf numFmtId="0" fontId="0" fillId="0" borderId="29" xfId="42" applyFont="1" applyFill="1" applyBorder="1">
      <alignment/>
      <protection/>
    </xf>
    <xf numFmtId="0" fontId="13" fillId="0" borderId="35" xfId="42" applyFont="1" applyFill="1" applyBorder="1" applyAlignment="1">
      <alignment horizontal="left" vertical="top" wrapText="1"/>
      <protection/>
    </xf>
    <xf numFmtId="0" fontId="0" fillId="0" borderId="27" xfId="42" applyFont="1" applyFill="1" applyBorder="1">
      <alignment/>
      <protection/>
    </xf>
    <xf numFmtId="0" fontId="4" fillId="0" borderId="66" xfId="42" applyFont="1" applyFill="1" applyBorder="1" applyAlignment="1">
      <alignment horizontal="center" vertical="center"/>
      <protection/>
    </xf>
    <xf numFmtId="176" fontId="13" fillId="0" borderId="41" xfId="42" applyNumberFormat="1" applyFont="1" applyFill="1" applyBorder="1" applyAlignment="1">
      <alignment horizontal="right" vertical="top"/>
      <protection/>
    </xf>
    <xf numFmtId="177" fontId="20" fillId="0" borderId="29" xfId="42" applyNumberFormat="1" applyFont="1" applyFill="1" applyBorder="1" applyAlignment="1">
      <alignment horizontal="left" vertical="top"/>
      <protection/>
    </xf>
    <xf numFmtId="0" fontId="20" fillId="0" borderId="45" xfId="42" applyFont="1" applyFill="1" applyBorder="1" applyAlignment="1">
      <alignment horizontal="left" vertical="top" wrapText="1"/>
      <protection/>
    </xf>
    <xf numFmtId="179" fontId="20" fillId="0" borderId="28" xfId="42" applyNumberFormat="1" applyFont="1" applyFill="1" applyBorder="1" applyAlignment="1">
      <alignment horizontal="right" vertical="top"/>
      <protection/>
    </xf>
    <xf numFmtId="177" fontId="20" fillId="0" borderId="43" xfId="42" applyNumberFormat="1" applyFont="1" applyFill="1" applyBorder="1" applyAlignment="1">
      <alignment horizontal="left" vertical="top"/>
      <protection/>
    </xf>
    <xf numFmtId="179" fontId="20" fillId="0" borderId="47" xfId="42" applyNumberFormat="1" applyFont="1" applyFill="1" applyBorder="1" applyAlignment="1">
      <alignment horizontal="right" vertical="top"/>
      <protection/>
    </xf>
    <xf numFmtId="0" fontId="22" fillId="33" borderId="39" xfId="42" applyFont="1" applyFill="1" applyBorder="1" applyAlignment="1">
      <alignment horizontal="left" vertical="top" wrapText="1"/>
      <protection/>
    </xf>
    <xf numFmtId="0" fontId="23" fillId="0" borderId="48" xfId="42" applyFont="1" applyFill="1" applyBorder="1" applyAlignment="1">
      <alignment horizontal="left" vertical="top" wrapText="1"/>
      <protection/>
    </xf>
    <xf numFmtId="176" fontId="23" fillId="0" borderId="27" xfId="42" applyNumberFormat="1" applyFont="1" applyFill="1" applyBorder="1" applyAlignment="1">
      <alignment horizontal="right" vertical="top"/>
      <protection/>
    </xf>
    <xf numFmtId="176" fontId="23" fillId="0" borderId="50" xfId="42" applyNumberFormat="1" applyFont="1" applyFill="1" applyBorder="1" applyAlignment="1">
      <alignment horizontal="right" vertical="top"/>
      <protection/>
    </xf>
    <xf numFmtId="177" fontId="20" fillId="0" borderId="36" xfId="42" applyNumberFormat="1" applyFont="1" applyFill="1" applyBorder="1" applyAlignment="1">
      <alignment horizontal="left" vertical="top"/>
      <protection/>
    </xf>
    <xf numFmtId="0" fontId="20" fillId="0" borderId="50" xfId="42" applyFont="1" applyFill="1" applyBorder="1" applyAlignment="1">
      <alignment horizontal="left" vertical="top" wrapText="1"/>
      <protection/>
    </xf>
    <xf numFmtId="179" fontId="20" fillId="0" borderId="41" xfId="42" applyNumberFormat="1" applyFont="1" applyFill="1" applyBorder="1" applyAlignment="1">
      <alignment horizontal="right" vertical="top"/>
      <protection/>
    </xf>
    <xf numFmtId="179" fontId="20" fillId="0" borderId="50" xfId="42" applyNumberFormat="1" applyFont="1" applyFill="1" applyBorder="1" applyAlignment="1">
      <alignment horizontal="right" vertical="top"/>
      <protection/>
    </xf>
    <xf numFmtId="0" fontId="5" fillId="0" borderId="52" xfId="42" applyFont="1" applyFill="1" applyBorder="1" applyAlignment="1">
      <alignment horizontal="center" vertical="center"/>
      <protection/>
    </xf>
    <xf numFmtId="0" fontId="5" fillId="0" borderId="53" xfId="42" applyFont="1" applyFill="1" applyBorder="1" applyAlignment="1">
      <alignment horizontal="center" vertical="center"/>
      <protection/>
    </xf>
    <xf numFmtId="0" fontId="5" fillId="0" borderId="54" xfId="42" applyFont="1" applyFill="1" applyBorder="1" applyAlignment="1">
      <alignment horizontal="center" vertical="center"/>
      <protection/>
    </xf>
    <xf numFmtId="0" fontId="5" fillId="0" borderId="55" xfId="42" applyFont="1" applyFill="1" applyBorder="1" applyAlignment="1">
      <alignment horizontal="center" vertical="center" wrapText="1"/>
      <protection/>
    </xf>
    <xf numFmtId="49" fontId="13" fillId="0" borderId="23" xfId="42" applyNumberFormat="1" applyFont="1" applyFill="1" applyBorder="1" applyAlignment="1">
      <alignment horizontal="center" vertical="top"/>
      <protection/>
    </xf>
    <xf numFmtId="49" fontId="20" fillId="0" borderId="50" xfId="42" applyNumberFormat="1" applyFont="1" applyFill="1" applyBorder="1" applyAlignment="1">
      <alignment horizontal="center" vertical="top"/>
      <protection/>
    </xf>
    <xf numFmtId="180" fontId="11" fillId="33" borderId="23" xfId="42" applyNumberFormat="1" applyFont="1" applyFill="1" applyBorder="1" applyAlignment="1">
      <alignment horizontal="left" vertical="top"/>
      <protection/>
    </xf>
    <xf numFmtId="0" fontId="13" fillId="0" borderId="21" xfId="42" applyFont="1" applyFill="1" applyBorder="1" applyAlignment="1">
      <alignment horizontal="left" vertical="top" wrapText="1"/>
      <protection/>
    </xf>
    <xf numFmtId="0" fontId="0" fillId="0" borderId="67" xfId="42" applyFont="1" applyFill="1" applyBorder="1">
      <alignment/>
      <protection/>
    </xf>
    <xf numFmtId="49" fontId="20" fillId="0" borderId="33" xfId="42" applyNumberFormat="1" applyFont="1" applyFill="1" applyBorder="1" applyAlignment="1">
      <alignment horizontal="center" vertical="top"/>
      <protection/>
    </xf>
    <xf numFmtId="178" fontId="12" fillId="0" borderId="26" xfId="42" applyNumberFormat="1" applyFont="1" applyFill="1" applyBorder="1" applyAlignment="1">
      <alignment horizontal="right" vertical="top"/>
      <protection/>
    </xf>
    <xf numFmtId="179" fontId="13" fillId="0" borderId="47" xfId="42" applyNumberFormat="1" applyFont="1" applyFill="1" applyBorder="1" applyAlignment="1">
      <alignment horizontal="right" vertical="top"/>
      <protection/>
    </xf>
    <xf numFmtId="0" fontId="20" fillId="0" borderId="44" xfId="42" applyFont="1" applyFill="1" applyBorder="1" applyAlignment="1">
      <alignment horizontal="left" vertical="top" wrapText="1"/>
      <protection/>
    </xf>
    <xf numFmtId="181" fontId="23" fillId="0" borderId="29" xfId="42" applyNumberFormat="1" applyFont="1" applyFill="1" applyBorder="1" applyAlignment="1">
      <alignment horizontal="left" vertical="top"/>
      <protection/>
    </xf>
    <xf numFmtId="178" fontId="13" fillId="0" borderId="34" xfId="42" applyNumberFormat="1" applyFont="1" applyFill="1" applyBorder="1" applyAlignment="1">
      <alignment horizontal="right" vertical="top"/>
      <protection/>
    </xf>
    <xf numFmtId="178" fontId="13" fillId="0" borderId="47" xfId="42" applyNumberFormat="1" applyFont="1" applyFill="1" applyBorder="1" applyAlignment="1">
      <alignment horizontal="right" vertical="top"/>
      <protection/>
    </xf>
    <xf numFmtId="0" fontId="13" fillId="0" borderId="25" xfId="42" applyFont="1" applyFill="1" applyBorder="1" applyAlignment="1">
      <alignment horizontal="left" vertical="top" wrapText="1"/>
      <protection/>
    </xf>
    <xf numFmtId="0" fontId="7" fillId="0" borderId="23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0" fontId="7" fillId="0" borderId="11" xfId="42" applyFont="1" applyFill="1" applyBorder="1">
      <alignment/>
      <protection/>
    </xf>
    <xf numFmtId="0" fontId="7" fillId="0" borderId="41" xfId="42" applyFont="1" applyFill="1" applyBorder="1">
      <alignment/>
      <protection/>
    </xf>
    <xf numFmtId="0" fontId="7" fillId="0" borderId="36" xfId="42" applyFont="1" applyFill="1" applyBorder="1">
      <alignment/>
      <protection/>
    </xf>
    <xf numFmtId="0" fontId="7" fillId="0" borderId="13" xfId="42" applyFont="1" applyFill="1" applyBorder="1">
      <alignment/>
      <protection/>
    </xf>
    <xf numFmtId="0" fontId="7" fillId="0" borderId="25" xfId="42" applyFont="1" applyFill="1" applyBorder="1">
      <alignment/>
      <protection/>
    </xf>
    <xf numFmtId="0" fontId="0" fillId="0" borderId="23" xfId="42" applyFont="1" applyFill="1" applyBorder="1">
      <alignment/>
      <protection/>
    </xf>
    <xf numFmtId="0" fontId="0" fillId="0" borderId="43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69" fillId="0" borderId="0" xfId="42" applyFont="1" applyFill="1" applyBorder="1">
      <alignment/>
      <protection/>
    </xf>
    <xf numFmtId="0" fontId="69" fillId="0" borderId="0" xfId="42" applyFont="1" applyFill="1">
      <alignment/>
      <protection/>
    </xf>
    <xf numFmtId="0" fontId="0" fillId="0" borderId="11" xfId="42" applyFont="1" applyFill="1" applyBorder="1">
      <alignment/>
      <protection/>
    </xf>
    <xf numFmtId="176" fontId="20" fillId="0" borderId="20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0" fontId="20" fillId="0" borderId="41" xfId="42" applyFont="1" applyFill="1" applyBorder="1" applyAlignment="1">
      <alignment horizontal="left" vertical="top" wrapText="1"/>
      <protection/>
    </xf>
    <xf numFmtId="181" fontId="23" fillId="0" borderId="0" xfId="42" applyNumberFormat="1" applyFont="1" applyFill="1" applyBorder="1" applyAlignment="1">
      <alignment horizontal="left" vertical="top"/>
      <protection/>
    </xf>
    <xf numFmtId="176" fontId="23" fillId="0" borderId="31" xfId="42" applyNumberFormat="1" applyFont="1" applyFill="1" applyBorder="1" applyAlignment="1">
      <alignment horizontal="right" vertical="top"/>
      <protection/>
    </xf>
    <xf numFmtId="176" fontId="23" fillId="0" borderId="26" xfId="42" applyNumberFormat="1" applyFont="1" applyFill="1" applyBorder="1" applyAlignment="1">
      <alignment horizontal="right" vertical="top"/>
      <protection/>
    </xf>
    <xf numFmtId="174" fontId="23" fillId="0" borderId="33" xfId="42" applyNumberFormat="1" applyFont="1" applyFill="1" applyBorder="1" applyAlignment="1">
      <alignment horizontal="left" vertical="top"/>
      <protection/>
    </xf>
    <xf numFmtId="0" fontId="20" fillId="0" borderId="41" xfId="42" applyFont="1" applyFill="1" applyBorder="1" applyAlignment="1">
      <alignment horizontal="left" vertical="top" wrapText="1"/>
      <protection/>
    </xf>
    <xf numFmtId="176" fontId="20" fillId="0" borderId="50" xfId="42" applyNumberFormat="1" applyFont="1" applyFill="1" applyBorder="1" applyAlignment="1">
      <alignment horizontal="right" vertical="top"/>
      <protection/>
    </xf>
    <xf numFmtId="0" fontId="20" fillId="0" borderId="35" xfId="42" applyFont="1" applyFill="1" applyBorder="1" applyAlignment="1">
      <alignment horizontal="left" vertical="top" wrapText="1"/>
      <protection/>
    </xf>
    <xf numFmtId="176" fontId="20" fillId="0" borderId="36" xfId="42" applyNumberFormat="1" applyFont="1" applyFill="1" applyBorder="1" applyAlignment="1">
      <alignment horizontal="right" vertical="top"/>
      <protection/>
    </xf>
    <xf numFmtId="0" fontId="0" fillId="0" borderId="26" xfId="42" applyFont="1" applyFill="1" applyBorder="1">
      <alignment/>
      <protection/>
    </xf>
    <xf numFmtId="0" fontId="0" fillId="0" borderId="68" xfId="42" applyFont="1" applyFill="1" applyBorder="1">
      <alignment/>
      <protection/>
    </xf>
    <xf numFmtId="182" fontId="20" fillId="0" borderId="47" xfId="42" applyNumberFormat="1" applyFont="1" applyFill="1" applyBorder="1" applyAlignment="1">
      <alignment horizontal="right" vertical="top"/>
      <protection/>
    </xf>
    <xf numFmtId="0" fontId="0" fillId="0" borderId="29" xfId="42" applyFont="1" applyFill="1" applyBorder="1">
      <alignment/>
      <protection/>
    </xf>
    <xf numFmtId="178" fontId="20" fillId="0" borderId="28" xfId="42" applyNumberFormat="1" applyFont="1" applyFill="1" applyBorder="1" applyAlignment="1">
      <alignment horizontal="right" vertical="top"/>
      <protection/>
    </xf>
    <xf numFmtId="49" fontId="13" fillId="0" borderId="50" xfId="42" applyNumberFormat="1" applyFont="1" applyFill="1" applyBorder="1" applyAlignment="1">
      <alignment horizontal="center" vertical="top"/>
      <protection/>
    </xf>
    <xf numFmtId="174" fontId="23" fillId="0" borderId="21" xfId="42" applyNumberFormat="1" applyFont="1" applyFill="1" applyBorder="1" applyAlignment="1">
      <alignment horizontal="left" vertical="top"/>
      <protection/>
    </xf>
    <xf numFmtId="0" fontId="7" fillId="0" borderId="12" xfId="42" applyFont="1" applyFill="1" applyBorder="1">
      <alignment/>
      <protection/>
    </xf>
    <xf numFmtId="0" fontId="7" fillId="0" borderId="27" xfId="42" applyFont="1" applyFill="1" applyBorder="1">
      <alignment/>
      <protection/>
    </xf>
    <xf numFmtId="0" fontId="23" fillId="0" borderId="38" xfId="42" applyFont="1" applyFill="1" applyBorder="1" applyAlignment="1">
      <alignment horizontal="left" vertical="top" wrapText="1"/>
      <protection/>
    </xf>
    <xf numFmtId="179" fontId="23" fillId="0" borderId="12" xfId="42" applyNumberFormat="1" applyFont="1" applyFill="1" applyBorder="1" applyAlignment="1">
      <alignment horizontal="right" vertical="top"/>
      <protection/>
    </xf>
    <xf numFmtId="49" fontId="23" fillId="0" borderId="50" xfId="42" applyNumberFormat="1" applyFont="1" applyFill="1" applyBorder="1" applyAlignment="1">
      <alignment horizontal="center" vertical="top"/>
      <protection/>
    </xf>
    <xf numFmtId="0" fontId="20" fillId="0" borderId="44" xfId="42" applyFont="1" applyFill="1" applyBorder="1" applyAlignment="1">
      <alignment horizontal="left" vertical="top" wrapText="1"/>
      <protection/>
    </xf>
    <xf numFmtId="0" fontId="0" fillId="0" borderId="68" xfId="42" applyFont="1" applyFill="1" applyBorder="1">
      <alignment/>
      <protection/>
    </xf>
    <xf numFmtId="0" fontId="0" fillId="0" borderId="69" xfId="42" applyFont="1" applyFill="1" applyBorder="1">
      <alignment/>
      <protection/>
    </xf>
    <xf numFmtId="180" fontId="22" fillId="33" borderId="30" xfId="42" applyNumberFormat="1" applyFont="1" applyFill="1" applyBorder="1" applyAlignment="1">
      <alignment horizontal="left" vertical="top"/>
      <protection/>
    </xf>
    <xf numFmtId="0" fontId="0" fillId="33" borderId="37" xfId="42" applyFont="1" applyFill="1" applyBorder="1">
      <alignment/>
      <protection/>
    </xf>
    <xf numFmtId="0" fontId="0" fillId="33" borderId="0" xfId="42" applyFont="1" applyFill="1" applyBorder="1">
      <alignment/>
      <protection/>
    </xf>
    <xf numFmtId="176" fontId="22" fillId="33" borderId="37" xfId="42" applyNumberFormat="1" applyFont="1" applyFill="1" applyBorder="1" applyAlignment="1">
      <alignment horizontal="right" vertical="top"/>
      <protection/>
    </xf>
    <xf numFmtId="49" fontId="22" fillId="33" borderId="23" xfId="42" applyNumberFormat="1" applyFont="1" applyFill="1" applyBorder="1" applyAlignment="1">
      <alignment horizontal="center" vertical="top"/>
      <protection/>
    </xf>
    <xf numFmtId="0" fontId="7" fillId="0" borderId="33" xfId="42" applyFont="1" applyFill="1" applyBorder="1">
      <alignment/>
      <protection/>
    </xf>
    <xf numFmtId="181" fontId="23" fillId="0" borderId="27" xfId="42" applyNumberFormat="1" applyFont="1" applyFill="1" applyBorder="1" applyAlignment="1">
      <alignment horizontal="left" vertical="top"/>
      <protection/>
    </xf>
    <xf numFmtId="0" fontId="7" fillId="0" borderId="47" xfId="42" applyFont="1" applyFill="1" applyBorder="1">
      <alignment/>
      <protection/>
    </xf>
    <xf numFmtId="0" fontId="7" fillId="0" borderId="43" xfId="42" applyFont="1" applyFill="1" applyBorder="1">
      <alignment/>
      <protection/>
    </xf>
    <xf numFmtId="0" fontId="23" fillId="0" borderId="44" xfId="42" applyFont="1" applyFill="1" applyBorder="1" applyAlignment="1">
      <alignment horizontal="left" vertical="top" wrapText="1"/>
      <protection/>
    </xf>
    <xf numFmtId="176" fontId="23" fillId="0" borderId="47" xfId="42" applyNumberFormat="1" applyFont="1" applyFill="1" applyBorder="1" applyAlignment="1">
      <alignment horizontal="right" vertical="top"/>
      <protection/>
    </xf>
    <xf numFmtId="49" fontId="23" fillId="0" borderId="33" xfId="42" applyNumberFormat="1" applyFont="1" applyFill="1" applyBorder="1" applyAlignment="1">
      <alignment horizontal="center" vertical="top"/>
      <protection/>
    </xf>
    <xf numFmtId="0" fontId="0" fillId="0" borderId="10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177" fontId="13" fillId="0" borderId="41" xfId="42" applyNumberFormat="1" applyFont="1" applyFill="1" applyBorder="1" applyAlignment="1">
      <alignment horizontal="left" vertical="top"/>
      <protection/>
    </xf>
    <xf numFmtId="0" fontId="13" fillId="0" borderId="58" xfId="42" applyFont="1" applyFill="1" applyBorder="1" applyAlignment="1">
      <alignment horizontal="left" vertical="top" wrapText="1"/>
      <protection/>
    </xf>
    <xf numFmtId="179" fontId="13" fillId="0" borderId="57" xfId="42" applyNumberFormat="1" applyFont="1" applyFill="1" applyBorder="1" applyAlignment="1">
      <alignment horizontal="right" vertical="top"/>
      <protection/>
    </xf>
    <xf numFmtId="0" fontId="13" fillId="0" borderId="20" xfId="42" applyFont="1" applyFill="1" applyBorder="1" applyAlignment="1">
      <alignment horizontal="left" vertical="top" wrapText="1"/>
      <protection/>
    </xf>
    <xf numFmtId="181" fontId="12" fillId="0" borderId="22" xfId="42" applyNumberFormat="1" applyFont="1" applyFill="1" applyBorder="1" applyAlignment="1">
      <alignment horizontal="left" vertical="top"/>
      <protection/>
    </xf>
    <xf numFmtId="181" fontId="12" fillId="0" borderId="46" xfId="42" applyNumberFormat="1" applyFont="1" applyFill="1" applyBorder="1" applyAlignment="1">
      <alignment horizontal="left" vertical="top"/>
      <protection/>
    </xf>
    <xf numFmtId="2" fontId="0" fillId="0" borderId="33" xfId="42" applyNumberFormat="1" applyFont="1" applyFill="1" applyBorder="1" applyAlignment="1">
      <alignment vertical="top"/>
      <protection/>
    </xf>
    <xf numFmtId="2" fontId="0" fillId="0" borderId="0" xfId="42" applyNumberFormat="1" applyFont="1" applyBorder="1" applyAlignment="1">
      <alignment vertical="top"/>
      <protection/>
    </xf>
    <xf numFmtId="2" fontId="0" fillId="0" borderId="10" xfId="42" applyNumberFormat="1" applyFont="1" applyBorder="1" applyAlignment="1">
      <alignment vertical="top"/>
      <protection/>
    </xf>
    <xf numFmtId="173" fontId="11" fillId="33" borderId="70" xfId="42" applyNumberFormat="1" applyFont="1" applyFill="1" applyBorder="1" applyAlignment="1">
      <alignment vertical="top"/>
      <protection/>
    </xf>
    <xf numFmtId="173" fontId="12" fillId="0" borderId="50" xfId="42" applyNumberFormat="1" applyFont="1" applyFill="1" applyBorder="1" applyAlignment="1">
      <alignment vertical="top"/>
      <protection/>
    </xf>
    <xf numFmtId="173" fontId="13" fillId="0" borderId="50" xfId="42" applyNumberFormat="1" applyFont="1" applyFill="1" applyBorder="1" applyAlignment="1">
      <alignment vertical="top"/>
      <protection/>
    </xf>
    <xf numFmtId="173" fontId="13" fillId="0" borderId="37" xfId="42" applyNumberFormat="1" applyFont="1" applyFill="1" applyBorder="1" applyAlignment="1">
      <alignment vertical="top"/>
      <protection/>
    </xf>
    <xf numFmtId="173" fontId="13" fillId="0" borderId="23" xfId="42" applyNumberFormat="1" applyFont="1" applyFill="1" applyBorder="1" applyAlignment="1">
      <alignment vertical="top"/>
      <protection/>
    </xf>
    <xf numFmtId="173" fontId="13" fillId="0" borderId="33" xfId="42" applyNumberFormat="1" applyFont="1" applyFill="1" applyBorder="1" applyAlignment="1">
      <alignment vertical="top"/>
      <protection/>
    </xf>
    <xf numFmtId="2" fontId="0" fillId="0" borderId="0" xfId="42" applyNumberFormat="1" applyFont="1" applyFill="1" applyBorder="1" applyAlignment="1">
      <alignment vertical="top"/>
      <protection/>
    </xf>
    <xf numFmtId="2" fontId="0" fillId="0" borderId="10" xfId="42" applyNumberFormat="1" applyFont="1" applyFill="1" applyBorder="1" applyAlignment="1">
      <alignment vertical="top"/>
      <protection/>
    </xf>
    <xf numFmtId="2" fontId="0" fillId="0" borderId="23" xfId="42" applyNumberFormat="1" applyFont="1" applyFill="1" applyBorder="1" applyAlignment="1">
      <alignment vertical="top"/>
      <protection/>
    </xf>
    <xf numFmtId="2" fontId="8" fillId="33" borderId="23" xfId="42" applyNumberFormat="1" applyFont="1" applyFill="1" applyBorder="1" applyAlignment="1">
      <alignment vertical="top"/>
      <protection/>
    </xf>
    <xf numFmtId="2" fontId="0" fillId="0" borderId="26" xfId="42" applyNumberFormat="1" applyFont="1" applyFill="1" applyBorder="1" applyAlignment="1">
      <alignment vertical="top"/>
      <protection/>
    </xf>
    <xf numFmtId="2" fontId="7" fillId="0" borderId="33" xfId="42" applyNumberFormat="1" applyFont="1" applyFill="1" applyBorder="1" applyAlignment="1">
      <alignment vertical="top"/>
      <protection/>
    </xf>
    <xf numFmtId="2" fontId="0" fillId="0" borderId="50" xfId="42" applyNumberFormat="1" applyFont="1" applyFill="1" applyBorder="1" applyAlignment="1">
      <alignment vertical="top"/>
      <protection/>
    </xf>
    <xf numFmtId="2" fontId="7" fillId="0" borderId="23" xfId="42" applyNumberFormat="1" applyFont="1" applyFill="1" applyBorder="1" applyAlignment="1">
      <alignment vertical="top"/>
      <protection/>
    </xf>
    <xf numFmtId="2" fontId="0" fillId="33" borderId="26" xfId="42" applyNumberFormat="1" applyFont="1" applyFill="1" applyBorder="1" applyAlignment="1">
      <alignment vertical="top"/>
      <protection/>
    </xf>
    <xf numFmtId="2" fontId="7" fillId="0" borderId="26" xfId="42" applyNumberFormat="1" applyFont="1" applyFill="1" applyBorder="1" applyAlignment="1">
      <alignment vertical="top"/>
      <protection/>
    </xf>
    <xf numFmtId="2" fontId="3" fillId="0" borderId="0" xfId="42" applyNumberFormat="1" applyFont="1" applyFill="1" applyBorder="1" applyAlignment="1">
      <alignment vertical="top"/>
      <protection/>
    </xf>
    <xf numFmtId="2" fontId="3" fillId="0" borderId="0" xfId="42" applyNumberFormat="1" applyFont="1" applyAlignment="1">
      <alignment vertical="top"/>
      <protection/>
    </xf>
    <xf numFmtId="2" fontId="19" fillId="0" borderId="0" xfId="42" applyNumberFormat="1" applyFont="1" applyFill="1" applyBorder="1" applyAlignment="1">
      <alignment vertical="top"/>
      <protection/>
    </xf>
    <xf numFmtId="2" fontId="0" fillId="0" borderId="0" xfId="42" applyNumberFormat="1" applyFont="1" applyAlignment="1">
      <alignment vertical="top"/>
      <protection/>
    </xf>
    <xf numFmtId="2" fontId="8" fillId="0" borderId="60" xfId="42" applyNumberFormat="1" applyFont="1" applyFill="1" applyBorder="1" applyAlignment="1">
      <alignment horizontal="center" vertical="top"/>
      <protection/>
    </xf>
    <xf numFmtId="2" fontId="8" fillId="0" borderId="59" xfId="42" applyNumberFormat="1" applyFont="1" applyFill="1" applyBorder="1" applyAlignment="1">
      <alignment horizontal="center" vertical="top"/>
      <protection/>
    </xf>
    <xf numFmtId="2" fontId="8" fillId="0" borderId="69" xfId="42" applyNumberFormat="1" applyFont="1" applyFill="1" applyBorder="1" applyAlignment="1">
      <alignment horizontal="center" vertical="top"/>
      <protection/>
    </xf>
    <xf numFmtId="0" fontId="0" fillId="0" borderId="24" xfId="42" applyFont="1" applyFill="1" applyBorder="1" applyAlignment="1">
      <alignment vertical="top"/>
      <protection/>
    </xf>
    <xf numFmtId="0" fontId="0" fillId="0" borderId="26" xfId="42" applyFont="1" applyFill="1" applyBorder="1" applyAlignment="1">
      <alignment vertical="top"/>
      <protection/>
    </xf>
    <xf numFmtId="0" fontId="0" fillId="0" borderId="13" xfId="42" applyFont="1" applyFill="1" applyBorder="1" applyAlignment="1">
      <alignment vertical="top"/>
      <protection/>
    </xf>
    <xf numFmtId="0" fontId="0" fillId="0" borderId="0" xfId="42" applyFont="1" applyFill="1" applyBorder="1" applyAlignment="1">
      <alignment vertical="top"/>
      <protection/>
    </xf>
    <xf numFmtId="0" fontId="0" fillId="0" borderId="0" xfId="42" applyFont="1" applyFill="1" applyAlignment="1">
      <alignment vertical="top"/>
      <protection/>
    </xf>
    <xf numFmtId="176" fontId="14" fillId="0" borderId="13" xfId="42" applyNumberFormat="1" applyFont="1" applyFill="1" applyBorder="1" applyAlignment="1">
      <alignment vertical="top"/>
      <protection/>
    </xf>
    <xf numFmtId="2" fontId="0" fillId="0" borderId="33" xfId="42" applyNumberFormat="1" applyFont="1" applyFill="1" applyBorder="1" applyAlignment="1">
      <alignment vertical="top"/>
      <protection/>
    </xf>
    <xf numFmtId="173" fontId="13" fillId="0" borderId="26" xfId="42" applyNumberFormat="1" applyFont="1" applyFill="1" applyBorder="1" applyAlignment="1">
      <alignment vertical="top"/>
      <protection/>
    </xf>
    <xf numFmtId="2" fontId="0" fillId="0" borderId="23" xfId="42" applyNumberFormat="1" applyFont="1" applyFill="1" applyBorder="1" applyAlignment="1">
      <alignment vertical="top"/>
      <protection/>
    </xf>
    <xf numFmtId="2" fontId="7" fillId="0" borderId="33" xfId="42" applyNumberFormat="1" applyFont="1" applyFill="1" applyBorder="1" applyAlignment="1">
      <alignment vertical="top"/>
      <protection/>
    </xf>
    <xf numFmtId="0" fontId="0" fillId="0" borderId="27" xfId="42" applyFont="1" applyFill="1" applyBorder="1">
      <alignment/>
      <protection/>
    </xf>
    <xf numFmtId="181" fontId="12" fillId="0" borderId="67" xfId="42" applyNumberFormat="1" applyFont="1" applyFill="1" applyBorder="1" applyAlignment="1">
      <alignment horizontal="left" vertical="top"/>
      <protection/>
    </xf>
    <xf numFmtId="2" fontId="0" fillId="0" borderId="50" xfId="42" applyNumberFormat="1" applyFont="1" applyFill="1" applyBorder="1" applyAlignment="1">
      <alignment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4" fontId="0" fillId="0" borderId="50" xfId="42" applyNumberFormat="1" applyFont="1" applyFill="1" applyBorder="1" applyAlignment="1">
      <alignment vertical="top"/>
      <protection/>
    </xf>
    <xf numFmtId="175" fontId="13" fillId="0" borderId="36" xfId="42" applyNumberFormat="1" applyFont="1" applyFill="1" applyBorder="1" applyAlignment="1">
      <alignment horizontal="left" vertical="top"/>
      <protection/>
    </xf>
    <xf numFmtId="2" fontId="0" fillId="0" borderId="26" xfId="42" applyNumberFormat="1" applyFont="1" applyFill="1" applyBorder="1" applyAlignment="1">
      <alignment vertical="top"/>
      <protection/>
    </xf>
    <xf numFmtId="0" fontId="0" fillId="33" borderId="71" xfId="42" applyFont="1" applyFill="1" applyBorder="1">
      <alignment/>
      <protection/>
    </xf>
    <xf numFmtId="0" fontId="0" fillId="33" borderId="72" xfId="42" applyFont="1" applyFill="1" applyBorder="1">
      <alignment/>
      <protection/>
    </xf>
    <xf numFmtId="0" fontId="22" fillId="33" borderId="73" xfId="42" applyFont="1" applyFill="1" applyBorder="1" applyAlignment="1">
      <alignment horizontal="left" vertical="top" wrapText="1"/>
      <protection/>
    </xf>
    <xf numFmtId="176" fontId="22" fillId="33" borderId="64" xfId="42" applyNumberFormat="1" applyFont="1" applyFill="1" applyBorder="1" applyAlignment="1">
      <alignment horizontal="right" vertical="top"/>
      <protection/>
    </xf>
    <xf numFmtId="180" fontId="22" fillId="33" borderId="73" xfId="42" applyNumberFormat="1" applyFont="1" applyFill="1" applyBorder="1" applyAlignment="1">
      <alignment horizontal="left" vertical="top"/>
      <protection/>
    </xf>
    <xf numFmtId="4" fontId="0" fillId="0" borderId="26" xfId="42" applyNumberFormat="1" applyFont="1" applyFill="1" applyBorder="1" applyAlignment="1">
      <alignment vertical="top"/>
      <protection/>
    </xf>
    <xf numFmtId="0" fontId="69" fillId="0" borderId="11" xfId="42" applyFont="1" applyFill="1" applyBorder="1">
      <alignment/>
      <protection/>
    </xf>
    <xf numFmtId="2" fontId="7" fillId="0" borderId="26" xfId="42" applyNumberFormat="1" applyFont="1" applyFill="1" applyBorder="1" applyAlignment="1">
      <alignment vertical="top"/>
      <protection/>
    </xf>
    <xf numFmtId="2" fontId="7" fillId="0" borderId="23" xfId="42" applyNumberFormat="1" applyFont="1" applyFill="1" applyBorder="1" applyAlignment="1">
      <alignment vertical="top"/>
      <protection/>
    </xf>
    <xf numFmtId="0" fontId="69" fillId="0" borderId="10" xfId="42" applyFont="1" applyBorder="1">
      <alignment/>
      <protection/>
    </xf>
    <xf numFmtId="176" fontId="70" fillId="0" borderId="36" xfId="42" applyNumberFormat="1" applyFont="1" applyFill="1" applyBorder="1" applyAlignment="1">
      <alignment horizontal="right" vertical="top"/>
      <protection/>
    </xf>
    <xf numFmtId="176" fontId="70" fillId="0" borderId="24" xfId="42" applyNumberFormat="1" applyFont="1" applyFill="1" applyBorder="1" applyAlignment="1">
      <alignment horizontal="right" vertical="top"/>
      <protection/>
    </xf>
    <xf numFmtId="0" fontId="69" fillId="0" borderId="24" xfId="42" applyFont="1" applyFill="1" applyBorder="1">
      <alignment/>
      <protection/>
    </xf>
    <xf numFmtId="0" fontId="71" fillId="0" borderId="0" xfId="42" applyFont="1" applyFill="1" applyBorder="1">
      <alignment/>
      <protection/>
    </xf>
    <xf numFmtId="0" fontId="69" fillId="0" borderId="10" xfId="42" applyFont="1" applyFill="1" applyBorder="1">
      <alignment/>
      <protection/>
    </xf>
    <xf numFmtId="0" fontId="69" fillId="0" borderId="13" xfId="42" applyFont="1" applyFill="1" applyBorder="1">
      <alignment/>
      <protection/>
    </xf>
    <xf numFmtId="179" fontId="70" fillId="0" borderId="13" xfId="42" applyNumberFormat="1" applyFont="1" applyFill="1" applyBorder="1" applyAlignment="1">
      <alignment horizontal="right" vertical="top"/>
      <protection/>
    </xf>
    <xf numFmtId="0" fontId="69" fillId="33" borderId="24" xfId="42" applyFont="1" applyFill="1" applyBorder="1">
      <alignment/>
      <protection/>
    </xf>
    <xf numFmtId="0" fontId="69" fillId="0" borderId="34" xfId="42" applyFont="1" applyFill="1" applyBorder="1">
      <alignment/>
      <protection/>
    </xf>
    <xf numFmtId="0" fontId="69" fillId="0" borderId="0" xfId="0" applyFont="1" applyAlignment="1">
      <alignment/>
    </xf>
    <xf numFmtId="0" fontId="14" fillId="0" borderId="26" xfId="42" applyFont="1" applyFill="1" applyBorder="1" applyAlignment="1">
      <alignment wrapText="1"/>
      <protection/>
    </xf>
    <xf numFmtId="0" fontId="0" fillId="0" borderId="25" xfId="42" applyFont="1" applyFill="1" applyBorder="1">
      <alignment/>
      <protection/>
    </xf>
    <xf numFmtId="0" fontId="69" fillId="0" borderId="23" xfId="42" applyFont="1" applyFill="1" applyBorder="1">
      <alignment/>
      <protection/>
    </xf>
    <xf numFmtId="178" fontId="20" fillId="0" borderId="11" xfId="42" applyNumberFormat="1" applyFont="1" applyFill="1" applyBorder="1" applyAlignment="1">
      <alignment horizontal="right" vertical="top"/>
      <protection/>
    </xf>
    <xf numFmtId="0" fontId="0" fillId="0" borderId="22" xfId="42" applyFont="1" applyFill="1" applyBorder="1">
      <alignment/>
      <protection/>
    </xf>
    <xf numFmtId="176" fontId="20" fillId="0" borderId="21" xfId="42" applyNumberFormat="1" applyFont="1" applyFill="1" applyBorder="1" applyAlignment="1">
      <alignment horizontal="right" vertical="top"/>
      <protection/>
    </xf>
    <xf numFmtId="173" fontId="20" fillId="0" borderId="40" xfId="42" applyNumberFormat="1" applyFont="1" applyFill="1" applyBorder="1" applyAlignment="1">
      <alignment horizontal="right" vertical="top"/>
      <protection/>
    </xf>
    <xf numFmtId="176" fontId="14" fillId="0" borderId="10" xfId="42" applyNumberFormat="1" applyFont="1" applyFill="1" applyBorder="1" applyAlignment="1">
      <alignment vertical="top"/>
      <protection/>
    </xf>
    <xf numFmtId="174" fontId="12" fillId="0" borderId="22" xfId="42" applyNumberFormat="1" applyFont="1" applyFill="1" applyBorder="1" applyAlignment="1">
      <alignment horizontal="left" vertical="top"/>
      <protection/>
    </xf>
    <xf numFmtId="0" fontId="13" fillId="0" borderId="13" xfId="42" applyFont="1" applyFill="1" applyBorder="1" applyAlignment="1">
      <alignment horizontal="left" vertical="top" wrapText="1"/>
      <protection/>
    </xf>
    <xf numFmtId="4" fontId="69" fillId="0" borderId="26" xfId="42" applyNumberFormat="1" applyFont="1" applyFill="1" applyBorder="1" applyAlignment="1">
      <alignment vertical="top"/>
      <protection/>
    </xf>
    <xf numFmtId="4" fontId="72" fillId="0" borderId="25" xfId="42" applyNumberFormat="1" applyFont="1" applyFill="1" applyBorder="1" applyAlignment="1">
      <alignment vertical="top"/>
      <protection/>
    </xf>
    <xf numFmtId="4" fontId="69" fillId="0" borderId="22" xfId="42" applyNumberFormat="1" applyFont="1" applyFill="1" applyBorder="1" applyAlignment="1">
      <alignment vertical="top"/>
      <protection/>
    </xf>
    <xf numFmtId="4" fontId="69" fillId="0" borderId="25" xfId="42" applyNumberFormat="1" applyFont="1" applyFill="1" applyBorder="1" applyAlignment="1">
      <alignment vertical="top"/>
      <protection/>
    </xf>
    <xf numFmtId="4" fontId="72" fillId="0" borderId="22" xfId="42" applyNumberFormat="1" applyFont="1" applyFill="1" applyBorder="1" applyAlignment="1">
      <alignment vertical="top"/>
      <protection/>
    </xf>
    <xf numFmtId="4" fontId="73" fillId="0" borderId="0" xfId="42" applyNumberFormat="1" applyFont="1" applyFill="1" applyBorder="1" applyAlignment="1">
      <alignment vertical="top"/>
      <protection/>
    </xf>
    <xf numFmtId="4" fontId="74" fillId="0" borderId="10" xfId="42" applyNumberFormat="1" applyFont="1" applyFill="1" applyBorder="1" applyAlignment="1">
      <alignment vertical="top"/>
      <protection/>
    </xf>
    <xf numFmtId="4" fontId="72" fillId="0" borderId="74" xfId="42" applyNumberFormat="1" applyFont="1" applyFill="1" applyBorder="1" applyAlignment="1">
      <alignment vertical="top"/>
      <protection/>
    </xf>
    <xf numFmtId="4" fontId="74" fillId="0" borderId="0" xfId="42" applyNumberFormat="1" applyFont="1" applyFill="1" applyBorder="1" applyAlignment="1">
      <alignment vertical="top"/>
      <protection/>
    </xf>
    <xf numFmtId="4" fontId="72" fillId="0" borderId="23" xfId="42" applyNumberFormat="1" applyFont="1" applyFill="1" applyBorder="1" applyAlignment="1">
      <alignment vertical="top"/>
      <protection/>
    </xf>
    <xf numFmtId="4" fontId="74" fillId="0" borderId="0" xfId="42" applyNumberFormat="1" applyFont="1" applyFill="1" applyAlignment="1">
      <alignment vertical="top"/>
      <protection/>
    </xf>
    <xf numFmtId="4" fontId="74" fillId="0" borderId="0" xfId="42" applyNumberFormat="1" applyFont="1" applyAlignment="1">
      <alignment vertical="top"/>
      <protection/>
    </xf>
    <xf numFmtId="176" fontId="20" fillId="0" borderId="35" xfId="42" applyNumberFormat="1" applyFont="1" applyFill="1" applyBorder="1" applyAlignment="1">
      <alignment horizontal="right" vertical="top"/>
      <protection/>
    </xf>
    <xf numFmtId="0" fontId="0" fillId="0" borderId="43" xfId="42" applyFont="1" applyFill="1" applyBorder="1">
      <alignment/>
      <protection/>
    </xf>
    <xf numFmtId="176" fontId="23" fillId="0" borderId="12" xfId="42" applyNumberFormat="1" applyFont="1" applyFill="1" applyBorder="1" applyAlignment="1">
      <alignment horizontal="right" vertical="top"/>
      <protection/>
    </xf>
    <xf numFmtId="179" fontId="20" fillId="0" borderId="23" xfId="42" applyNumberFormat="1" applyFont="1" applyFill="1" applyBorder="1" applyAlignment="1">
      <alignment horizontal="right" vertical="top"/>
      <protection/>
    </xf>
    <xf numFmtId="179" fontId="11" fillId="0" borderId="52" xfId="42" applyNumberFormat="1" applyFont="1" applyFill="1" applyBorder="1" applyAlignment="1">
      <alignment horizontal="right" vertical="top"/>
      <protection/>
    </xf>
    <xf numFmtId="4" fontId="0" fillId="0" borderId="33" xfId="42" applyNumberFormat="1" applyFont="1" applyFill="1" applyBorder="1" applyAlignment="1">
      <alignment vertical="top"/>
      <protection/>
    </xf>
    <xf numFmtId="4" fontId="0" fillId="0" borderId="25" xfId="42" applyNumberFormat="1" applyFont="1" applyFill="1" applyBorder="1" applyAlignment="1">
      <alignment vertical="top"/>
      <protection/>
    </xf>
    <xf numFmtId="4" fontId="0" fillId="0" borderId="75" xfId="42" applyNumberFormat="1" applyFont="1" applyFill="1" applyBorder="1" applyAlignment="1">
      <alignment vertical="top"/>
      <protection/>
    </xf>
    <xf numFmtId="179" fontId="20" fillId="0" borderId="31" xfId="42" applyNumberFormat="1" applyFont="1" applyFill="1" applyBorder="1" applyAlignment="1">
      <alignment horizontal="right" vertical="top"/>
      <protection/>
    </xf>
    <xf numFmtId="176" fontId="23" fillId="0" borderId="28" xfId="42" applyNumberFormat="1" applyFont="1" applyFill="1" applyBorder="1" applyAlignment="1">
      <alignment horizontal="right" vertical="top"/>
      <protection/>
    </xf>
    <xf numFmtId="178" fontId="20" fillId="0" borderId="20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4" fontId="8" fillId="0" borderId="25" xfId="42" applyNumberFormat="1" applyFont="1" applyFill="1" applyBorder="1" applyAlignment="1">
      <alignment vertical="top"/>
      <protection/>
    </xf>
    <xf numFmtId="173" fontId="22" fillId="33" borderId="63" xfId="42" applyNumberFormat="1" applyFont="1" applyFill="1" applyBorder="1" applyAlignment="1">
      <alignment horizontal="right" vertical="top"/>
      <protection/>
    </xf>
    <xf numFmtId="173" fontId="22" fillId="33" borderId="76" xfId="42" applyNumberFormat="1" applyFont="1" applyFill="1" applyBorder="1" applyAlignment="1">
      <alignment horizontal="right" vertical="top"/>
      <protection/>
    </xf>
    <xf numFmtId="176" fontId="23" fillId="0" borderId="36" xfId="42" applyNumberFormat="1" applyFont="1" applyFill="1" applyBorder="1" applyAlignment="1">
      <alignment horizontal="right" vertical="top"/>
      <protection/>
    </xf>
    <xf numFmtId="4" fontId="0" fillId="0" borderId="21" xfId="42" applyNumberFormat="1" applyFont="1" applyFill="1" applyBorder="1" applyAlignment="1">
      <alignment vertical="top"/>
      <protection/>
    </xf>
    <xf numFmtId="4" fontId="8" fillId="0" borderId="22" xfId="42" applyNumberFormat="1" applyFont="1" applyFill="1" applyBorder="1" applyAlignment="1">
      <alignment vertical="top"/>
      <protection/>
    </xf>
    <xf numFmtId="2" fontId="8" fillId="0" borderId="69" xfId="42" applyNumberFormat="1" applyFont="1" applyFill="1" applyBorder="1" applyAlignment="1">
      <alignment horizontal="center" vertical="center"/>
      <protection/>
    </xf>
    <xf numFmtId="173" fontId="13" fillId="0" borderId="40" xfId="42" applyNumberFormat="1" applyFont="1" applyFill="1" applyBorder="1" applyAlignment="1">
      <alignment vertical="top"/>
      <protection/>
    </xf>
    <xf numFmtId="173" fontId="13" fillId="0" borderId="10" xfId="42" applyNumberFormat="1" applyFont="1" applyFill="1" applyBorder="1" applyAlignment="1">
      <alignment vertical="top"/>
      <protection/>
    </xf>
    <xf numFmtId="4" fontId="0" fillId="0" borderId="23" xfId="42" applyNumberFormat="1" applyFont="1" applyFill="1" applyBorder="1" applyAlignment="1">
      <alignment vertical="top"/>
      <protection/>
    </xf>
    <xf numFmtId="173" fontId="23" fillId="0" borderId="12" xfId="42" applyNumberFormat="1" applyFont="1" applyFill="1" applyBorder="1" applyAlignment="1">
      <alignment horizontal="right" vertical="top"/>
      <protection/>
    </xf>
    <xf numFmtId="179" fontId="20" fillId="0" borderId="40" xfId="42" applyNumberFormat="1" applyFont="1" applyFill="1" applyBorder="1" applyAlignment="1">
      <alignment horizontal="right" vertical="top"/>
      <protection/>
    </xf>
    <xf numFmtId="176" fontId="20" fillId="0" borderId="0" xfId="42" applyNumberFormat="1" applyFont="1" applyFill="1" applyBorder="1" applyAlignment="1">
      <alignment horizontal="right" vertical="top"/>
      <protection/>
    </xf>
    <xf numFmtId="179" fontId="20" fillId="0" borderId="0" xfId="42" applyNumberFormat="1" applyFont="1" applyFill="1" applyBorder="1" applyAlignment="1">
      <alignment horizontal="right" vertical="top"/>
      <protection/>
    </xf>
    <xf numFmtId="176" fontId="20" fillId="0" borderId="41" xfId="42" applyNumberFormat="1" applyFont="1" applyFill="1" applyBorder="1" applyAlignment="1">
      <alignment horizontal="right" vertical="top"/>
      <protection/>
    </xf>
    <xf numFmtId="178" fontId="20" fillId="0" borderId="12" xfId="42" applyNumberFormat="1" applyFont="1" applyFill="1" applyBorder="1" applyAlignment="1">
      <alignment horizontal="right" vertical="top"/>
      <protection/>
    </xf>
    <xf numFmtId="176" fontId="22" fillId="33" borderId="23" xfId="42" applyNumberFormat="1" applyFont="1" applyFill="1" applyBorder="1" applyAlignment="1">
      <alignment horizontal="right" vertical="top"/>
      <protection/>
    </xf>
    <xf numFmtId="176" fontId="23" fillId="0" borderId="77" xfId="42" applyNumberFormat="1" applyFont="1" applyFill="1" applyBorder="1" applyAlignment="1">
      <alignment horizontal="right" vertical="top"/>
      <protection/>
    </xf>
    <xf numFmtId="178" fontId="23" fillId="0" borderId="50" xfId="42" applyNumberFormat="1" applyFont="1" applyFill="1" applyBorder="1" applyAlignment="1">
      <alignment horizontal="right" vertical="top"/>
      <protection/>
    </xf>
    <xf numFmtId="179" fontId="20" fillId="0" borderId="57" xfId="42" applyNumberFormat="1" applyFont="1" applyFill="1" applyBorder="1" applyAlignment="1">
      <alignment horizontal="right" vertical="top"/>
      <protection/>
    </xf>
    <xf numFmtId="178" fontId="23" fillId="0" borderId="12" xfId="42" applyNumberFormat="1" applyFont="1" applyFill="1" applyBorder="1" applyAlignment="1">
      <alignment horizontal="right" vertical="top"/>
      <protection/>
    </xf>
    <xf numFmtId="178" fontId="23" fillId="0" borderId="77" xfId="42" applyNumberFormat="1" applyFont="1" applyFill="1" applyBorder="1" applyAlignment="1">
      <alignment horizontal="right" vertical="top"/>
      <protection/>
    </xf>
    <xf numFmtId="4" fontId="19" fillId="0" borderId="0" xfId="42" applyNumberFormat="1" applyFont="1" applyFill="1" applyBorder="1" applyAlignment="1">
      <alignment vertical="top"/>
      <protection/>
    </xf>
    <xf numFmtId="4" fontId="5" fillId="0" borderId="0" xfId="42" applyNumberFormat="1" applyFont="1" applyFill="1" applyBorder="1" applyAlignment="1">
      <alignment vertical="top"/>
      <protection/>
    </xf>
    <xf numFmtId="181" fontId="12" fillId="0" borderId="78" xfId="42" applyNumberFormat="1" applyFont="1" applyFill="1" applyBorder="1" applyAlignment="1">
      <alignment horizontal="left" vertical="top"/>
      <protection/>
    </xf>
    <xf numFmtId="2" fontId="0" fillId="0" borderId="75" xfId="42" applyNumberFormat="1" applyFont="1" applyFill="1" applyBorder="1" applyAlignment="1">
      <alignment vertical="top"/>
      <protection/>
    </xf>
    <xf numFmtId="173" fontId="20" fillId="0" borderId="31" xfId="42" applyNumberFormat="1" applyFont="1" applyFill="1" applyBorder="1" applyAlignment="1">
      <alignment horizontal="right" vertical="top"/>
      <protection/>
    </xf>
    <xf numFmtId="176" fontId="20" fillId="0" borderId="47" xfId="42" applyNumberFormat="1" applyFont="1" applyFill="1" applyBorder="1" applyAlignment="1">
      <alignment horizontal="right" vertical="top"/>
      <protection/>
    </xf>
    <xf numFmtId="176" fontId="20" fillId="0" borderId="12" xfId="42" applyNumberFormat="1" applyFont="1" applyFill="1" applyBorder="1" applyAlignment="1">
      <alignment horizontal="right" vertical="top"/>
      <protection/>
    </xf>
    <xf numFmtId="176" fontId="20" fillId="0" borderId="28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173" fontId="23" fillId="0" borderId="50" xfId="42" applyNumberFormat="1" applyFont="1" applyFill="1" applyBorder="1" applyAlignment="1">
      <alignment horizontal="right" vertical="top"/>
      <protection/>
    </xf>
    <xf numFmtId="173" fontId="20" fillId="0" borderId="28" xfId="42" applyNumberFormat="1" applyFont="1" applyFill="1" applyBorder="1" applyAlignment="1">
      <alignment horizontal="right" vertical="top"/>
      <protection/>
    </xf>
    <xf numFmtId="184" fontId="20" fillId="0" borderId="28" xfId="42" applyNumberFormat="1" applyFont="1" applyFill="1" applyBorder="1" applyAlignment="1">
      <alignment horizontal="right" vertical="top"/>
      <protection/>
    </xf>
    <xf numFmtId="184" fontId="23" fillId="0" borderId="12" xfId="42" applyNumberFormat="1" applyFont="1" applyFill="1" applyBorder="1" applyAlignment="1">
      <alignment horizontal="right" vertical="top"/>
      <protection/>
    </xf>
    <xf numFmtId="184" fontId="23" fillId="0" borderId="77" xfId="42" applyNumberFormat="1" applyFont="1" applyFill="1" applyBorder="1" applyAlignment="1">
      <alignment horizontal="right" vertical="top"/>
      <protection/>
    </xf>
    <xf numFmtId="179" fontId="20" fillId="0" borderId="77" xfId="42" applyNumberFormat="1" applyFont="1" applyFill="1" applyBorder="1" applyAlignment="1">
      <alignment horizontal="right" vertical="top"/>
      <protection/>
    </xf>
    <xf numFmtId="179" fontId="23" fillId="0" borderId="26" xfId="42" applyNumberFormat="1" applyFont="1" applyFill="1" applyBorder="1" applyAlignment="1">
      <alignment horizontal="right" vertical="top"/>
      <protection/>
    </xf>
    <xf numFmtId="2" fontId="0" fillId="0" borderId="50" xfId="42" applyNumberFormat="1" applyFont="1" applyFill="1" applyBorder="1" applyAlignment="1">
      <alignment horizontal="center" vertical="top"/>
      <protection/>
    </xf>
    <xf numFmtId="179" fontId="23" fillId="0" borderId="34" xfId="42" applyNumberFormat="1" applyFont="1" applyFill="1" applyBorder="1" applyAlignment="1">
      <alignment horizontal="right" vertical="top"/>
      <protection/>
    </xf>
    <xf numFmtId="179" fontId="23" fillId="0" borderId="50" xfId="42" applyNumberFormat="1" applyFont="1" applyFill="1" applyBorder="1" applyAlignment="1">
      <alignment horizontal="right" vertical="top"/>
      <protection/>
    </xf>
    <xf numFmtId="4" fontId="20" fillId="0" borderId="40" xfId="42" applyNumberFormat="1" applyFont="1" applyFill="1" applyBorder="1" applyAlignment="1">
      <alignment horizontal="right" vertical="top"/>
      <protection/>
    </xf>
    <xf numFmtId="179" fontId="20" fillId="0" borderId="51" xfId="42" applyNumberFormat="1" applyFont="1" applyFill="1" applyBorder="1" applyAlignment="1">
      <alignment horizontal="right" vertical="top"/>
      <protection/>
    </xf>
    <xf numFmtId="179" fontId="20" fillId="0" borderId="26" xfId="42" applyNumberFormat="1" applyFont="1" applyFill="1" applyBorder="1" applyAlignment="1">
      <alignment horizontal="right" vertical="top"/>
      <protection/>
    </xf>
    <xf numFmtId="184" fontId="20" fillId="0" borderId="51" xfId="42" applyNumberFormat="1" applyFont="1" applyFill="1" applyBorder="1" applyAlignment="1">
      <alignment horizontal="right" vertical="top"/>
      <protection/>
    </xf>
    <xf numFmtId="182" fontId="20" fillId="0" borderId="20" xfId="42" applyNumberFormat="1" applyFont="1" applyFill="1" applyBorder="1" applyAlignment="1">
      <alignment horizontal="right" vertical="top"/>
      <protection/>
    </xf>
    <xf numFmtId="173" fontId="20" fillId="0" borderId="11" xfId="42" applyNumberFormat="1" applyFont="1" applyFill="1" applyBorder="1" applyAlignment="1">
      <alignment horizontal="right" vertical="top"/>
      <protection/>
    </xf>
    <xf numFmtId="179" fontId="20" fillId="0" borderId="20" xfId="42" applyNumberFormat="1" applyFont="1" applyFill="1" applyBorder="1" applyAlignment="1">
      <alignment horizontal="right" vertical="top"/>
      <protection/>
    </xf>
    <xf numFmtId="173" fontId="23" fillId="0" borderId="21" xfId="42" applyNumberFormat="1" applyFont="1" applyFill="1" applyBorder="1" applyAlignment="1">
      <alignment horizontal="right" vertical="top"/>
      <protection/>
    </xf>
    <xf numFmtId="4" fontId="7" fillId="0" borderId="25" xfId="42" applyNumberFormat="1" applyFont="1" applyFill="1" applyBorder="1" applyAlignment="1">
      <alignment vertical="top"/>
      <protection/>
    </xf>
    <xf numFmtId="173" fontId="23" fillId="0" borderId="20" xfId="42" applyNumberFormat="1" applyFont="1" applyFill="1" applyBorder="1" applyAlignment="1">
      <alignment horizontal="right" vertical="top"/>
      <protection/>
    </xf>
    <xf numFmtId="179" fontId="23" fillId="0" borderId="33" xfId="42" applyNumberFormat="1" applyFont="1" applyFill="1" applyBorder="1" applyAlignment="1">
      <alignment horizontal="right" vertical="top"/>
      <protection/>
    </xf>
    <xf numFmtId="4" fontId="8" fillId="0" borderId="23" xfId="42" applyNumberFormat="1" applyFont="1" applyFill="1" applyBorder="1" applyAlignment="1">
      <alignment vertical="top"/>
      <protection/>
    </xf>
    <xf numFmtId="179" fontId="23" fillId="0" borderId="20" xfId="42" applyNumberFormat="1" applyFont="1" applyFill="1" applyBorder="1" applyAlignment="1">
      <alignment horizontal="right" vertical="top"/>
      <protection/>
    </xf>
    <xf numFmtId="176" fontId="20" fillId="0" borderId="18" xfId="42" applyNumberFormat="1" applyFont="1" applyFill="1" applyBorder="1" applyAlignment="1">
      <alignment horizontal="right" vertical="top"/>
      <protection/>
    </xf>
    <xf numFmtId="179" fontId="20" fillId="0" borderId="18" xfId="42" applyNumberFormat="1" applyFont="1" applyFill="1" applyBorder="1" applyAlignment="1">
      <alignment horizontal="right" vertical="top"/>
      <protection/>
    </xf>
    <xf numFmtId="176" fontId="22" fillId="33" borderId="26" xfId="42" applyNumberFormat="1" applyFont="1" applyFill="1" applyBorder="1" applyAlignment="1">
      <alignment horizontal="right" vertical="top"/>
      <protection/>
    </xf>
    <xf numFmtId="179" fontId="23" fillId="0" borderId="77" xfId="42" applyNumberFormat="1" applyFont="1" applyFill="1" applyBorder="1" applyAlignment="1">
      <alignment horizontal="right" vertical="top"/>
      <protection/>
    </xf>
    <xf numFmtId="178" fontId="20" fillId="0" borderId="13" xfId="42" applyNumberFormat="1" applyFont="1" applyFill="1" applyBorder="1" applyAlignment="1">
      <alignment horizontal="right" vertical="top"/>
      <protection/>
    </xf>
    <xf numFmtId="178" fontId="23" fillId="0" borderId="26" xfId="42" applyNumberFormat="1" applyFont="1" applyFill="1" applyBorder="1" applyAlignment="1">
      <alignment horizontal="right" vertical="top"/>
      <protection/>
    </xf>
    <xf numFmtId="182" fontId="20" fillId="0" borderId="13" xfId="42" applyNumberFormat="1" applyFont="1" applyFill="1" applyBorder="1" applyAlignment="1">
      <alignment horizontal="right" vertical="top"/>
      <protection/>
    </xf>
    <xf numFmtId="179" fontId="20" fillId="0" borderId="12" xfId="42" applyNumberFormat="1" applyFont="1" applyFill="1" applyBorder="1" applyAlignment="1">
      <alignment horizontal="right" vertical="top"/>
      <protection/>
    </xf>
    <xf numFmtId="179" fontId="23" fillId="0" borderId="31" xfId="42" applyNumberFormat="1" applyFont="1" applyFill="1" applyBorder="1" applyAlignment="1">
      <alignment horizontal="right" vertical="top"/>
      <protection/>
    </xf>
    <xf numFmtId="173" fontId="23" fillId="0" borderId="33" xfId="42" applyNumberFormat="1" applyFont="1" applyFill="1" applyBorder="1" applyAlignment="1">
      <alignment horizontal="right" vertical="top"/>
      <protection/>
    </xf>
    <xf numFmtId="178" fontId="20" fillId="0" borderId="77" xfId="42" applyNumberFormat="1" applyFont="1" applyFill="1" applyBorder="1" applyAlignment="1">
      <alignment horizontal="right" vertical="top"/>
      <protection/>
    </xf>
    <xf numFmtId="176" fontId="20" fillId="0" borderId="49" xfId="42" applyNumberFormat="1" applyFont="1" applyFill="1" applyBorder="1" applyAlignment="1">
      <alignment horizontal="right" vertical="top"/>
      <protection/>
    </xf>
    <xf numFmtId="179" fontId="23" fillId="0" borderId="57" xfId="42" applyNumberFormat="1" applyFont="1" applyFill="1" applyBorder="1" applyAlignment="1">
      <alignment horizontal="right" vertical="top"/>
      <protection/>
    </xf>
    <xf numFmtId="178" fontId="20" fillId="0" borderId="34" xfId="42" applyNumberFormat="1" applyFont="1" applyFill="1" applyBorder="1" applyAlignment="1">
      <alignment horizontal="right" vertical="top"/>
      <protection/>
    </xf>
    <xf numFmtId="184" fontId="22" fillId="33" borderId="23" xfId="42" applyNumberFormat="1" applyFont="1" applyFill="1" applyBorder="1" applyAlignment="1">
      <alignment horizontal="right" vertical="top"/>
      <protection/>
    </xf>
    <xf numFmtId="4" fontId="7" fillId="0" borderId="22" xfId="42" applyNumberFormat="1" applyFont="1" applyFill="1" applyBorder="1" applyAlignment="1">
      <alignment vertical="top"/>
      <protection/>
    </xf>
    <xf numFmtId="173" fontId="23" fillId="0" borderId="48" xfId="42" applyNumberFormat="1" applyFont="1" applyFill="1" applyBorder="1" applyAlignment="1">
      <alignment horizontal="right" vertical="top"/>
      <protection/>
    </xf>
    <xf numFmtId="0" fontId="0" fillId="33" borderId="25" xfId="42" applyFont="1" applyFill="1" applyBorder="1">
      <alignment/>
      <protection/>
    </xf>
    <xf numFmtId="184" fontId="22" fillId="33" borderId="22" xfId="42" applyNumberFormat="1" applyFont="1" applyFill="1" applyBorder="1" applyAlignment="1">
      <alignment horizontal="right" vertical="top"/>
      <protection/>
    </xf>
    <xf numFmtId="0" fontId="13" fillId="0" borderId="50" xfId="42" applyFont="1" applyFill="1" applyBorder="1" applyAlignment="1">
      <alignment horizontal="left" vertical="top" wrapText="1"/>
      <protection/>
    </xf>
    <xf numFmtId="0" fontId="20" fillId="0" borderId="26" xfId="42" applyFont="1" applyFill="1" applyBorder="1" applyAlignment="1">
      <alignment horizontal="left" vertical="top" wrapText="1"/>
      <protection/>
    </xf>
    <xf numFmtId="179" fontId="13" fillId="0" borderId="20" xfId="42" applyNumberFormat="1" applyFont="1" applyFill="1" applyBorder="1" applyAlignment="1">
      <alignment horizontal="right" vertical="top"/>
      <protection/>
    </xf>
    <xf numFmtId="179" fontId="13" fillId="0" borderId="11" xfId="42" applyNumberFormat="1" applyFont="1" applyFill="1" applyBorder="1" applyAlignment="1">
      <alignment horizontal="right" vertical="top"/>
      <protection/>
    </xf>
    <xf numFmtId="179" fontId="13" fillId="0" borderId="24" xfId="42" applyNumberFormat="1" applyFont="1" applyFill="1" applyBorder="1" applyAlignment="1">
      <alignment horizontal="right" vertical="top"/>
      <protection/>
    </xf>
    <xf numFmtId="179" fontId="20" fillId="0" borderId="33" xfId="42" applyNumberFormat="1" applyFont="1" applyFill="1" applyBorder="1" applyAlignment="1">
      <alignment horizontal="right" vertical="top"/>
      <protection/>
    </xf>
    <xf numFmtId="2" fontId="7" fillId="0" borderId="50" xfId="42" applyNumberFormat="1" applyFont="1" applyFill="1" applyBorder="1" applyAlignment="1">
      <alignment vertical="top"/>
      <protection/>
    </xf>
    <xf numFmtId="176" fontId="13" fillId="0" borderId="36" xfId="42" applyNumberFormat="1" applyFont="1" applyFill="1" applyBorder="1" applyAlignment="1">
      <alignment horizontal="right" vertical="top"/>
      <protection/>
    </xf>
    <xf numFmtId="2" fontId="7" fillId="34" borderId="23" xfId="42" applyNumberFormat="1" applyFont="1" applyFill="1" applyBorder="1" applyAlignment="1">
      <alignment vertical="top"/>
      <protection/>
    </xf>
    <xf numFmtId="178" fontId="70" fillId="0" borderId="13" xfId="42" applyNumberFormat="1" applyFont="1" applyFill="1" applyBorder="1" applyAlignment="1">
      <alignment horizontal="right" vertical="top"/>
      <protection/>
    </xf>
    <xf numFmtId="178" fontId="12" fillId="0" borderId="79" xfId="42" applyNumberFormat="1" applyFont="1" applyFill="1" applyBorder="1" applyAlignment="1">
      <alignment horizontal="right" vertical="top"/>
      <protection/>
    </xf>
    <xf numFmtId="176" fontId="11" fillId="33" borderId="63" xfId="42" applyNumberFormat="1" applyFont="1" applyFill="1" applyBorder="1" applyAlignment="1">
      <alignment horizontal="right" vertical="top"/>
      <protection/>
    </xf>
    <xf numFmtId="0" fontId="11" fillId="33" borderId="46" xfId="42" applyFont="1" applyFill="1" applyBorder="1" applyAlignment="1">
      <alignment horizontal="left" vertical="top" wrapText="1"/>
      <protection/>
    </xf>
    <xf numFmtId="180" fontId="11" fillId="33" borderId="73" xfId="42" applyNumberFormat="1" applyFont="1" applyFill="1" applyBorder="1" applyAlignment="1">
      <alignment horizontal="left" vertical="top"/>
      <protection/>
    </xf>
    <xf numFmtId="176" fontId="11" fillId="33" borderId="76" xfId="42" applyNumberFormat="1" applyFont="1" applyFill="1" applyBorder="1" applyAlignment="1">
      <alignment horizontal="right" vertical="top"/>
      <protection/>
    </xf>
    <xf numFmtId="180" fontId="22" fillId="33" borderId="26" xfId="42" applyNumberFormat="1" applyFont="1" applyFill="1" applyBorder="1" applyAlignment="1">
      <alignment horizontal="left" vertical="top"/>
      <protection/>
    </xf>
    <xf numFmtId="176" fontId="22" fillId="33" borderId="39" xfId="42" applyNumberFormat="1" applyFont="1" applyFill="1" applyBorder="1" applyAlignment="1">
      <alignment horizontal="right" vertical="top"/>
      <protection/>
    </xf>
    <xf numFmtId="181" fontId="23" fillId="0" borderId="21" xfId="42" applyNumberFormat="1" applyFont="1" applyFill="1" applyBorder="1" applyAlignment="1">
      <alignment horizontal="left" vertical="top"/>
      <protection/>
    </xf>
    <xf numFmtId="0" fontId="23" fillId="0" borderId="50" xfId="42" applyFont="1" applyFill="1" applyBorder="1" applyAlignment="1">
      <alignment horizontal="left" vertical="top" wrapText="1"/>
      <protection/>
    </xf>
    <xf numFmtId="179" fontId="23" fillId="0" borderId="41" xfId="42" applyNumberFormat="1" applyFont="1" applyFill="1" applyBorder="1" applyAlignment="1">
      <alignment horizontal="right" vertical="top"/>
      <protection/>
    </xf>
    <xf numFmtId="2" fontId="0" fillId="0" borderId="68" xfId="42" applyNumberFormat="1" applyFont="1" applyFill="1" applyBorder="1" applyAlignment="1">
      <alignment vertical="top"/>
      <protection/>
    </xf>
    <xf numFmtId="0" fontId="69" fillId="0" borderId="26" xfId="42" applyFont="1" applyFill="1" applyBorder="1">
      <alignment/>
      <protection/>
    </xf>
    <xf numFmtId="179" fontId="20" fillId="0" borderId="49" xfId="42" applyNumberFormat="1" applyFont="1" applyFill="1" applyBorder="1" applyAlignment="1">
      <alignment horizontal="right" vertical="top"/>
      <protection/>
    </xf>
    <xf numFmtId="0" fontId="0" fillId="0" borderId="80" xfId="42" applyFont="1" applyFill="1" applyBorder="1">
      <alignment/>
      <protection/>
    </xf>
    <xf numFmtId="177" fontId="13" fillId="0" borderId="81" xfId="42" applyNumberFormat="1" applyFont="1" applyFill="1" applyBorder="1" applyAlignment="1">
      <alignment horizontal="left" vertical="top"/>
      <protection/>
    </xf>
    <xf numFmtId="0" fontId="13" fillId="0" borderId="77" xfId="42" applyFont="1" applyFill="1" applyBorder="1" applyAlignment="1">
      <alignment horizontal="left" vertical="top" wrapText="1"/>
      <protection/>
    </xf>
    <xf numFmtId="179" fontId="13" fillId="0" borderId="43" xfId="42" applyNumberFormat="1" applyFont="1" applyFill="1" applyBorder="1" applyAlignment="1">
      <alignment horizontal="right" vertical="top"/>
      <protection/>
    </xf>
    <xf numFmtId="180" fontId="11" fillId="33" borderId="26" xfId="42" applyNumberFormat="1" applyFont="1" applyFill="1" applyBorder="1" applyAlignment="1">
      <alignment horizontal="left" vertical="top"/>
      <protection/>
    </xf>
    <xf numFmtId="177" fontId="13" fillId="0" borderId="82" xfId="42" applyNumberFormat="1" applyFont="1" applyFill="1" applyBorder="1" applyAlignment="1">
      <alignment horizontal="left" vertical="top"/>
      <protection/>
    </xf>
    <xf numFmtId="0" fontId="13" fillId="0" borderId="83" xfId="42" applyFont="1" applyFill="1" applyBorder="1" applyAlignment="1">
      <alignment horizontal="left" vertical="top" wrapText="1"/>
      <protection/>
    </xf>
    <xf numFmtId="176" fontId="13" fillId="0" borderId="84" xfId="42" applyNumberFormat="1" applyFont="1" applyFill="1" applyBorder="1" applyAlignment="1">
      <alignment horizontal="right" vertical="top"/>
      <protection/>
    </xf>
    <xf numFmtId="176" fontId="20" fillId="0" borderId="84" xfId="42" applyNumberFormat="1" applyFont="1" applyFill="1" applyBorder="1" applyAlignment="1">
      <alignment horizontal="right" vertical="top"/>
      <protection/>
    </xf>
    <xf numFmtId="2" fontId="0" fillId="0" borderId="75" xfId="42" applyNumberFormat="1" applyFont="1" applyFill="1" applyBorder="1" applyAlignment="1">
      <alignment vertical="top"/>
      <protection/>
    </xf>
    <xf numFmtId="176" fontId="11" fillId="33" borderId="85" xfId="42" applyNumberFormat="1" applyFont="1" applyFill="1" applyBorder="1" applyAlignment="1">
      <alignment horizontal="right" vertical="top"/>
      <protection/>
    </xf>
    <xf numFmtId="0" fontId="0" fillId="0" borderId="74" xfId="42" applyFont="1" applyFill="1" applyBorder="1">
      <alignment/>
      <protection/>
    </xf>
    <xf numFmtId="173" fontId="12" fillId="0" borderId="23" xfId="42" applyNumberFormat="1" applyFont="1" applyFill="1" applyBorder="1" applyAlignment="1">
      <alignment horizontal="right" vertical="top"/>
      <protection/>
    </xf>
    <xf numFmtId="176" fontId="13" fillId="0" borderId="24" xfId="42" applyNumberFormat="1" applyFont="1" applyFill="1" applyBorder="1" applyAlignment="1">
      <alignment horizontal="right" vertical="top"/>
      <protection/>
    </xf>
    <xf numFmtId="2" fontId="7" fillId="0" borderId="50" xfId="42" applyNumberFormat="1" applyFont="1" applyFill="1" applyBorder="1" applyAlignment="1">
      <alignment vertical="top"/>
      <protection/>
    </xf>
    <xf numFmtId="181" fontId="23" fillId="0" borderId="22" xfId="42" applyNumberFormat="1" applyFont="1" applyFill="1" applyBorder="1" applyAlignment="1">
      <alignment horizontal="left" vertical="top"/>
      <protection/>
    </xf>
    <xf numFmtId="0" fontId="23" fillId="0" borderId="26" xfId="42" applyFont="1" applyFill="1" applyBorder="1" applyAlignment="1">
      <alignment horizontal="left" vertical="top" wrapText="1"/>
      <protection/>
    </xf>
    <xf numFmtId="179" fontId="23" fillId="0" borderId="13" xfId="42" applyNumberFormat="1" applyFont="1" applyFill="1" applyBorder="1" applyAlignment="1">
      <alignment horizontal="right" vertical="top"/>
      <protection/>
    </xf>
    <xf numFmtId="0" fontId="0" fillId="0" borderId="68" xfId="42" applyFont="1" applyFill="1" applyBorder="1" applyAlignment="1">
      <alignment vertical="top"/>
      <protection/>
    </xf>
    <xf numFmtId="0" fontId="0" fillId="0" borderId="69" xfId="42" applyFont="1" applyFill="1" applyBorder="1" applyAlignment="1">
      <alignment vertical="top"/>
      <protection/>
    </xf>
    <xf numFmtId="0" fontId="0" fillId="0" borderId="10" xfId="42" applyFont="1" applyFill="1" applyBorder="1" applyAlignment="1">
      <alignment vertical="top"/>
      <protection/>
    </xf>
    <xf numFmtId="0" fontId="20" fillId="0" borderId="58" xfId="42" applyFont="1" applyFill="1" applyBorder="1" applyAlignment="1">
      <alignment horizontal="left" vertical="top" wrapText="1"/>
      <protection/>
    </xf>
    <xf numFmtId="179" fontId="13" fillId="0" borderId="34" xfId="42" applyNumberFormat="1" applyFont="1" applyFill="1" applyBorder="1" applyAlignment="1">
      <alignment horizontal="right" vertical="top"/>
      <protection/>
    </xf>
    <xf numFmtId="179" fontId="20" fillId="0" borderId="34" xfId="42" applyNumberFormat="1" applyFont="1" applyFill="1" applyBorder="1" applyAlignment="1">
      <alignment horizontal="right" vertical="top"/>
      <protection/>
    </xf>
    <xf numFmtId="0" fontId="0" fillId="0" borderId="25" xfId="42" applyFont="1" applyFill="1" applyBorder="1">
      <alignment/>
      <protection/>
    </xf>
    <xf numFmtId="4" fontId="72" fillId="0" borderId="26" xfId="42" applyNumberFormat="1" applyFont="1" applyFill="1" applyBorder="1" applyAlignment="1">
      <alignment vertical="top"/>
      <protection/>
    </xf>
    <xf numFmtId="178" fontId="12" fillId="0" borderId="86" xfId="42" applyNumberFormat="1" applyFont="1" applyFill="1" applyBorder="1" applyAlignment="1">
      <alignment horizontal="right" vertical="top"/>
      <protection/>
    </xf>
    <xf numFmtId="178" fontId="12" fillId="0" borderId="87" xfId="42" applyNumberFormat="1" applyFont="1" applyFill="1" applyBorder="1" applyAlignment="1">
      <alignment horizontal="right" vertical="top"/>
      <protection/>
    </xf>
    <xf numFmtId="172" fontId="11" fillId="33" borderId="23" xfId="42" applyNumberFormat="1" applyFont="1" applyFill="1" applyBorder="1" applyAlignment="1">
      <alignment horizontal="left" vertical="top"/>
      <protection/>
    </xf>
    <xf numFmtId="173" fontId="22" fillId="33" borderId="37" xfId="42" applyNumberFormat="1" applyFont="1" applyFill="1" applyBorder="1" applyAlignment="1">
      <alignment horizontal="right" vertical="top"/>
      <protection/>
    </xf>
    <xf numFmtId="174" fontId="12" fillId="0" borderId="88" xfId="42" applyNumberFormat="1" applyFont="1" applyFill="1" applyBorder="1" applyAlignment="1">
      <alignment horizontal="left" vertical="top"/>
      <protection/>
    </xf>
    <xf numFmtId="0" fontId="7" fillId="0" borderId="47" xfId="42" applyFont="1" applyFill="1" applyBorder="1">
      <alignment/>
      <protection/>
    </xf>
    <xf numFmtId="0" fontId="7" fillId="0" borderId="43" xfId="42" applyFont="1" applyFill="1" applyBorder="1">
      <alignment/>
      <protection/>
    </xf>
    <xf numFmtId="0" fontId="12" fillId="0" borderId="44" xfId="42" applyFont="1" applyFill="1" applyBorder="1" applyAlignment="1">
      <alignment horizontal="left" vertical="top" wrapText="1"/>
      <protection/>
    </xf>
    <xf numFmtId="173" fontId="12" fillId="0" borderId="47" xfId="42" applyNumberFormat="1" applyFont="1" applyFill="1" applyBorder="1" applyAlignment="1">
      <alignment horizontal="right" vertical="top"/>
      <protection/>
    </xf>
    <xf numFmtId="173" fontId="12" fillId="0" borderId="35" xfId="42" applyNumberFormat="1" applyFont="1" applyFill="1" applyBorder="1" applyAlignment="1">
      <alignment vertical="top"/>
      <protection/>
    </xf>
    <xf numFmtId="173" fontId="12" fillId="0" borderId="50" xfId="42" applyNumberFormat="1" applyFont="1" applyFill="1" applyBorder="1" applyAlignment="1">
      <alignment horizontal="right" vertical="top"/>
      <protection/>
    </xf>
    <xf numFmtId="176" fontId="14" fillId="0" borderId="26" xfId="42" applyNumberFormat="1" applyFont="1" applyFill="1" applyBorder="1" applyAlignment="1">
      <alignment vertical="top"/>
      <protection/>
    </xf>
    <xf numFmtId="2" fontId="0" fillId="0" borderId="0" xfId="42" applyNumberFormat="1" applyFont="1" applyFill="1" applyBorder="1" applyAlignment="1">
      <alignment vertical="top"/>
      <protection/>
    </xf>
    <xf numFmtId="49" fontId="14" fillId="0" borderId="26" xfId="42" applyNumberFormat="1" applyFont="1" applyFill="1" applyBorder="1" applyAlignment="1">
      <alignment vertical="top" wrapText="1"/>
      <protection/>
    </xf>
    <xf numFmtId="173" fontId="13" fillId="0" borderId="68" xfId="42" applyNumberFormat="1" applyFont="1" applyFill="1" applyBorder="1" applyAlignment="1">
      <alignment vertical="top"/>
      <protection/>
    </xf>
    <xf numFmtId="0" fontId="0" fillId="0" borderId="57" xfId="42" applyFont="1" applyFill="1" applyBorder="1">
      <alignment/>
      <protection/>
    </xf>
    <xf numFmtId="178" fontId="13" fillId="0" borderId="57" xfId="42" applyNumberFormat="1" applyFont="1" applyFill="1" applyBorder="1" applyAlignment="1">
      <alignment horizontal="right" vertical="top"/>
      <protection/>
    </xf>
    <xf numFmtId="178" fontId="20" fillId="0" borderId="57" xfId="42" applyNumberFormat="1" applyFont="1" applyFill="1" applyBorder="1" applyAlignment="1">
      <alignment horizontal="right" vertical="top"/>
      <protection/>
    </xf>
    <xf numFmtId="176" fontId="20" fillId="0" borderId="33" xfId="42" applyNumberFormat="1" applyFont="1" applyFill="1" applyBorder="1" applyAlignment="1">
      <alignment horizontal="right" vertical="top"/>
      <protection/>
    </xf>
    <xf numFmtId="2" fontId="0" fillId="0" borderId="40" xfId="42" applyNumberFormat="1" applyFont="1" applyFill="1" applyBorder="1" applyAlignment="1">
      <alignment vertical="top"/>
      <protection/>
    </xf>
    <xf numFmtId="173" fontId="13" fillId="0" borderId="13" xfId="42" applyNumberFormat="1" applyFont="1" applyFill="1" applyBorder="1" applyAlignment="1">
      <alignment vertical="top"/>
      <protection/>
    </xf>
    <xf numFmtId="176" fontId="20" fillId="0" borderId="40" xfId="42" applyNumberFormat="1" applyFont="1" applyFill="1" applyBorder="1" applyAlignment="1">
      <alignment horizontal="right" vertical="top"/>
      <protection/>
    </xf>
    <xf numFmtId="176" fontId="70" fillId="0" borderId="21" xfId="42" applyNumberFormat="1" applyFont="1" applyFill="1" applyBorder="1" applyAlignment="1">
      <alignment horizontal="right" vertical="top"/>
      <protection/>
    </xf>
    <xf numFmtId="176" fontId="70" fillId="0" borderId="13" xfId="42" applyNumberFormat="1" applyFont="1" applyFill="1" applyBorder="1" applyAlignment="1">
      <alignment horizontal="right" vertical="top"/>
      <protection/>
    </xf>
    <xf numFmtId="0" fontId="13" fillId="0" borderId="13" xfId="42" applyFont="1" applyFill="1" applyBorder="1" applyAlignment="1">
      <alignment horizontal="left" vertical="top" wrapText="1"/>
      <protection/>
    </xf>
    <xf numFmtId="179" fontId="7" fillId="0" borderId="0" xfId="42" applyNumberFormat="1" applyFont="1" applyFill="1">
      <alignment/>
      <protection/>
    </xf>
    <xf numFmtId="179" fontId="0" fillId="0" borderId="50" xfId="42" applyNumberFormat="1" applyFont="1" applyFill="1" applyBorder="1">
      <alignment/>
      <protection/>
    </xf>
    <xf numFmtId="0" fontId="69" fillId="0" borderId="41" xfId="42" applyFont="1" applyFill="1" applyBorder="1">
      <alignment/>
      <protection/>
    </xf>
    <xf numFmtId="0" fontId="20" fillId="0" borderId="20" xfId="42" applyFont="1" applyFill="1" applyBorder="1" applyAlignment="1">
      <alignment horizontal="left" vertical="top" wrapText="1"/>
      <protection/>
    </xf>
    <xf numFmtId="0" fontId="20" fillId="0" borderId="50" xfId="42" applyFont="1" applyFill="1" applyBorder="1" applyAlignment="1">
      <alignment horizontal="left" vertical="top" wrapText="1"/>
      <protection/>
    </xf>
    <xf numFmtId="0" fontId="0" fillId="0" borderId="22" xfId="42" applyFont="1" applyFill="1" applyBorder="1" applyAlignment="1">
      <alignment vertical="top"/>
      <protection/>
    </xf>
    <xf numFmtId="0" fontId="0" fillId="0" borderId="23" xfId="42" applyFont="1" applyFill="1" applyBorder="1" applyAlignment="1">
      <alignment vertical="top"/>
      <protection/>
    </xf>
    <xf numFmtId="174" fontId="12" fillId="0" borderId="36" xfId="42" applyNumberFormat="1" applyFont="1" applyFill="1" applyBorder="1" applyAlignment="1">
      <alignment horizontal="left" vertical="top"/>
      <protection/>
    </xf>
    <xf numFmtId="179" fontId="7" fillId="0" borderId="26" xfId="42" applyNumberFormat="1" applyFont="1" applyFill="1" applyBorder="1">
      <alignment/>
      <protection/>
    </xf>
    <xf numFmtId="0" fontId="0" fillId="0" borderId="11" xfId="42" applyFont="1" applyFill="1" applyBorder="1" applyAlignment="1">
      <alignment vertical="top"/>
      <protection/>
    </xf>
    <xf numFmtId="0" fontId="0" fillId="0" borderId="84" xfId="42" applyFont="1" applyFill="1" applyBorder="1">
      <alignment/>
      <protection/>
    </xf>
    <xf numFmtId="175" fontId="13" fillId="0" borderId="82" xfId="42" applyNumberFormat="1" applyFont="1" applyFill="1" applyBorder="1" applyAlignment="1">
      <alignment horizontal="left" vertical="top"/>
      <protection/>
    </xf>
    <xf numFmtId="49" fontId="14" fillId="0" borderId="26" xfId="42" applyNumberFormat="1" applyFont="1" applyFill="1" applyBorder="1" applyAlignment="1">
      <alignment horizontal="left" wrapText="1"/>
      <protection/>
    </xf>
    <xf numFmtId="0" fontId="75" fillId="0" borderId="33" xfId="0" applyFont="1" applyBorder="1" applyAlignment="1">
      <alignment vertical="top" wrapText="1"/>
    </xf>
    <xf numFmtId="0" fontId="16" fillId="0" borderId="26" xfId="42" applyFont="1" applyFill="1" applyBorder="1" applyAlignment="1">
      <alignment horizontal="left" vertical="top" wrapText="1"/>
      <protection/>
    </xf>
    <xf numFmtId="178" fontId="11" fillId="33" borderId="26" xfId="42" applyNumberFormat="1" applyFont="1" applyFill="1" applyBorder="1" applyAlignment="1">
      <alignment horizontal="right" vertical="top"/>
      <protection/>
    </xf>
    <xf numFmtId="180" fontId="11" fillId="33" borderId="89" xfId="42" applyNumberFormat="1" applyFont="1" applyFill="1" applyBorder="1" applyAlignment="1">
      <alignment horizontal="left" vertical="top"/>
      <protection/>
    </xf>
    <xf numFmtId="184" fontId="13" fillId="0" borderId="84" xfId="42" applyNumberFormat="1" applyFont="1" applyFill="1" applyBorder="1" applyAlignment="1">
      <alignment horizontal="right" vertical="top"/>
      <protection/>
    </xf>
    <xf numFmtId="184" fontId="20" fillId="0" borderId="90" xfId="42" applyNumberFormat="1" applyFont="1" applyFill="1" applyBorder="1" applyAlignment="1">
      <alignment horizontal="right" vertical="top"/>
      <protection/>
    </xf>
    <xf numFmtId="0" fontId="69" fillId="0" borderId="69" xfId="42" applyFont="1" applyFill="1" applyBorder="1">
      <alignment/>
      <protection/>
    </xf>
    <xf numFmtId="0" fontId="0" fillId="0" borderId="35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177" fontId="20" fillId="0" borderId="32" xfId="42" applyNumberFormat="1" applyFont="1" applyFill="1" applyBorder="1" applyAlignment="1">
      <alignment horizontal="left" vertical="top"/>
      <protection/>
    </xf>
    <xf numFmtId="2" fontId="14" fillId="0" borderId="33" xfId="42" applyNumberFormat="1" applyFont="1" applyFill="1" applyBorder="1" applyAlignment="1">
      <alignment vertical="top"/>
      <protection/>
    </xf>
    <xf numFmtId="0" fontId="0" fillId="0" borderId="82" xfId="42" applyFont="1" applyFill="1" applyBorder="1">
      <alignment/>
      <protection/>
    </xf>
    <xf numFmtId="177" fontId="20" fillId="0" borderId="41" xfId="42" applyNumberFormat="1" applyFont="1" applyFill="1" applyBorder="1" applyAlignment="1">
      <alignment horizontal="left" vertical="top"/>
      <protection/>
    </xf>
    <xf numFmtId="2" fontId="8" fillId="0" borderId="46" xfId="42" applyNumberFormat="1" applyFont="1" applyFill="1" applyBorder="1" applyAlignment="1">
      <alignment vertical="top"/>
      <protection/>
    </xf>
    <xf numFmtId="2" fontId="7" fillId="0" borderId="46" xfId="42" applyNumberFormat="1" applyFont="1" applyFill="1" applyBorder="1" applyAlignment="1">
      <alignment vertical="top"/>
      <protection/>
    </xf>
    <xf numFmtId="2" fontId="0" fillId="0" borderId="46" xfId="42" applyNumberFormat="1" applyFont="1" applyFill="1" applyBorder="1" applyAlignment="1">
      <alignment vertical="top"/>
      <protection/>
    </xf>
    <xf numFmtId="0" fontId="16" fillId="0" borderId="24" xfId="42" applyFont="1" applyFill="1" applyBorder="1" applyAlignment="1">
      <alignment horizontal="left" vertical="top" wrapText="1"/>
      <protection/>
    </xf>
    <xf numFmtId="0" fontId="16" fillId="0" borderId="13" xfId="42" applyFont="1" applyFill="1" applyBorder="1" applyAlignment="1">
      <alignment horizontal="left" vertical="top" wrapText="1"/>
      <protection/>
    </xf>
    <xf numFmtId="0" fontId="20" fillId="0" borderId="46" xfId="42" applyFont="1" applyFill="1" applyBorder="1" applyAlignment="1">
      <alignment horizontal="left" vertical="top" wrapText="1"/>
      <protection/>
    </xf>
    <xf numFmtId="0" fontId="20" fillId="0" borderId="77" xfId="42" applyFont="1" applyFill="1" applyBorder="1" applyAlignment="1">
      <alignment horizontal="left" vertical="top" wrapText="1"/>
      <protection/>
    </xf>
    <xf numFmtId="49" fontId="14" fillId="0" borderId="69" xfId="42" applyNumberFormat="1" applyFont="1" applyFill="1" applyBorder="1" applyAlignment="1">
      <alignment vertical="top" wrapText="1"/>
      <protection/>
    </xf>
    <xf numFmtId="0" fontId="20" fillId="0" borderId="83" xfId="42" applyFont="1" applyFill="1" applyBorder="1" applyAlignment="1">
      <alignment horizontal="left" vertical="top" wrapText="1"/>
      <protection/>
    </xf>
    <xf numFmtId="176" fontId="14" fillId="0" borderId="0" xfId="42" applyNumberFormat="1" applyFont="1" applyFill="1" applyBorder="1" applyAlignment="1">
      <alignment vertical="top"/>
      <protection/>
    </xf>
    <xf numFmtId="2" fontId="8" fillId="0" borderId="50" xfId="42" applyNumberFormat="1" applyFont="1" applyFill="1" applyBorder="1" applyAlignment="1">
      <alignment vertical="top"/>
      <protection/>
    </xf>
    <xf numFmtId="0" fontId="0" fillId="0" borderId="23" xfId="42" applyFont="1" applyFill="1" applyBorder="1">
      <alignment/>
      <protection/>
    </xf>
    <xf numFmtId="0" fontId="0" fillId="0" borderId="41" xfId="42" applyFont="1" applyFill="1" applyBorder="1">
      <alignment/>
      <protection/>
    </xf>
    <xf numFmtId="173" fontId="13" fillId="0" borderId="50" xfId="42" applyNumberFormat="1" applyFont="1" applyFill="1" applyBorder="1" applyAlignment="1">
      <alignment horizontal="right" vertical="top"/>
      <protection/>
    </xf>
    <xf numFmtId="173" fontId="20" fillId="0" borderId="41" xfId="42" applyNumberFormat="1" applyFont="1" applyFill="1" applyBorder="1" applyAlignment="1">
      <alignment horizontal="right" vertical="top"/>
      <protection/>
    </xf>
    <xf numFmtId="173" fontId="13" fillId="0" borderId="26" xfId="42" applyNumberFormat="1" applyFont="1" applyFill="1" applyBorder="1" applyAlignment="1">
      <alignment horizontal="right" vertical="top"/>
      <protection/>
    </xf>
    <xf numFmtId="173" fontId="20" fillId="0" borderId="13" xfId="42" applyNumberFormat="1" applyFont="1" applyFill="1" applyBorder="1" applyAlignment="1">
      <alignment horizontal="right" vertical="top"/>
      <protection/>
    </xf>
    <xf numFmtId="177" fontId="13" fillId="0" borderId="10" xfId="42" applyNumberFormat="1" applyFont="1" applyFill="1" applyBorder="1" applyAlignment="1">
      <alignment horizontal="left" vertical="top"/>
      <protection/>
    </xf>
    <xf numFmtId="176" fontId="14" fillId="0" borderId="23" xfId="42" applyNumberFormat="1" applyFont="1" applyFill="1" applyBorder="1" applyAlignment="1">
      <alignment vertical="top"/>
      <protection/>
    </xf>
    <xf numFmtId="179" fontId="11" fillId="0" borderId="91" xfId="42" applyNumberFormat="1" applyFont="1" applyFill="1" applyBorder="1" applyAlignment="1">
      <alignment horizontal="right" vertical="top"/>
      <protection/>
    </xf>
    <xf numFmtId="2" fontId="8" fillId="0" borderId="59" xfId="42" applyNumberFormat="1" applyFont="1" applyFill="1" applyBorder="1" applyAlignment="1">
      <alignment vertical="top"/>
      <protection/>
    </xf>
    <xf numFmtId="49" fontId="14" fillId="0" borderId="26" xfId="42" applyNumberFormat="1" applyFont="1" applyFill="1" applyBorder="1" applyAlignment="1">
      <alignment wrapText="1"/>
      <protection/>
    </xf>
    <xf numFmtId="173" fontId="11" fillId="34" borderId="92" xfId="42" applyNumberFormat="1" applyFont="1" applyFill="1" applyBorder="1" applyAlignment="1">
      <alignment vertical="top"/>
      <protection/>
    </xf>
    <xf numFmtId="173" fontId="22" fillId="33" borderId="93" xfId="42" applyNumberFormat="1" applyFont="1" applyFill="1" applyBorder="1" applyAlignment="1">
      <alignment horizontal="right" vertical="top"/>
      <protection/>
    </xf>
    <xf numFmtId="0" fontId="13" fillId="0" borderId="68" xfId="42" applyFont="1" applyFill="1" applyBorder="1" applyAlignment="1">
      <alignment horizontal="left" wrapText="1"/>
      <protection/>
    </xf>
    <xf numFmtId="176" fontId="76" fillId="0" borderId="69" xfId="42" applyNumberFormat="1" applyFont="1" applyFill="1" applyBorder="1" applyAlignment="1">
      <alignment vertical="top"/>
      <protection/>
    </xf>
    <xf numFmtId="0" fontId="16" fillId="0" borderId="68" xfId="42" applyFont="1" applyFill="1" applyBorder="1" applyAlignment="1">
      <alignment horizontal="left" vertical="top" wrapText="1"/>
      <protection/>
    </xf>
    <xf numFmtId="2" fontId="8" fillId="34" borderId="23" xfId="42" applyNumberFormat="1" applyFont="1" applyFill="1" applyBorder="1" applyAlignment="1">
      <alignment vertical="top"/>
      <protection/>
    </xf>
    <xf numFmtId="2" fontId="0" fillId="0" borderId="68" xfId="42" applyNumberFormat="1" applyFont="1" applyFill="1" applyBorder="1" applyAlignment="1">
      <alignment horizontal="center" vertical="center"/>
      <protection/>
    </xf>
    <xf numFmtId="2" fontId="0" fillId="0" borderId="10" xfId="42" applyNumberFormat="1" applyFont="1" applyFill="1" applyBorder="1" applyAlignment="1">
      <alignment vertical="top"/>
      <protection/>
    </xf>
    <xf numFmtId="179" fontId="13" fillId="0" borderId="50" xfId="42" applyNumberFormat="1" applyFont="1" applyFill="1" applyBorder="1" applyAlignment="1">
      <alignment horizontal="right" vertical="top"/>
      <protection/>
    </xf>
    <xf numFmtId="178" fontId="20" fillId="0" borderId="43" xfId="42" applyNumberFormat="1" applyFont="1" applyFill="1" applyBorder="1" applyAlignment="1">
      <alignment horizontal="right" vertical="top"/>
      <protection/>
    </xf>
    <xf numFmtId="178" fontId="20" fillId="0" borderId="26" xfId="42" applyNumberFormat="1" applyFont="1" applyFill="1" applyBorder="1" applyAlignment="1">
      <alignment horizontal="right" vertical="top"/>
      <protection/>
    </xf>
    <xf numFmtId="0" fontId="0" fillId="0" borderId="82" xfId="42" applyFont="1" applyFill="1" applyBorder="1">
      <alignment/>
      <protection/>
    </xf>
    <xf numFmtId="2" fontId="0" fillId="0" borderId="68" xfId="42" applyNumberFormat="1" applyFont="1" applyFill="1" applyBorder="1" applyAlignment="1">
      <alignment vertical="top"/>
      <protection/>
    </xf>
    <xf numFmtId="173" fontId="11" fillId="33" borderId="73" xfId="42" applyNumberFormat="1" applyFont="1" applyFill="1" applyBorder="1" applyAlignment="1">
      <alignment horizontal="right" vertical="top"/>
      <protection/>
    </xf>
    <xf numFmtId="176" fontId="22" fillId="33" borderId="85" xfId="42" applyNumberFormat="1" applyFont="1" applyFill="1" applyBorder="1" applyAlignment="1">
      <alignment horizontal="right" vertical="top"/>
      <protection/>
    </xf>
    <xf numFmtId="0" fontId="0" fillId="0" borderId="74" xfId="42" applyFont="1" applyFill="1" applyBorder="1" applyAlignment="1">
      <alignment vertical="top"/>
      <protection/>
    </xf>
    <xf numFmtId="49" fontId="14" fillId="0" borderId="68" xfId="42" applyNumberFormat="1" applyFont="1" applyFill="1" applyBorder="1" applyAlignment="1">
      <alignment vertical="top" wrapText="1"/>
      <protection/>
    </xf>
    <xf numFmtId="176" fontId="14" fillId="0" borderId="68" xfId="42" applyNumberFormat="1" applyFont="1" applyFill="1" applyBorder="1" applyAlignment="1">
      <alignment vertical="top"/>
      <protection/>
    </xf>
    <xf numFmtId="174" fontId="12" fillId="0" borderId="0" xfId="42" applyNumberFormat="1" applyFont="1" applyFill="1" applyBorder="1" applyAlignment="1">
      <alignment horizontal="left" vertical="top"/>
      <protection/>
    </xf>
    <xf numFmtId="0" fontId="0" fillId="0" borderId="13" xfId="42" applyFont="1" applyFill="1" applyBorder="1">
      <alignment/>
      <protection/>
    </xf>
    <xf numFmtId="177" fontId="20" fillId="0" borderId="25" xfId="42" applyNumberFormat="1" applyFont="1" applyFill="1" applyBorder="1" applyAlignment="1">
      <alignment horizontal="left" vertical="top"/>
      <protection/>
    </xf>
    <xf numFmtId="179" fontId="20" fillId="0" borderId="13" xfId="42" applyNumberFormat="1" applyFont="1" applyFill="1" applyBorder="1" applyAlignment="1">
      <alignment horizontal="right" vertical="top"/>
      <protection/>
    </xf>
    <xf numFmtId="0" fontId="0" fillId="0" borderId="13" xfId="42" applyFont="1" applyFill="1" applyBorder="1">
      <alignment/>
      <protection/>
    </xf>
    <xf numFmtId="177" fontId="20" fillId="0" borderId="13" xfId="42" applyNumberFormat="1" applyFont="1" applyFill="1" applyBorder="1" applyAlignment="1">
      <alignment horizontal="left" vertical="top"/>
      <protection/>
    </xf>
    <xf numFmtId="0" fontId="75" fillId="0" borderId="94" xfId="0" applyFont="1" applyFill="1" applyBorder="1" applyAlignment="1">
      <alignment vertical="top" wrapText="1"/>
    </xf>
    <xf numFmtId="179" fontId="13" fillId="0" borderId="95" xfId="42" applyNumberFormat="1" applyFont="1" applyFill="1" applyBorder="1" applyAlignment="1">
      <alignment horizontal="right" vertical="top"/>
      <protection/>
    </xf>
    <xf numFmtId="179" fontId="20" fillId="0" borderId="95" xfId="42" applyNumberFormat="1" applyFont="1" applyFill="1" applyBorder="1" applyAlignment="1">
      <alignment horizontal="right" vertical="top"/>
      <protection/>
    </xf>
    <xf numFmtId="4" fontId="0" fillId="0" borderId="68" xfId="42" applyNumberFormat="1" applyFont="1" applyFill="1" applyBorder="1" applyAlignment="1">
      <alignment vertical="top"/>
      <protection/>
    </xf>
    <xf numFmtId="0" fontId="12" fillId="0" borderId="25" xfId="42" applyFont="1" applyFill="1" applyBorder="1" applyAlignment="1">
      <alignment horizontal="left" vertical="top" wrapText="1"/>
      <protection/>
    </xf>
    <xf numFmtId="2" fontId="8" fillId="34" borderId="33" xfId="42" applyNumberFormat="1" applyFont="1" applyFill="1" applyBorder="1" applyAlignment="1">
      <alignment vertical="top"/>
      <protection/>
    </xf>
    <xf numFmtId="176" fontId="11" fillId="33" borderId="73" xfId="42" applyNumberFormat="1" applyFont="1" applyFill="1" applyBorder="1" applyAlignment="1">
      <alignment horizontal="right" vertical="top"/>
      <protection/>
    </xf>
    <xf numFmtId="0" fontId="0" fillId="0" borderId="35" xfId="42" applyFont="1" applyFill="1" applyBorder="1">
      <alignment/>
      <protection/>
    </xf>
    <xf numFmtId="0" fontId="13" fillId="0" borderId="39" xfId="42" applyFont="1" applyFill="1" applyBorder="1" applyAlignment="1">
      <alignment horizontal="left" vertical="top" wrapText="1"/>
      <protection/>
    </xf>
    <xf numFmtId="178" fontId="13" fillId="0" borderId="37" xfId="42" applyNumberFormat="1" applyFont="1" applyFill="1" applyBorder="1" applyAlignment="1">
      <alignment horizontal="right" vertical="top"/>
      <protection/>
    </xf>
    <xf numFmtId="178" fontId="12" fillId="0" borderId="25" xfId="42" applyNumberFormat="1" applyFont="1" applyFill="1" applyBorder="1" applyAlignment="1">
      <alignment horizontal="right" vertical="top"/>
      <protection/>
    </xf>
    <xf numFmtId="175" fontId="13" fillId="0" borderId="13" xfId="42" applyNumberFormat="1" applyFont="1" applyFill="1" applyBorder="1" applyAlignment="1">
      <alignment horizontal="left" vertical="top"/>
      <protection/>
    </xf>
    <xf numFmtId="2" fontId="8" fillId="33" borderId="26" xfId="42" applyNumberFormat="1" applyFont="1" applyFill="1" applyBorder="1" applyAlignment="1">
      <alignment vertical="top"/>
      <protection/>
    </xf>
    <xf numFmtId="0" fontId="13" fillId="0" borderId="68" xfId="42" applyFont="1" applyFill="1" applyBorder="1" applyAlignment="1">
      <alignment horizontal="left" vertical="top" wrapText="1"/>
      <protection/>
    </xf>
    <xf numFmtId="0" fontId="0" fillId="0" borderId="69" xfId="42" applyFont="1" applyFill="1" applyBorder="1">
      <alignment/>
      <protection/>
    </xf>
    <xf numFmtId="178" fontId="13" fillId="0" borderId="84" xfId="42" applyNumberFormat="1" applyFont="1" applyFill="1" applyBorder="1" applyAlignment="1">
      <alignment horizontal="right" vertical="top"/>
      <protection/>
    </xf>
    <xf numFmtId="178" fontId="20" fillId="0" borderId="90" xfId="42" applyNumberFormat="1" applyFont="1" applyFill="1" applyBorder="1" applyAlignment="1">
      <alignment horizontal="right" vertical="top"/>
      <protection/>
    </xf>
    <xf numFmtId="176" fontId="12" fillId="0" borderId="50" xfId="42" applyNumberFormat="1" applyFont="1" applyFill="1" applyBorder="1" applyAlignment="1">
      <alignment horizontal="right" vertical="top"/>
      <protection/>
    </xf>
    <xf numFmtId="0" fontId="0" fillId="0" borderId="11" xfId="42" applyFont="1" applyFill="1" applyBorder="1">
      <alignment/>
      <protection/>
    </xf>
    <xf numFmtId="0" fontId="20" fillId="0" borderId="20" xfId="42" applyFont="1" applyFill="1" applyBorder="1" applyAlignment="1">
      <alignment horizontal="left" vertical="top" wrapText="1"/>
      <protection/>
    </xf>
    <xf numFmtId="0" fontId="16" fillId="0" borderId="26" xfId="42" applyFont="1" applyFill="1" applyBorder="1" applyAlignment="1">
      <alignment horizontal="left" vertical="top" wrapText="1"/>
      <protection/>
    </xf>
    <xf numFmtId="0" fontId="20" fillId="0" borderId="46" xfId="42" applyFont="1" applyFill="1" applyBorder="1" applyAlignment="1">
      <alignment horizontal="left" vertical="top" wrapText="1"/>
      <protection/>
    </xf>
    <xf numFmtId="0" fontId="15" fillId="0" borderId="25" xfId="42" applyFont="1" applyFill="1" applyBorder="1" applyAlignment="1">
      <alignment horizontal="left" vertical="top" wrapText="1"/>
      <protection/>
    </xf>
    <xf numFmtId="2" fontId="8" fillId="0" borderId="26" xfId="42" applyNumberFormat="1" applyFont="1" applyFill="1" applyBorder="1" applyAlignment="1">
      <alignment vertical="top"/>
      <protection/>
    </xf>
    <xf numFmtId="2" fontId="7" fillId="34" borderId="23" xfId="42" applyNumberFormat="1" applyFont="1" applyFill="1" applyBorder="1" applyAlignment="1">
      <alignment vertical="top"/>
      <protection/>
    </xf>
    <xf numFmtId="0" fontId="0" fillId="0" borderId="96" xfId="42" applyFont="1" applyFill="1" applyBorder="1">
      <alignment/>
      <protection/>
    </xf>
    <xf numFmtId="0" fontId="0" fillId="0" borderId="97" xfId="42" applyFont="1" applyFill="1" applyBorder="1">
      <alignment/>
      <protection/>
    </xf>
    <xf numFmtId="0" fontId="0" fillId="0" borderId="84" xfId="42" applyFont="1" applyFill="1" applyBorder="1">
      <alignment/>
      <protection/>
    </xf>
    <xf numFmtId="2" fontId="8" fillId="34" borderId="65" xfId="42" applyNumberFormat="1" applyFont="1" applyFill="1" applyBorder="1" applyAlignment="1">
      <alignment vertical="top"/>
      <protection/>
    </xf>
    <xf numFmtId="0" fontId="26" fillId="0" borderId="88" xfId="0" applyFont="1" applyFill="1" applyBorder="1" applyAlignment="1">
      <alignment vertical="top" wrapText="1"/>
    </xf>
    <xf numFmtId="0" fontId="4" fillId="0" borderId="54" xfId="42" applyFont="1" applyFill="1" applyBorder="1" applyAlignment="1">
      <alignment horizontal="center" vertical="center"/>
      <protection/>
    </xf>
    <xf numFmtId="0" fontId="5" fillId="0" borderId="98" xfId="42" applyFont="1" applyBorder="1" applyAlignment="1">
      <alignment horizontal="center"/>
      <protection/>
    </xf>
    <xf numFmtId="0" fontId="5" fillId="0" borderId="54" xfId="42" applyFont="1" applyFill="1" applyBorder="1" applyAlignment="1">
      <alignment horizontal="center" vertical="center"/>
      <protection/>
    </xf>
    <xf numFmtId="0" fontId="6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/>
      <protection/>
    </xf>
    <xf numFmtId="0" fontId="21" fillId="0" borderId="54" xfId="42" applyFont="1" applyFill="1" applyBorder="1" applyAlignment="1">
      <alignment horizontal="center" vertical="center"/>
      <protection/>
    </xf>
    <xf numFmtId="0" fontId="8" fillId="0" borderId="98" xfId="42" applyFont="1" applyBorder="1" applyAlignment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tabSelected="1" view="pageBreakPreview" zoomScaleSheetLayoutView="100" zoomScalePageLayoutView="0" workbookViewId="0" topLeftCell="A505">
      <selection activeCell="E515" sqref="E515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2.7109375" style="0" customWidth="1"/>
    <col min="4" max="4" width="6.421875" style="0" customWidth="1"/>
    <col min="5" max="5" width="49.57421875" style="8" customWidth="1"/>
    <col min="6" max="6" width="14.421875" style="0" bestFit="1" customWidth="1"/>
    <col min="7" max="7" width="13.140625" style="413" customWidth="1"/>
    <col min="8" max="8" width="12.28125" style="373" bestFit="1" customWidth="1"/>
    <col min="9" max="9" width="14.8515625" style="435" customWidth="1"/>
    <col min="10" max="10" width="8.8515625" style="0" customWidth="1"/>
  </cols>
  <sheetData>
    <row r="1" spans="1:9" ht="15" customHeight="1">
      <c r="A1" s="700" t="s">
        <v>189</v>
      </c>
      <c r="B1" s="701"/>
      <c r="C1" s="701"/>
      <c r="D1" s="701"/>
      <c r="E1" s="701"/>
      <c r="F1" s="701"/>
      <c r="G1" s="37" t="s">
        <v>118</v>
      </c>
      <c r="H1" s="352"/>
      <c r="I1" s="36" t="s">
        <v>116</v>
      </c>
    </row>
    <row r="2" spans="1:9" ht="13.5" thickBot="1">
      <c r="A2" s="187"/>
      <c r="B2" s="187"/>
      <c r="C2" s="187"/>
      <c r="D2" s="187"/>
      <c r="E2" s="188"/>
      <c r="F2" s="189"/>
      <c r="G2" s="403"/>
      <c r="H2" s="353"/>
      <c r="I2" s="190"/>
    </row>
    <row r="3" spans="1:10" s="218" customFormat="1" ht="11.25" customHeight="1" thickBot="1">
      <c r="A3" s="210" t="s">
        <v>78</v>
      </c>
      <c r="B3" s="211" t="s">
        <v>105</v>
      </c>
      <c r="C3" s="702" t="s">
        <v>89</v>
      </c>
      <c r="D3" s="703"/>
      <c r="E3" s="213" t="s">
        <v>77</v>
      </c>
      <c r="F3" s="212" t="s">
        <v>111</v>
      </c>
      <c r="G3" s="214" t="s">
        <v>112</v>
      </c>
      <c r="H3" s="215" t="s">
        <v>113</v>
      </c>
      <c r="I3" s="216" t="s">
        <v>117</v>
      </c>
      <c r="J3" s="217"/>
    </row>
    <row r="4" spans="1:10" s="44" customFormat="1" ht="13.5" customHeight="1">
      <c r="A4" s="219">
        <v>10</v>
      </c>
      <c r="B4" s="220"/>
      <c r="C4" s="221"/>
      <c r="D4" s="222"/>
      <c r="E4" s="223" t="s">
        <v>101</v>
      </c>
      <c r="F4" s="224">
        <f>SUM(F5)</f>
        <v>308292.91</v>
      </c>
      <c r="G4" s="449">
        <f>SUM(G5)</f>
        <v>300012.37</v>
      </c>
      <c r="H4" s="354">
        <f>SUM(G4*100/F4)</f>
        <v>97.31406732642668</v>
      </c>
      <c r="I4" s="450">
        <f>SUM(I10:I15)</f>
        <v>686.85</v>
      </c>
      <c r="J4" s="42"/>
    </row>
    <row r="5" spans="1:10" s="14" customFormat="1" ht="12.75">
      <c r="A5" s="22"/>
      <c r="B5" s="208">
        <v>1095</v>
      </c>
      <c r="C5" s="13"/>
      <c r="D5" s="13"/>
      <c r="E5" s="61" t="s">
        <v>95</v>
      </c>
      <c r="F5" s="62">
        <f>SUM(F6)</f>
        <v>308292.91</v>
      </c>
      <c r="G5" s="62">
        <f>SUM(G6)</f>
        <v>300012.37</v>
      </c>
      <c r="H5" s="355">
        <f>SUM(G5*100/F5)</f>
        <v>97.31406732642668</v>
      </c>
      <c r="I5" s="451">
        <f>SUM(I10:I18)</f>
        <v>686.85</v>
      </c>
      <c r="J5" s="13"/>
    </row>
    <row r="6" spans="1:10" s="14" customFormat="1" ht="12.75">
      <c r="A6" s="11"/>
      <c r="B6" s="251"/>
      <c r="C6" s="205"/>
      <c r="D6" s="40"/>
      <c r="E6" s="249" t="s">
        <v>36</v>
      </c>
      <c r="F6" s="250">
        <f>SUM(F8:F15)</f>
        <v>308292.91</v>
      </c>
      <c r="G6" s="313">
        <f>SUM(G8:G15)</f>
        <v>300012.37</v>
      </c>
      <c r="H6" s="356">
        <f>SUM(G6*100/F6)</f>
        <v>97.31406732642668</v>
      </c>
      <c r="I6" s="390">
        <f>SUM(I10:I12)</f>
        <v>686.85</v>
      </c>
      <c r="J6" s="13"/>
    </row>
    <row r="7" spans="1:10" s="14" customFormat="1" ht="12.75">
      <c r="A7" s="11"/>
      <c r="B7" s="251"/>
      <c r="C7" s="15"/>
      <c r="D7" s="27"/>
      <c r="E7" s="256" t="s">
        <v>37</v>
      </c>
      <c r="F7" s="250"/>
      <c r="G7" s="404"/>
      <c r="H7" s="357" t="s">
        <v>114</v>
      </c>
      <c r="I7" s="399"/>
      <c r="J7" s="13"/>
    </row>
    <row r="8" spans="1:10" s="53" customFormat="1" ht="12.75">
      <c r="A8" s="55"/>
      <c r="B8" s="54"/>
      <c r="C8" s="76"/>
      <c r="D8" s="63">
        <v>690</v>
      </c>
      <c r="E8" s="50" t="s">
        <v>88</v>
      </c>
      <c r="F8" s="64">
        <v>6000</v>
      </c>
      <c r="G8" s="305">
        <v>0</v>
      </c>
      <c r="H8" s="351">
        <f>SUM(G8*100/F8)</f>
        <v>0</v>
      </c>
      <c r="I8" s="452">
        <v>0</v>
      </c>
      <c r="J8" s="52"/>
    </row>
    <row r="9" spans="1:10" s="44" customFormat="1" ht="53.25" customHeight="1">
      <c r="A9" s="55"/>
      <c r="B9" s="54"/>
      <c r="C9" s="73"/>
      <c r="D9" s="66" t="s">
        <v>114</v>
      </c>
      <c r="E9" s="67" t="s">
        <v>41</v>
      </c>
      <c r="F9" s="68" t="s">
        <v>114</v>
      </c>
      <c r="G9" s="405"/>
      <c r="H9" s="358" t="s">
        <v>114</v>
      </c>
      <c r="I9" s="448"/>
      <c r="J9" s="42"/>
    </row>
    <row r="10" spans="1:10" s="53" customFormat="1" ht="13.5" customHeight="1">
      <c r="A10" s="55"/>
      <c r="B10" s="54"/>
      <c r="C10" s="76"/>
      <c r="D10" s="63">
        <v>750</v>
      </c>
      <c r="E10" s="77" t="s">
        <v>82</v>
      </c>
      <c r="F10" s="78">
        <v>3680</v>
      </c>
      <c r="G10" s="446">
        <v>1399.46</v>
      </c>
      <c r="H10" s="359">
        <f>SUM(G10*100/F10)</f>
        <v>38.02880434782609</v>
      </c>
      <c r="I10" s="452">
        <v>686.85</v>
      </c>
      <c r="J10" s="52"/>
    </row>
    <row r="11" spans="1:10" s="44" customFormat="1" ht="12.75">
      <c r="A11" s="55"/>
      <c r="B11" s="54"/>
      <c r="C11" s="52"/>
      <c r="D11" s="52"/>
      <c r="E11" s="79" t="s">
        <v>2</v>
      </c>
      <c r="F11" s="54"/>
      <c r="G11" s="400"/>
      <c r="H11" s="358" t="s">
        <v>114</v>
      </c>
      <c r="I11" s="447"/>
      <c r="J11" s="41"/>
    </row>
    <row r="12" spans="1:10" s="53" customFormat="1" ht="12.75">
      <c r="A12" s="58"/>
      <c r="B12" s="47"/>
      <c r="C12" s="42"/>
      <c r="D12" s="42"/>
      <c r="E12" s="79" t="s">
        <v>60</v>
      </c>
      <c r="F12" s="54"/>
      <c r="G12" s="400"/>
      <c r="H12" s="358" t="s">
        <v>114</v>
      </c>
      <c r="I12" s="447"/>
      <c r="J12" s="52"/>
    </row>
    <row r="13" spans="1:10" s="53" customFormat="1" ht="13.5" customHeight="1">
      <c r="A13" s="55"/>
      <c r="B13" s="54"/>
      <c r="C13" s="52"/>
      <c r="D13" s="52"/>
      <c r="E13" s="79" t="s">
        <v>110</v>
      </c>
      <c r="F13" s="54"/>
      <c r="G13" s="400"/>
      <c r="H13" s="358" t="s">
        <v>114</v>
      </c>
      <c r="I13" s="447"/>
      <c r="J13" s="52"/>
    </row>
    <row r="14" spans="1:10" s="53" customFormat="1" ht="12.75">
      <c r="A14" s="55"/>
      <c r="B14" s="54"/>
      <c r="C14" s="65"/>
      <c r="D14" s="73"/>
      <c r="E14" s="414" t="s">
        <v>115</v>
      </c>
      <c r="F14" s="415"/>
      <c r="G14" s="406"/>
      <c r="H14" s="384" t="s">
        <v>114</v>
      </c>
      <c r="I14" s="442"/>
      <c r="J14" s="52"/>
    </row>
    <row r="15" spans="1:10" s="53" customFormat="1" ht="25.5">
      <c r="A15" s="58"/>
      <c r="B15" s="47"/>
      <c r="C15" s="42"/>
      <c r="D15" s="81">
        <v>2010</v>
      </c>
      <c r="E15" s="57" t="s">
        <v>58</v>
      </c>
      <c r="F15" s="82">
        <v>298612.91</v>
      </c>
      <c r="G15" s="417">
        <v>298612.91</v>
      </c>
      <c r="H15" s="359">
        <f>SUM(G15*100/F15)</f>
        <v>100</v>
      </c>
      <c r="I15" s="447">
        <v>0</v>
      </c>
      <c r="J15" s="52"/>
    </row>
    <row r="16" spans="1:10" s="44" customFormat="1" ht="12.75">
      <c r="A16" s="55"/>
      <c r="B16" s="54"/>
      <c r="C16" s="52"/>
      <c r="D16" s="52"/>
      <c r="E16" s="57" t="s">
        <v>59</v>
      </c>
      <c r="F16" s="52"/>
      <c r="G16" s="400"/>
      <c r="H16" s="358" t="s">
        <v>114</v>
      </c>
      <c r="I16" s="453"/>
      <c r="J16" s="42"/>
    </row>
    <row r="17" spans="1:10" s="44" customFormat="1" ht="12.75">
      <c r="A17" s="55"/>
      <c r="B17" s="54"/>
      <c r="C17" s="52"/>
      <c r="D17" s="52"/>
      <c r="E17" s="57" t="s">
        <v>130</v>
      </c>
      <c r="F17" s="52"/>
      <c r="G17" s="416"/>
      <c r="H17" s="358" t="s">
        <v>114</v>
      </c>
      <c r="I17" s="433"/>
      <c r="J17" s="42"/>
    </row>
    <row r="18" spans="1:10" s="381" customFormat="1" ht="78.75" customHeight="1" thickBot="1">
      <c r="A18" s="562"/>
      <c r="B18" s="562"/>
      <c r="C18" s="563"/>
      <c r="D18" s="564"/>
      <c r="E18" s="645" t="s">
        <v>129</v>
      </c>
      <c r="F18" s="421" t="s">
        <v>114</v>
      </c>
      <c r="G18" s="646" t="s">
        <v>114</v>
      </c>
      <c r="H18" s="584" t="s">
        <v>114</v>
      </c>
      <c r="I18" s="431"/>
      <c r="J18" s="380"/>
    </row>
    <row r="19" spans="1:10" s="44" customFormat="1" ht="12.75">
      <c r="A19" s="572">
        <v>600</v>
      </c>
      <c r="B19" s="220"/>
      <c r="C19" s="227"/>
      <c r="D19" s="220"/>
      <c r="E19" s="225" t="s">
        <v>154</v>
      </c>
      <c r="F19" s="573">
        <f>SUM(F20)</f>
        <v>1595988</v>
      </c>
      <c r="G19" s="573">
        <f>SUM(G20)</f>
        <v>3992.23</v>
      </c>
      <c r="H19" s="643">
        <f>SUM(G19*100/F19)</f>
        <v>0.2501416050747249</v>
      </c>
      <c r="I19" s="644">
        <f>SUM(I20)</f>
        <v>0</v>
      </c>
      <c r="J19" s="42"/>
    </row>
    <row r="20" spans="1:10" s="14" customFormat="1" ht="12.75">
      <c r="A20" s="35"/>
      <c r="B20" s="574">
        <v>60016</v>
      </c>
      <c r="C20" s="575"/>
      <c r="D20" s="576"/>
      <c r="E20" s="577" t="s">
        <v>155</v>
      </c>
      <c r="F20" s="578">
        <f>SUM(F21,F28)</f>
        <v>1595988</v>
      </c>
      <c r="G20" s="578">
        <f>SUM(G21,G28)</f>
        <v>3992.23</v>
      </c>
      <c r="H20" s="579">
        <f>SUM(G20*100/F20)</f>
        <v>0.2501416050747249</v>
      </c>
      <c r="I20" s="580">
        <f>SUM(I21,I28)</f>
        <v>0</v>
      </c>
      <c r="J20" s="13"/>
    </row>
    <row r="21" spans="1:10" s="14" customFormat="1" ht="12.75">
      <c r="A21" s="11"/>
      <c r="B21" s="251"/>
      <c r="C21" s="205"/>
      <c r="D21" s="40"/>
      <c r="E21" s="249" t="s">
        <v>36</v>
      </c>
      <c r="F21" s="250">
        <f>SUM(F23)</f>
        <v>0</v>
      </c>
      <c r="G21" s="250">
        <f>SUM(G23)</f>
        <v>3992.23</v>
      </c>
      <c r="H21" s="356" t="s">
        <v>114</v>
      </c>
      <c r="I21" s="390">
        <f>SUM(I23)</f>
        <v>0</v>
      </c>
      <c r="J21" s="13"/>
    </row>
    <row r="22" spans="1:10" s="14" customFormat="1" ht="12.75">
      <c r="A22" s="11"/>
      <c r="B22" s="251"/>
      <c r="C22" s="15"/>
      <c r="D22" s="27"/>
      <c r="E22" s="348" t="s">
        <v>37</v>
      </c>
      <c r="F22" s="94"/>
      <c r="G22" s="592"/>
      <c r="H22" s="357" t="s">
        <v>114</v>
      </c>
      <c r="I22" s="457"/>
      <c r="J22" s="13"/>
    </row>
    <row r="23" spans="1:10" s="53" customFormat="1" ht="25.5">
      <c r="A23" s="55"/>
      <c r="B23" s="54"/>
      <c r="C23" s="76"/>
      <c r="D23" s="63">
        <v>950</v>
      </c>
      <c r="E23" s="598" t="s">
        <v>185</v>
      </c>
      <c r="F23" s="94">
        <v>0</v>
      </c>
      <c r="G23" s="591">
        <v>3992.23</v>
      </c>
      <c r="H23" s="383" t="s">
        <v>114</v>
      </c>
      <c r="I23" s="452">
        <v>0</v>
      </c>
      <c r="J23" s="52"/>
    </row>
    <row r="24" spans="1:10" s="44" customFormat="1" ht="12.75">
      <c r="A24" s="106"/>
      <c r="B24" s="106"/>
      <c r="C24" s="73"/>
      <c r="D24" s="66" t="s">
        <v>114</v>
      </c>
      <c r="E24" s="624" t="s">
        <v>214</v>
      </c>
      <c r="F24" s="252" t="s">
        <v>114</v>
      </c>
      <c r="G24" s="593"/>
      <c r="H24" s="384" t="s">
        <v>114</v>
      </c>
      <c r="I24" s="448"/>
      <c r="J24" s="42"/>
    </row>
    <row r="25" spans="1:9" s="112" customFormat="1" ht="12.75">
      <c r="A25" s="108" t="s">
        <v>108</v>
      </c>
      <c r="B25" s="109">
        <v>1</v>
      </c>
      <c r="C25" s="110"/>
      <c r="D25" s="110"/>
      <c r="E25" s="111"/>
      <c r="F25" s="110"/>
      <c r="G25" s="407"/>
      <c r="H25" s="455" t="s">
        <v>114</v>
      </c>
      <c r="I25" s="429"/>
    </row>
    <row r="26" spans="1:9" s="1" customFormat="1" ht="13.5" thickBot="1">
      <c r="A26" s="191"/>
      <c r="B26" s="192"/>
      <c r="C26" s="7"/>
      <c r="D26" s="7"/>
      <c r="E26" s="193"/>
      <c r="F26" s="7"/>
      <c r="G26" s="408"/>
      <c r="H26" s="456" t="s">
        <v>114</v>
      </c>
      <c r="I26" s="430"/>
    </row>
    <row r="27" spans="1:10" s="3" customFormat="1" ht="11.25" customHeight="1" thickBot="1">
      <c r="A27" s="194" t="s">
        <v>78</v>
      </c>
      <c r="B27" s="195" t="s">
        <v>105</v>
      </c>
      <c r="C27" s="697" t="s">
        <v>89</v>
      </c>
      <c r="D27" s="698"/>
      <c r="E27" s="197" t="s">
        <v>77</v>
      </c>
      <c r="F27" s="196" t="s">
        <v>111</v>
      </c>
      <c r="G27" s="214" t="s">
        <v>112</v>
      </c>
      <c r="H27" s="454" t="s">
        <v>113</v>
      </c>
      <c r="I27" s="216" t="s">
        <v>117</v>
      </c>
      <c r="J27" s="6"/>
    </row>
    <row r="28" spans="1:10" s="14" customFormat="1" ht="12.75">
      <c r="A28" s="25"/>
      <c r="B28" s="422"/>
      <c r="C28" s="15"/>
      <c r="D28" s="27"/>
      <c r="E28" s="423" t="s">
        <v>38</v>
      </c>
      <c r="F28" s="252">
        <f>SUM(F30,F33)</f>
        <v>1595988</v>
      </c>
      <c r="G28" s="252">
        <f>SUM(G30,G33)</f>
        <v>0</v>
      </c>
      <c r="H28" s="358">
        <f>SUM(G28*100/F28)</f>
        <v>0</v>
      </c>
      <c r="I28" s="442">
        <f>SUM(I30,I33)</f>
        <v>0</v>
      </c>
      <c r="J28" s="13"/>
    </row>
    <row r="29" spans="1:10" s="14" customFormat="1" ht="12.75">
      <c r="A29" s="11"/>
      <c r="B29" s="251"/>
      <c r="C29" s="15"/>
      <c r="D29" s="27"/>
      <c r="E29" s="521" t="s">
        <v>37</v>
      </c>
      <c r="F29" s="94"/>
      <c r="G29" s="419"/>
      <c r="H29" s="356" t="s">
        <v>114</v>
      </c>
      <c r="I29" s="457"/>
      <c r="J29" s="13"/>
    </row>
    <row r="30" spans="1:10" s="44" customFormat="1" ht="37.5" customHeight="1">
      <c r="A30" s="47"/>
      <c r="B30" s="344"/>
      <c r="C30" s="69"/>
      <c r="D30" s="113">
        <v>6300</v>
      </c>
      <c r="E30" s="57" t="s">
        <v>156</v>
      </c>
      <c r="F30" s="51">
        <v>98750</v>
      </c>
      <c r="G30" s="420">
        <v>0</v>
      </c>
      <c r="H30" s="358">
        <f>SUM(G30*100/F30)</f>
        <v>0</v>
      </c>
      <c r="I30" s="452">
        <v>0</v>
      </c>
      <c r="J30" s="42"/>
    </row>
    <row r="31" spans="1:10" s="44" customFormat="1" ht="13.5" customHeight="1">
      <c r="A31" s="47"/>
      <c r="B31" s="42"/>
      <c r="C31" s="58"/>
      <c r="D31" s="42"/>
      <c r="E31" s="57" t="s">
        <v>157</v>
      </c>
      <c r="F31" s="47"/>
      <c r="G31" s="42" t="s">
        <v>114</v>
      </c>
      <c r="H31" s="358" t="s">
        <v>114</v>
      </c>
      <c r="I31" s="428"/>
      <c r="J31" s="42"/>
    </row>
    <row r="32" spans="1:10" s="381" customFormat="1" ht="53.25" customHeight="1">
      <c r="A32" s="601"/>
      <c r="B32" s="600"/>
      <c r="C32" s="379"/>
      <c r="D32" s="379"/>
      <c r="E32" s="642" t="s">
        <v>191</v>
      </c>
      <c r="F32" s="581" t="s">
        <v>114</v>
      </c>
      <c r="G32" s="382" t="s">
        <v>114</v>
      </c>
      <c r="H32" s="384" t="s">
        <v>114</v>
      </c>
      <c r="I32" s="425"/>
      <c r="J32" s="380"/>
    </row>
    <row r="33" spans="1:10" s="44" customFormat="1" ht="37.5" customHeight="1">
      <c r="A33" s="47"/>
      <c r="B33" s="344"/>
      <c r="C33" s="69"/>
      <c r="D33" s="113">
        <v>6330</v>
      </c>
      <c r="E33" s="57" t="s">
        <v>158</v>
      </c>
      <c r="F33" s="51">
        <v>1497238</v>
      </c>
      <c r="G33" s="420">
        <v>0</v>
      </c>
      <c r="H33" s="358">
        <f>SUM(G33*100/F33)</f>
        <v>0</v>
      </c>
      <c r="I33" s="452">
        <v>0</v>
      </c>
      <c r="J33" s="42"/>
    </row>
    <row r="34" spans="1:10" s="381" customFormat="1" ht="66" customHeight="1" thickBot="1">
      <c r="A34" s="562"/>
      <c r="B34" s="658"/>
      <c r="C34" s="564"/>
      <c r="D34" s="564"/>
      <c r="E34" s="659" t="s">
        <v>190</v>
      </c>
      <c r="F34" s="660" t="s">
        <v>114</v>
      </c>
      <c r="G34" s="421" t="s">
        <v>114</v>
      </c>
      <c r="H34" s="584" t="s">
        <v>114</v>
      </c>
      <c r="I34" s="431"/>
      <c r="J34" s="380"/>
    </row>
    <row r="35" spans="1:10" s="44" customFormat="1" ht="12.75">
      <c r="A35" s="279">
        <v>700</v>
      </c>
      <c r="B35" s="220"/>
      <c r="C35" s="227"/>
      <c r="D35" s="220"/>
      <c r="E35" s="225" t="s">
        <v>94</v>
      </c>
      <c r="F35" s="228">
        <f>SUM(F56,F36)</f>
        <v>2538000</v>
      </c>
      <c r="G35" s="334">
        <f>SUM(G56,G36)</f>
        <v>955866.92</v>
      </c>
      <c r="H35" s="363">
        <f>SUM(G35*100/F35)</f>
        <v>37.662211189913315</v>
      </c>
      <c r="I35" s="464">
        <f>SUM(I56,I36)</f>
        <v>866116.69</v>
      </c>
      <c r="J35" s="42"/>
    </row>
    <row r="36" spans="1:10" s="14" customFormat="1" ht="12.75">
      <c r="A36" s="35"/>
      <c r="B36" s="84">
        <v>70005</v>
      </c>
      <c r="C36" s="12"/>
      <c r="D36" s="29"/>
      <c r="E36" s="45" t="s">
        <v>63</v>
      </c>
      <c r="F36" s="85">
        <f>SUM(F53,F37)</f>
        <v>2493000</v>
      </c>
      <c r="G36" s="438">
        <f>SUM(G53,G37)</f>
        <v>932952.79</v>
      </c>
      <c r="H36" s="365">
        <f>SUM(G36*100/F36)</f>
        <v>37.42289570798235</v>
      </c>
      <c r="I36" s="465">
        <f>SUM(I53,I37)</f>
        <v>604942.87</v>
      </c>
      <c r="J36" s="13"/>
    </row>
    <row r="37" spans="1:10" s="14" customFormat="1" ht="12.75">
      <c r="A37" s="25"/>
      <c r="B37" s="248"/>
      <c r="C37" s="205"/>
      <c r="D37" s="40"/>
      <c r="E37" s="249" t="s">
        <v>36</v>
      </c>
      <c r="F37" s="250">
        <f>SUM(F39:F51)</f>
        <v>993000</v>
      </c>
      <c r="G37" s="250">
        <f>SUM(G39:G51)</f>
        <v>690228.85</v>
      </c>
      <c r="H37" s="351">
        <f>SUM(G37*100/F37)</f>
        <v>69.50945115810674</v>
      </c>
      <c r="I37" s="390">
        <f>SUM(I39:I52)</f>
        <v>604942.87</v>
      </c>
      <c r="J37" s="13"/>
    </row>
    <row r="38" spans="1:10" s="14" customFormat="1" ht="12.75">
      <c r="A38" s="11"/>
      <c r="B38" s="251"/>
      <c r="C38" s="15"/>
      <c r="D38" s="27"/>
      <c r="E38" s="256" t="s">
        <v>37</v>
      </c>
      <c r="F38" s="250"/>
      <c r="G38" s="404"/>
      <c r="H38" s="351" t="s">
        <v>114</v>
      </c>
      <c r="I38" s="399"/>
      <c r="J38" s="13"/>
    </row>
    <row r="39" spans="1:10" s="44" customFormat="1" ht="24.75" customHeight="1">
      <c r="A39" s="58"/>
      <c r="B39" s="47"/>
      <c r="C39" s="69"/>
      <c r="D39" s="70">
        <v>470</v>
      </c>
      <c r="E39" s="71" t="s">
        <v>168</v>
      </c>
      <c r="F39" s="86">
        <v>0</v>
      </c>
      <c r="G39" s="459">
        <v>1039.81</v>
      </c>
      <c r="H39" s="383" t="s">
        <v>114</v>
      </c>
      <c r="I39" s="452">
        <v>0</v>
      </c>
      <c r="J39" s="42"/>
    </row>
    <row r="40" spans="1:10" s="53" customFormat="1" ht="12.75">
      <c r="A40" s="58"/>
      <c r="B40" s="47"/>
      <c r="C40" s="69"/>
      <c r="D40" s="70">
        <v>550</v>
      </c>
      <c r="E40" s="71" t="s">
        <v>159</v>
      </c>
      <c r="F40" s="86">
        <v>168000</v>
      </c>
      <c r="G40" s="459">
        <v>168408.58</v>
      </c>
      <c r="H40" s="351">
        <f>SUM(G40*100/F40)</f>
        <v>100.24320238095238</v>
      </c>
      <c r="I40" s="452">
        <v>7350.54</v>
      </c>
      <c r="J40" s="52"/>
    </row>
    <row r="41" spans="1:10" s="44" customFormat="1" ht="12.75">
      <c r="A41" s="65"/>
      <c r="B41" s="106"/>
      <c r="C41" s="65"/>
      <c r="D41" s="93"/>
      <c r="E41" s="594" t="s">
        <v>160</v>
      </c>
      <c r="F41" s="106"/>
      <c r="G41" s="409"/>
      <c r="H41" s="364" t="s">
        <v>114</v>
      </c>
      <c r="I41" s="448"/>
      <c r="J41" s="42"/>
    </row>
    <row r="42" spans="1:10" s="112" customFormat="1" ht="12.75">
      <c r="A42" s="108" t="s">
        <v>108</v>
      </c>
      <c r="B42" s="109">
        <v>2</v>
      </c>
      <c r="C42" s="110"/>
      <c r="D42" s="110"/>
      <c r="E42" s="111"/>
      <c r="F42" s="110"/>
      <c r="G42" s="407"/>
      <c r="H42" s="360" t="s">
        <v>114</v>
      </c>
      <c r="I42" s="429"/>
      <c r="J42" s="110"/>
    </row>
    <row r="43" spans="1:9" s="1" customFormat="1" ht="13.5" thickBot="1">
      <c r="A43" s="5"/>
      <c r="B43" s="4"/>
      <c r="C43" s="2"/>
      <c r="D43" s="2"/>
      <c r="E43" s="10"/>
      <c r="F43" s="2"/>
      <c r="G43" s="302"/>
      <c r="H43" s="361" t="s">
        <v>114</v>
      </c>
      <c r="I43" s="432"/>
    </row>
    <row r="44" spans="1:10" s="3" customFormat="1" ht="11.25" customHeight="1" thickBot="1">
      <c r="A44" s="194" t="s">
        <v>78</v>
      </c>
      <c r="B44" s="195" t="s">
        <v>105</v>
      </c>
      <c r="C44" s="697" t="s">
        <v>89</v>
      </c>
      <c r="D44" s="698"/>
      <c r="E44" s="197" t="s">
        <v>77</v>
      </c>
      <c r="F44" s="196" t="s">
        <v>111</v>
      </c>
      <c r="G44" s="214" t="s">
        <v>112</v>
      </c>
      <c r="H44" s="375" t="s">
        <v>113</v>
      </c>
      <c r="I44" s="216" t="s">
        <v>117</v>
      </c>
      <c r="J44" s="6"/>
    </row>
    <row r="45" spans="1:10" s="53" customFormat="1" ht="12" customHeight="1">
      <c r="A45" s="55"/>
      <c r="B45" s="54"/>
      <c r="C45" s="52"/>
      <c r="D45" s="91">
        <v>750</v>
      </c>
      <c r="E45" s="87" t="s">
        <v>82</v>
      </c>
      <c r="F45" s="92">
        <v>805000</v>
      </c>
      <c r="G45" s="460">
        <v>431855.84</v>
      </c>
      <c r="H45" s="362">
        <f>SUM(G45*100/F45)</f>
        <v>53.646688198757765</v>
      </c>
      <c r="I45" s="447">
        <v>488786</v>
      </c>
      <c r="J45" s="52"/>
    </row>
    <row r="46" spans="1:10" s="53" customFormat="1" ht="12.75" customHeight="1">
      <c r="A46" s="55"/>
      <c r="B46" s="54"/>
      <c r="C46" s="52"/>
      <c r="D46" s="56"/>
      <c r="E46" s="87" t="s">
        <v>2</v>
      </c>
      <c r="F46" s="54"/>
      <c r="G46" s="302"/>
      <c r="H46" s="362" t="s">
        <v>114</v>
      </c>
      <c r="I46" s="447"/>
      <c r="J46" s="52"/>
    </row>
    <row r="47" spans="1:10" s="53" customFormat="1" ht="12.75">
      <c r="A47" s="55"/>
      <c r="B47" s="54"/>
      <c r="C47" s="52"/>
      <c r="D47" s="56"/>
      <c r="E47" s="87" t="s">
        <v>60</v>
      </c>
      <c r="F47" s="54"/>
      <c r="G47" s="302"/>
      <c r="H47" s="362" t="s">
        <v>114</v>
      </c>
      <c r="I47" s="447"/>
      <c r="J47" s="52"/>
    </row>
    <row r="48" spans="1:10" s="53" customFormat="1" ht="12" customHeight="1">
      <c r="A48" s="55"/>
      <c r="B48" s="54"/>
      <c r="C48" s="52"/>
      <c r="D48" s="56"/>
      <c r="E48" s="87" t="s">
        <v>110</v>
      </c>
      <c r="F48" s="54"/>
      <c r="G48" s="302"/>
      <c r="H48" s="362" t="s">
        <v>114</v>
      </c>
      <c r="I48" s="447"/>
      <c r="J48" s="52"/>
    </row>
    <row r="49" spans="1:10" s="53" customFormat="1" ht="51">
      <c r="A49" s="54"/>
      <c r="B49" s="56"/>
      <c r="C49" s="73"/>
      <c r="D49" s="93"/>
      <c r="E49" s="625" t="s">
        <v>215</v>
      </c>
      <c r="F49" s="90"/>
      <c r="G49" s="409"/>
      <c r="H49" s="364"/>
      <c r="I49" s="442"/>
      <c r="J49" s="52"/>
    </row>
    <row r="50" spans="1:10" s="301" customFormat="1" ht="12.75">
      <c r="A50" s="304"/>
      <c r="B50" s="298"/>
      <c r="C50" s="306"/>
      <c r="D50" s="269">
        <v>920</v>
      </c>
      <c r="E50" s="307" t="s">
        <v>109</v>
      </c>
      <c r="F50" s="272">
        <v>0</v>
      </c>
      <c r="G50" s="271">
        <v>20747.5</v>
      </c>
      <c r="H50" s="383" t="s">
        <v>114</v>
      </c>
      <c r="I50" s="391">
        <v>107783.48</v>
      </c>
      <c r="J50" s="300"/>
    </row>
    <row r="51" spans="1:10" s="53" customFormat="1" ht="12.75">
      <c r="A51" s="54"/>
      <c r="B51" s="56"/>
      <c r="C51" s="52"/>
      <c r="D51" s="91">
        <v>970</v>
      </c>
      <c r="E51" s="87" t="s">
        <v>85</v>
      </c>
      <c r="F51" s="99">
        <v>20000</v>
      </c>
      <c r="G51" s="461">
        <v>68177.12</v>
      </c>
      <c r="H51" s="351">
        <f>SUM(G51*100/F51)</f>
        <v>340.8856</v>
      </c>
      <c r="I51" s="452">
        <v>1022.85</v>
      </c>
      <c r="J51" s="52"/>
    </row>
    <row r="52" spans="1:10" s="53" customFormat="1" ht="39" customHeight="1">
      <c r="A52" s="54"/>
      <c r="B52" s="93"/>
      <c r="C52" s="73"/>
      <c r="D52" s="74"/>
      <c r="E52" s="625" t="s">
        <v>216</v>
      </c>
      <c r="F52" s="100"/>
      <c r="G52" s="410"/>
      <c r="H52" s="364" t="s">
        <v>114</v>
      </c>
      <c r="I52" s="442"/>
      <c r="J52" s="52"/>
    </row>
    <row r="53" spans="1:10" s="14" customFormat="1" ht="12.75">
      <c r="A53" s="25"/>
      <c r="B53" s="248"/>
      <c r="C53" s="205"/>
      <c r="D53" s="40"/>
      <c r="E53" s="249" t="s">
        <v>38</v>
      </c>
      <c r="F53" s="250">
        <f>SUM(F55:F55)</f>
        <v>1500000</v>
      </c>
      <c r="G53" s="313">
        <f>SUM(G55:G55)</f>
        <v>242723.94</v>
      </c>
      <c r="H53" s="351">
        <f>SUM(G53*100/F53)</f>
        <v>16.181596</v>
      </c>
      <c r="I53" s="390">
        <f>SUM(I55:I55)</f>
        <v>0</v>
      </c>
      <c r="J53" s="13"/>
    </row>
    <row r="54" spans="1:10" s="14" customFormat="1" ht="12.75">
      <c r="A54" s="11"/>
      <c r="B54" s="251"/>
      <c r="C54" s="15"/>
      <c r="D54" s="27"/>
      <c r="E54" s="256" t="s">
        <v>37</v>
      </c>
      <c r="F54" s="250"/>
      <c r="G54" s="315"/>
      <c r="H54" s="351" t="s">
        <v>114</v>
      </c>
      <c r="I54" s="399"/>
      <c r="J54" s="13"/>
    </row>
    <row r="55" spans="1:10" s="53" customFormat="1" ht="25.5">
      <c r="A55" s="54"/>
      <c r="B55" s="93"/>
      <c r="C55" s="95"/>
      <c r="D55" s="96">
        <v>770</v>
      </c>
      <c r="E55" s="97" t="s">
        <v>119</v>
      </c>
      <c r="F55" s="250">
        <v>1500000</v>
      </c>
      <c r="G55" s="462">
        <v>242723.94</v>
      </c>
      <c r="H55" s="366">
        <f>SUM(G55*100/F55)</f>
        <v>16.181596</v>
      </c>
      <c r="I55" s="391">
        <v>0</v>
      </c>
      <c r="J55" s="52"/>
    </row>
    <row r="56" spans="1:10" s="14" customFormat="1" ht="12.75">
      <c r="A56" s="25"/>
      <c r="B56" s="101">
        <v>70095</v>
      </c>
      <c r="C56" s="33"/>
      <c r="D56" s="34"/>
      <c r="E56" s="102" t="s">
        <v>95</v>
      </c>
      <c r="F56" s="103">
        <f>SUM(F57)</f>
        <v>45000</v>
      </c>
      <c r="G56" s="103">
        <f>SUM(G57)</f>
        <v>22914.130000000005</v>
      </c>
      <c r="H56" s="366">
        <f>SUM(G56*100/F56)</f>
        <v>50.9202888888889</v>
      </c>
      <c r="I56" s="571">
        <f>SUM(I57)</f>
        <v>261173.82</v>
      </c>
      <c r="J56" s="13"/>
    </row>
    <row r="57" spans="1:10" s="14" customFormat="1" ht="12.75">
      <c r="A57" s="25"/>
      <c r="B57" s="248"/>
      <c r="C57" s="205"/>
      <c r="D57" s="40"/>
      <c r="E57" s="249" t="s">
        <v>36</v>
      </c>
      <c r="F57" s="250">
        <f>SUM(F61)</f>
        <v>45000</v>
      </c>
      <c r="G57" s="313">
        <f>SUM(G59:G61)</f>
        <v>22914.130000000005</v>
      </c>
      <c r="H57" s="366">
        <f>SUM(G57*100/F57)</f>
        <v>50.9202888888889</v>
      </c>
      <c r="I57" s="313">
        <f>SUM(I59:I61)</f>
        <v>261173.82</v>
      </c>
      <c r="J57" s="13"/>
    </row>
    <row r="58" spans="1:10" s="14" customFormat="1" ht="12.75">
      <c r="A58" s="25"/>
      <c r="B58" s="248"/>
      <c r="C58" s="15"/>
      <c r="D58" s="27"/>
      <c r="E58" s="256" t="s">
        <v>37</v>
      </c>
      <c r="F58" s="250"/>
      <c r="G58" s="315"/>
      <c r="H58" s="389" t="s">
        <v>114</v>
      </c>
      <c r="I58" s="399"/>
      <c r="J58" s="13"/>
    </row>
    <row r="59" spans="1:10" s="301" customFormat="1" ht="25.5">
      <c r="A59" s="298"/>
      <c r="B59" s="418"/>
      <c r="C59" s="306"/>
      <c r="D59" s="269">
        <v>920</v>
      </c>
      <c r="E59" s="307" t="s">
        <v>218</v>
      </c>
      <c r="F59" s="272">
        <v>0</v>
      </c>
      <c r="G59" s="271">
        <v>2000</v>
      </c>
      <c r="H59" s="383" t="s">
        <v>114</v>
      </c>
      <c r="I59" s="391">
        <v>27163.77</v>
      </c>
      <c r="J59" s="300"/>
    </row>
    <row r="60" spans="1:10" s="301" customFormat="1" ht="12.75">
      <c r="A60" s="298"/>
      <c r="B60" s="300"/>
      <c r="C60" s="674"/>
      <c r="D60" s="269">
        <v>940</v>
      </c>
      <c r="E60" s="270" t="s">
        <v>186</v>
      </c>
      <c r="F60" s="272">
        <v>0</v>
      </c>
      <c r="G60" s="461">
        <v>15350.12</v>
      </c>
      <c r="H60" s="383"/>
      <c r="I60" s="452">
        <v>14448.23</v>
      </c>
      <c r="J60" s="300"/>
    </row>
    <row r="61" spans="1:10" s="53" customFormat="1" ht="12.75">
      <c r="A61" s="47"/>
      <c r="B61" s="42"/>
      <c r="C61" s="43"/>
      <c r="D61" s="163">
        <v>970</v>
      </c>
      <c r="E61" s="675" t="s">
        <v>85</v>
      </c>
      <c r="F61" s="676">
        <v>45000</v>
      </c>
      <c r="G61" s="463">
        <v>5564.01</v>
      </c>
      <c r="H61" s="351">
        <f>SUM(G61*100/F61)</f>
        <v>12.364466666666667</v>
      </c>
      <c r="I61" s="452">
        <v>219561.82</v>
      </c>
      <c r="J61" s="52"/>
    </row>
    <row r="62" spans="1:10" s="44" customFormat="1" ht="26.25" thickBot="1">
      <c r="A62" s="106"/>
      <c r="B62" s="73"/>
      <c r="C62" s="65"/>
      <c r="D62" s="74"/>
      <c r="E62" s="647" t="s">
        <v>198</v>
      </c>
      <c r="F62" s="107"/>
      <c r="G62" s="530"/>
      <c r="H62" s="541" t="s">
        <v>114</v>
      </c>
      <c r="I62" s="425"/>
      <c r="J62" s="42"/>
    </row>
    <row r="63" spans="1:10" s="44" customFormat="1" ht="12.75">
      <c r="A63" s="534">
        <v>710</v>
      </c>
      <c r="B63" s="394"/>
      <c r="C63" s="221"/>
      <c r="D63" s="222"/>
      <c r="E63" s="533" t="s">
        <v>141</v>
      </c>
      <c r="F63" s="532">
        <f>SUM(F73,F64,)</f>
        <v>81870</v>
      </c>
      <c r="G63" s="532">
        <f>SUM(G73,G64,)</f>
        <v>84839.75</v>
      </c>
      <c r="H63" s="648">
        <f>SUM(G63*100/F63)</f>
        <v>103.62739709295224</v>
      </c>
      <c r="I63" s="535">
        <f>SUM(I64,I83)</f>
        <v>0</v>
      </c>
      <c r="J63" s="42"/>
    </row>
    <row r="64" spans="1:10" s="14" customFormat="1" ht="12.75">
      <c r="A64" s="25"/>
      <c r="B64" s="101">
        <v>71004</v>
      </c>
      <c r="C64" s="33"/>
      <c r="D64" s="34"/>
      <c r="E64" s="102" t="s">
        <v>142</v>
      </c>
      <c r="F64" s="103">
        <f>SUM(F65)</f>
        <v>79370</v>
      </c>
      <c r="G64" s="103">
        <f>SUM(G65)</f>
        <v>82339.75</v>
      </c>
      <c r="H64" s="386">
        <f>SUM(G64*100/F64)</f>
        <v>103.74165301751292</v>
      </c>
      <c r="I64" s="531">
        <f>SUM(I65)</f>
        <v>0</v>
      </c>
      <c r="J64" s="13"/>
    </row>
    <row r="65" spans="1:10" s="14" customFormat="1" ht="12.75">
      <c r="A65" s="11"/>
      <c r="B65" s="251"/>
      <c r="C65" s="205"/>
      <c r="D65" s="40"/>
      <c r="E65" s="249" t="s">
        <v>36</v>
      </c>
      <c r="F65" s="250">
        <f>SUM(F70:F72)</f>
        <v>79370</v>
      </c>
      <c r="G65" s="250">
        <f>SUM(G70:G72)</f>
        <v>82339.75</v>
      </c>
      <c r="H65" s="351">
        <f>SUM(G65*100/F65)</f>
        <v>103.74165301751292</v>
      </c>
      <c r="I65" s="313">
        <f>SUM(I70:I72)</f>
        <v>0</v>
      </c>
      <c r="J65" s="13"/>
    </row>
    <row r="66" spans="1:10" s="14" customFormat="1" ht="12.75">
      <c r="A66" s="26"/>
      <c r="B66" s="208"/>
      <c r="C66" s="15"/>
      <c r="D66" s="27"/>
      <c r="E66" s="256" t="s">
        <v>37</v>
      </c>
      <c r="F66" s="250"/>
      <c r="G66" s="315"/>
      <c r="H66" s="389" t="s">
        <v>114</v>
      </c>
      <c r="I66" s="399"/>
      <c r="J66" s="13"/>
    </row>
    <row r="67" spans="1:9" s="1" customFormat="1" ht="12.75">
      <c r="A67" s="5" t="s">
        <v>108</v>
      </c>
      <c r="B67" s="4">
        <v>3</v>
      </c>
      <c r="C67" s="2"/>
      <c r="D67" s="2"/>
      <c r="E67" s="10"/>
      <c r="F67" s="2"/>
      <c r="G67" s="302"/>
      <c r="H67" s="360" t="s">
        <v>114</v>
      </c>
      <c r="I67" s="432"/>
    </row>
    <row r="68" spans="1:9" s="1" customFormat="1" ht="13.5" thickBot="1">
      <c r="A68" s="5"/>
      <c r="B68" s="4"/>
      <c r="C68" s="2"/>
      <c r="D68" s="2"/>
      <c r="E68" s="10"/>
      <c r="F68" s="2"/>
      <c r="G68" s="302"/>
      <c r="H68" s="361" t="s">
        <v>114</v>
      </c>
      <c r="I68" s="432"/>
    </row>
    <row r="69" spans="1:10" s="3" customFormat="1" ht="11.25" customHeight="1" thickBot="1">
      <c r="A69" s="194" t="s">
        <v>78</v>
      </c>
      <c r="B69" s="258" t="s">
        <v>105</v>
      </c>
      <c r="C69" s="697" t="s">
        <v>89</v>
      </c>
      <c r="D69" s="698"/>
      <c r="E69" s="197" t="s">
        <v>77</v>
      </c>
      <c r="F69" s="196" t="s">
        <v>111</v>
      </c>
      <c r="G69" s="214" t="s">
        <v>112</v>
      </c>
      <c r="H69" s="374" t="s">
        <v>113</v>
      </c>
      <c r="I69" s="216" t="s">
        <v>117</v>
      </c>
      <c r="J69" s="6"/>
    </row>
    <row r="70" spans="1:10" s="14" customFormat="1" ht="38.25">
      <c r="A70" s="11"/>
      <c r="B70" s="253"/>
      <c r="C70" s="39"/>
      <c r="D70" s="269">
        <v>920</v>
      </c>
      <c r="E70" s="348" t="s">
        <v>217</v>
      </c>
      <c r="F70" s="250">
        <v>0</v>
      </c>
      <c r="G70" s="313">
        <v>669.75</v>
      </c>
      <c r="H70" s="366"/>
      <c r="I70" s="399">
        <v>0</v>
      </c>
      <c r="J70" s="13"/>
    </row>
    <row r="71" spans="1:10" s="14" customFormat="1" ht="51">
      <c r="A71" s="11"/>
      <c r="B71" s="253"/>
      <c r="C71" s="39"/>
      <c r="D71" s="269">
        <v>950</v>
      </c>
      <c r="E71" s="686" t="s">
        <v>225</v>
      </c>
      <c r="F71" s="250">
        <v>79370</v>
      </c>
      <c r="G71" s="313">
        <v>79370</v>
      </c>
      <c r="H71" s="383">
        <f>SUM(G71*100/F71)</f>
        <v>100</v>
      </c>
      <c r="I71" s="399">
        <v>0</v>
      </c>
      <c r="J71" s="13"/>
    </row>
    <row r="72" spans="1:10" s="301" customFormat="1" ht="25.5">
      <c r="A72" s="304"/>
      <c r="B72" s="316"/>
      <c r="C72" s="662"/>
      <c r="D72" s="663">
        <v>970</v>
      </c>
      <c r="E72" s="175" t="s">
        <v>220</v>
      </c>
      <c r="F72" s="491">
        <v>0</v>
      </c>
      <c r="G72" s="664">
        <v>2300</v>
      </c>
      <c r="H72" s="389" t="s">
        <v>114</v>
      </c>
      <c r="I72" s="442">
        <v>0</v>
      </c>
      <c r="J72" s="300"/>
    </row>
    <row r="73" spans="1:10" s="14" customFormat="1" ht="12.75">
      <c r="A73" s="25"/>
      <c r="B73" s="101">
        <v>71035</v>
      </c>
      <c r="C73" s="33"/>
      <c r="D73" s="34"/>
      <c r="E73" s="102" t="s">
        <v>192</v>
      </c>
      <c r="F73" s="103">
        <f>SUM(F74)</f>
        <v>2500</v>
      </c>
      <c r="G73" s="103">
        <f>SUM(G74)</f>
        <v>2500</v>
      </c>
      <c r="H73" s="558">
        <f>SUM(G73*100/F73)</f>
        <v>100</v>
      </c>
      <c r="I73" s="677">
        <f>SUM(I74)</f>
        <v>0</v>
      </c>
      <c r="J73" s="13"/>
    </row>
    <row r="74" spans="1:10" s="14" customFormat="1" ht="12.75">
      <c r="A74" s="25"/>
      <c r="B74" s="248"/>
      <c r="C74" s="205"/>
      <c r="D74" s="40"/>
      <c r="E74" s="249" t="s">
        <v>36</v>
      </c>
      <c r="F74" s="250">
        <f>SUM(F76)</f>
        <v>2500</v>
      </c>
      <c r="G74" s="250">
        <f>SUM(G76)</f>
        <v>2500</v>
      </c>
      <c r="H74" s="389">
        <f>SUM(G74*100/F74)</f>
        <v>100</v>
      </c>
      <c r="I74" s="315">
        <f>SUM(I80:I83)</f>
        <v>0</v>
      </c>
      <c r="J74" s="13"/>
    </row>
    <row r="75" spans="1:10" s="14" customFormat="1" ht="12.75">
      <c r="A75" s="11"/>
      <c r="B75" s="251"/>
      <c r="C75" s="15"/>
      <c r="D75" s="27"/>
      <c r="E75" s="256" t="s">
        <v>37</v>
      </c>
      <c r="F75" s="250"/>
      <c r="G75" s="315"/>
      <c r="H75" s="389" t="s">
        <v>114</v>
      </c>
      <c r="I75" s="442"/>
      <c r="J75" s="13"/>
    </row>
    <row r="76" spans="1:10" s="44" customFormat="1" ht="66.75" customHeight="1" thickBot="1">
      <c r="A76" s="330"/>
      <c r="B76" s="329"/>
      <c r="C76" s="619"/>
      <c r="D76" s="549">
        <v>2020</v>
      </c>
      <c r="E76" s="629" t="s">
        <v>219</v>
      </c>
      <c r="F76" s="612">
        <v>2500</v>
      </c>
      <c r="G76" s="613">
        <v>2500</v>
      </c>
      <c r="H76" s="541">
        <f>SUM(G76*100/F76)</f>
        <v>100</v>
      </c>
      <c r="I76" s="443">
        <v>0</v>
      </c>
      <c r="J76" s="42"/>
    </row>
    <row r="77" spans="1:10" s="44" customFormat="1" ht="12.75">
      <c r="A77" s="279">
        <v>750</v>
      </c>
      <c r="B77" s="220"/>
      <c r="C77" s="227"/>
      <c r="D77" s="220"/>
      <c r="E77" s="225" t="s">
        <v>100</v>
      </c>
      <c r="F77" s="228">
        <f>SUM(F78,F90,F112)</f>
        <v>4951744.31</v>
      </c>
      <c r="G77" s="228">
        <f>SUM(G78,G90,G112)</f>
        <v>248796.27000000002</v>
      </c>
      <c r="H77" s="529">
        <f>SUM(G77*100/F77)</f>
        <v>5.024416739320695</v>
      </c>
      <c r="I77" s="554">
        <f>SUM(I78,I90)</f>
        <v>74467.01999999999</v>
      </c>
      <c r="J77" s="42"/>
    </row>
    <row r="78" spans="1:10" s="14" customFormat="1" ht="12.75">
      <c r="A78" s="35"/>
      <c r="B78" s="84">
        <v>75011</v>
      </c>
      <c r="C78" s="12"/>
      <c r="D78" s="29"/>
      <c r="E78" s="45" t="s">
        <v>81</v>
      </c>
      <c r="F78" s="85">
        <f>SUM(F81:F84)</f>
        <v>218124</v>
      </c>
      <c r="G78" s="438">
        <f>SUM(G81:G84)</f>
        <v>109096.1</v>
      </c>
      <c r="H78" s="365">
        <f>SUM(G78*100/F78)</f>
        <v>50.01563330949368</v>
      </c>
      <c r="I78" s="465">
        <f>SUM(I81:I84)</f>
        <v>0</v>
      </c>
      <c r="J78" s="13"/>
    </row>
    <row r="79" spans="1:10" s="14" customFormat="1" ht="12.75">
      <c r="A79" s="25"/>
      <c r="B79" s="248"/>
      <c r="C79" s="205"/>
      <c r="D79" s="40"/>
      <c r="E79" s="249" t="s">
        <v>36</v>
      </c>
      <c r="F79" s="250">
        <f>SUM(F81:F86)</f>
        <v>218124</v>
      </c>
      <c r="G79" s="313">
        <f>SUM(G81:G86)</f>
        <v>109096.1</v>
      </c>
      <c r="H79" s="351">
        <f>SUM(G79*100/F79)</f>
        <v>50.01563330949368</v>
      </c>
      <c r="I79" s="390">
        <f>SUM(I81:I83)</f>
        <v>0</v>
      </c>
      <c r="J79" s="13"/>
    </row>
    <row r="80" spans="1:10" s="14" customFormat="1" ht="12.75">
      <c r="A80" s="11"/>
      <c r="B80" s="251"/>
      <c r="C80" s="15"/>
      <c r="D80" s="27"/>
      <c r="E80" s="256" t="s">
        <v>37</v>
      </c>
      <c r="F80" s="250"/>
      <c r="G80" s="315"/>
      <c r="H80" s="351" t="s">
        <v>114</v>
      </c>
      <c r="I80" s="399"/>
      <c r="J80" s="13"/>
    </row>
    <row r="81" spans="1:10" s="53" customFormat="1" ht="25.5">
      <c r="A81" s="58"/>
      <c r="B81" s="47"/>
      <c r="C81" s="69"/>
      <c r="D81" s="113">
        <v>2010</v>
      </c>
      <c r="E81" s="77" t="s">
        <v>58</v>
      </c>
      <c r="F81" s="94">
        <v>218124</v>
      </c>
      <c r="G81" s="305">
        <v>109062</v>
      </c>
      <c r="H81" s="351">
        <f>SUM(G81*100/F81)</f>
        <v>50</v>
      </c>
      <c r="I81" s="452">
        <v>0</v>
      </c>
      <c r="J81" s="52"/>
    </row>
    <row r="82" spans="1:10" s="53" customFormat="1" ht="12.75">
      <c r="A82" s="55"/>
      <c r="B82" s="54"/>
      <c r="C82" s="52"/>
      <c r="D82" s="52"/>
      <c r="E82" s="79" t="s">
        <v>125</v>
      </c>
      <c r="F82" s="54"/>
      <c r="G82" s="58"/>
      <c r="H82" s="362" t="s">
        <v>114</v>
      </c>
      <c r="I82" s="447"/>
      <c r="J82" s="52"/>
    </row>
    <row r="83" spans="1:10" s="53" customFormat="1" ht="38.25">
      <c r="A83" s="55"/>
      <c r="B83" s="54"/>
      <c r="C83" s="73"/>
      <c r="D83" s="73"/>
      <c r="E83" s="114" t="s">
        <v>221</v>
      </c>
      <c r="F83" s="106" t="s">
        <v>114</v>
      </c>
      <c r="G83" s="128"/>
      <c r="H83" s="364" t="s">
        <v>114</v>
      </c>
      <c r="I83" s="442"/>
      <c r="J83" s="52"/>
    </row>
    <row r="84" spans="1:10" s="53" customFormat="1" ht="13.5" customHeight="1">
      <c r="A84" s="55"/>
      <c r="B84" s="54"/>
      <c r="C84" s="76"/>
      <c r="D84" s="113">
        <v>2360</v>
      </c>
      <c r="E84" s="77" t="s">
        <v>0</v>
      </c>
      <c r="F84" s="78">
        <v>0</v>
      </c>
      <c r="G84" s="446">
        <v>34.1</v>
      </c>
      <c r="H84" s="277" t="s">
        <v>114</v>
      </c>
      <c r="I84" s="447">
        <v>0</v>
      </c>
      <c r="J84" s="52"/>
    </row>
    <row r="85" spans="1:10" s="44" customFormat="1" ht="12.75">
      <c r="A85" s="55"/>
      <c r="B85" s="54"/>
      <c r="C85" s="52"/>
      <c r="D85" s="52"/>
      <c r="E85" s="79" t="s">
        <v>1</v>
      </c>
      <c r="F85" s="54"/>
      <c r="G85" s="400"/>
      <c r="H85" s="362" t="s">
        <v>114</v>
      </c>
      <c r="I85" s="428"/>
      <c r="J85" s="42"/>
    </row>
    <row r="86" spans="1:10" s="44" customFormat="1" ht="51">
      <c r="A86" s="128"/>
      <c r="B86" s="128"/>
      <c r="C86" s="60"/>
      <c r="D86" s="60"/>
      <c r="E86" s="114" t="s">
        <v>45</v>
      </c>
      <c r="F86" s="106"/>
      <c r="G86" s="406"/>
      <c r="H86" s="364" t="s">
        <v>114</v>
      </c>
      <c r="I86" s="425"/>
      <c r="J86" s="42"/>
    </row>
    <row r="87" spans="1:9" s="112" customFormat="1" ht="12.75">
      <c r="A87" s="108" t="s">
        <v>108</v>
      </c>
      <c r="B87" s="109">
        <v>4</v>
      </c>
      <c r="C87" s="110"/>
      <c r="D87" s="110"/>
      <c r="E87" s="111"/>
      <c r="F87" s="110"/>
      <c r="G87" s="407"/>
      <c r="H87" s="360" t="s">
        <v>114</v>
      </c>
      <c r="I87" s="429"/>
    </row>
    <row r="88" spans="1:9" s="1" customFormat="1" ht="13.5" thickBot="1">
      <c r="A88" s="5"/>
      <c r="B88" s="4"/>
      <c r="C88" s="2"/>
      <c r="D88" s="2"/>
      <c r="E88" s="10"/>
      <c r="F88" s="2"/>
      <c r="G88" s="302"/>
      <c r="H88" s="361" t="s">
        <v>114</v>
      </c>
      <c r="I88" s="432"/>
    </row>
    <row r="89" spans="1:10" s="3" customFormat="1" ht="11.25" customHeight="1" thickBot="1">
      <c r="A89" s="194" t="s">
        <v>78</v>
      </c>
      <c r="B89" s="195" t="s">
        <v>105</v>
      </c>
      <c r="C89" s="697" t="s">
        <v>89</v>
      </c>
      <c r="D89" s="698"/>
      <c r="E89" s="197" t="s">
        <v>77</v>
      </c>
      <c r="F89" s="196" t="s">
        <v>111</v>
      </c>
      <c r="G89" s="214" t="s">
        <v>112</v>
      </c>
      <c r="H89" s="374" t="s">
        <v>113</v>
      </c>
      <c r="I89" s="216" t="s">
        <v>117</v>
      </c>
      <c r="J89" s="6"/>
    </row>
    <row r="90" spans="1:10" s="14" customFormat="1" ht="12.75">
      <c r="A90" s="25"/>
      <c r="B90" s="115">
        <v>75023</v>
      </c>
      <c r="C90" s="33"/>
      <c r="D90" s="34"/>
      <c r="E90" s="102" t="s">
        <v>72</v>
      </c>
      <c r="F90" s="116">
        <f>SUM(F91,F106)</f>
        <v>4733620.31</v>
      </c>
      <c r="G90" s="116">
        <f>SUM(G91,G106)</f>
        <v>119073.17</v>
      </c>
      <c r="H90" s="367">
        <f>SUM(G90*100/F90)</f>
        <v>2.515477841525486</v>
      </c>
      <c r="I90" s="268">
        <f>SUM(I93:I102)</f>
        <v>74467.01999999999</v>
      </c>
      <c r="J90" s="13"/>
    </row>
    <row r="91" spans="1:10" s="14" customFormat="1" ht="12.75">
      <c r="A91" s="25"/>
      <c r="B91" s="248"/>
      <c r="C91" s="205"/>
      <c r="D91" s="40"/>
      <c r="E91" s="249" t="s">
        <v>36</v>
      </c>
      <c r="F91" s="250">
        <f>SUM(F93:F102)</f>
        <v>159864</v>
      </c>
      <c r="G91" s="250">
        <f>SUM(G93:G102)</f>
        <v>119073.17</v>
      </c>
      <c r="H91" s="351">
        <f>SUM(G91*100/F91)</f>
        <v>74.48404268628335</v>
      </c>
      <c r="I91" s="390">
        <f>SUM(I93:I93)</f>
        <v>13793.47</v>
      </c>
      <c r="J91" s="13"/>
    </row>
    <row r="92" spans="1:10" s="14" customFormat="1" ht="12.75">
      <c r="A92" s="25"/>
      <c r="B92" s="251"/>
      <c r="C92" s="15"/>
      <c r="D92" s="27"/>
      <c r="E92" s="256" t="s">
        <v>37</v>
      </c>
      <c r="F92" s="250"/>
      <c r="G92" s="315"/>
      <c r="H92" s="351" t="s">
        <v>114</v>
      </c>
      <c r="I92" s="399"/>
      <c r="J92" s="13"/>
    </row>
    <row r="93" spans="1:10" s="53" customFormat="1" ht="25.5">
      <c r="A93" s="47"/>
      <c r="B93" s="47"/>
      <c r="C93" s="174"/>
      <c r="D93" s="345">
        <v>570</v>
      </c>
      <c r="E93" s="346" t="s">
        <v>120</v>
      </c>
      <c r="F93" s="347">
        <v>30000</v>
      </c>
      <c r="G93" s="467">
        <v>7544.45</v>
      </c>
      <c r="H93" s="366">
        <f>SUM(G93*100/F93)</f>
        <v>25.14816666666667</v>
      </c>
      <c r="I93" s="391">
        <v>13793.47</v>
      </c>
      <c r="J93" s="52"/>
    </row>
    <row r="94" spans="1:10" s="53" customFormat="1" ht="25.5">
      <c r="A94" s="58"/>
      <c r="B94" s="47"/>
      <c r="C94" s="60"/>
      <c r="D94" s="66">
        <v>640</v>
      </c>
      <c r="E94" s="144" t="s">
        <v>172</v>
      </c>
      <c r="F94" s="566">
        <v>0</v>
      </c>
      <c r="G94" s="567">
        <v>150.8</v>
      </c>
      <c r="H94" s="364"/>
      <c r="I94" s="391">
        <v>0</v>
      </c>
      <c r="J94" s="52"/>
    </row>
    <row r="95" spans="1:10" s="53" customFormat="1" ht="12.75" customHeight="1">
      <c r="A95" s="54"/>
      <c r="B95" s="56"/>
      <c r="C95" s="76"/>
      <c r="D95" s="63">
        <v>750</v>
      </c>
      <c r="E95" s="77" t="s">
        <v>82</v>
      </c>
      <c r="F95" s="78">
        <v>39864</v>
      </c>
      <c r="G95" s="446">
        <v>21031.26</v>
      </c>
      <c r="H95" s="351">
        <f>SUM(G95*100/F95)</f>
        <v>52.75752558699578</v>
      </c>
      <c r="I95" s="452">
        <v>4107.65</v>
      </c>
      <c r="J95" s="52"/>
    </row>
    <row r="96" spans="1:10" s="53" customFormat="1" ht="12.75">
      <c r="A96" s="55"/>
      <c r="B96" s="54"/>
      <c r="C96" s="52"/>
      <c r="D96" s="52"/>
      <c r="E96" s="79" t="s">
        <v>2</v>
      </c>
      <c r="F96" s="54"/>
      <c r="G96" s="58"/>
      <c r="H96" s="362" t="s">
        <v>114</v>
      </c>
      <c r="I96" s="447"/>
      <c r="J96" s="52"/>
    </row>
    <row r="97" spans="1:10" s="53" customFormat="1" ht="12.75">
      <c r="A97" s="55"/>
      <c r="B97" s="54"/>
      <c r="C97" s="52"/>
      <c r="D97" s="52"/>
      <c r="E97" s="79" t="s">
        <v>60</v>
      </c>
      <c r="F97" s="54"/>
      <c r="G97" s="58"/>
      <c r="H97" s="362" t="s">
        <v>114</v>
      </c>
      <c r="I97" s="447"/>
      <c r="J97" s="52"/>
    </row>
    <row r="98" spans="1:10" s="53" customFormat="1" ht="40.5" customHeight="1">
      <c r="A98" s="54"/>
      <c r="B98" s="56"/>
      <c r="C98" s="73"/>
      <c r="D98" s="73"/>
      <c r="E98" s="114" t="s">
        <v>3</v>
      </c>
      <c r="F98" s="106"/>
      <c r="G98" s="59"/>
      <c r="H98" s="364" t="s">
        <v>114</v>
      </c>
      <c r="I98" s="442"/>
      <c r="J98" s="52"/>
    </row>
    <row r="99" spans="1:10" s="53" customFormat="1" ht="26.25" customHeight="1">
      <c r="A99" s="54"/>
      <c r="B99" s="56"/>
      <c r="C99" s="73"/>
      <c r="D99" s="66">
        <v>920</v>
      </c>
      <c r="E99" s="144" t="s">
        <v>121</v>
      </c>
      <c r="F99" s="566">
        <v>40000</v>
      </c>
      <c r="G99" s="567">
        <v>18814.46</v>
      </c>
      <c r="H99" s="364">
        <f>SUM(G99*100/F99)</f>
        <v>47.03615</v>
      </c>
      <c r="I99" s="399">
        <v>12.29</v>
      </c>
      <c r="J99" s="52"/>
    </row>
    <row r="100" spans="1:10" s="301" customFormat="1" ht="76.5">
      <c r="A100" s="298"/>
      <c r="B100" s="300"/>
      <c r="C100" s="674"/>
      <c r="D100" s="269">
        <v>940</v>
      </c>
      <c r="E100" s="270" t="s">
        <v>223</v>
      </c>
      <c r="F100" s="272">
        <v>0</v>
      </c>
      <c r="G100" s="461">
        <v>13264.23</v>
      </c>
      <c r="H100" s="383"/>
      <c r="I100" s="391">
        <v>3797.01</v>
      </c>
      <c r="J100" s="300"/>
    </row>
    <row r="101" spans="1:10" s="14" customFormat="1" ht="63.75">
      <c r="A101" s="11"/>
      <c r="B101" s="253"/>
      <c r="C101" s="39"/>
      <c r="D101" s="269">
        <v>950</v>
      </c>
      <c r="E101" s="599" t="s">
        <v>224</v>
      </c>
      <c r="F101" s="250">
        <v>0</v>
      </c>
      <c r="G101" s="313">
        <v>4336.5</v>
      </c>
      <c r="H101" s="389" t="s">
        <v>114</v>
      </c>
      <c r="I101" s="399">
        <v>0</v>
      </c>
      <c r="J101" s="13"/>
    </row>
    <row r="102" spans="1:10" s="53" customFormat="1" ht="102">
      <c r="A102" s="106"/>
      <c r="B102" s="93"/>
      <c r="C102" s="73"/>
      <c r="D102" s="66">
        <v>970</v>
      </c>
      <c r="E102" s="626" t="s">
        <v>222</v>
      </c>
      <c r="F102" s="566">
        <v>50000</v>
      </c>
      <c r="G102" s="567">
        <v>53931.47</v>
      </c>
      <c r="H102" s="364">
        <f>SUM(G102*100/F102)</f>
        <v>107.86294</v>
      </c>
      <c r="I102" s="399">
        <v>52756.6</v>
      </c>
      <c r="J102" s="52"/>
    </row>
    <row r="103" spans="1:9" s="112" customFormat="1" ht="12.75">
      <c r="A103" s="108" t="s">
        <v>108</v>
      </c>
      <c r="B103" s="109">
        <v>5</v>
      </c>
      <c r="C103" s="110"/>
      <c r="D103" s="110"/>
      <c r="E103" s="111"/>
      <c r="F103" s="110"/>
      <c r="G103" s="110"/>
      <c r="H103" s="360" t="s">
        <v>114</v>
      </c>
      <c r="I103" s="470"/>
    </row>
    <row r="104" spans="1:9" s="1" customFormat="1" ht="13.5" thickBot="1">
      <c r="A104" s="5"/>
      <c r="B104" s="4"/>
      <c r="C104" s="2"/>
      <c r="D104" s="2"/>
      <c r="E104" s="10"/>
      <c r="F104" s="2"/>
      <c r="G104" s="42"/>
      <c r="H104" s="361" t="s">
        <v>114</v>
      </c>
      <c r="I104" s="471"/>
    </row>
    <row r="105" spans="1:10" s="3" customFormat="1" ht="11.25" customHeight="1" thickBot="1">
      <c r="A105" s="194" t="s">
        <v>78</v>
      </c>
      <c r="B105" s="195" t="s">
        <v>105</v>
      </c>
      <c r="C105" s="697" t="s">
        <v>89</v>
      </c>
      <c r="D105" s="698"/>
      <c r="E105" s="197" t="s">
        <v>77</v>
      </c>
      <c r="F105" s="196" t="s">
        <v>111</v>
      </c>
      <c r="G105" s="214" t="s">
        <v>112</v>
      </c>
      <c r="H105" s="374" t="s">
        <v>113</v>
      </c>
      <c r="I105" s="216" t="s">
        <v>117</v>
      </c>
      <c r="J105" s="6"/>
    </row>
    <row r="106" spans="1:10" s="14" customFormat="1" ht="12.75">
      <c r="A106" s="25"/>
      <c r="B106" s="422"/>
      <c r="C106" s="15"/>
      <c r="D106" s="27"/>
      <c r="E106" s="423" t="s">
        <v>38</v>
      </c>
      <c r="F106" s="252">
        <f>SUM(F108:F111)</f>
        <v>4573756.31</v>
      </c>
      <c r="G106" s="252">
        <f>SUM(G108:G111)</f>
        <v>0</v>
      </c>
      <c r="H106" s="358">
        <f>SUM(G106*100/F106)</f>
        <v>0</v>
      </c>
      <c r="I106" s="442">
        <f>SUM(I108,I110)</f>
        <v>0</v>
      </c>
      <c r="J106" s="13"/>
    </row>
    <row r="107" spans="1:10" s="14" customFormat="1" ht="12.75">
      <c r="A107" s="11"/>
      <c r="B107" s="251"/>
      <c r="C107" s="15"/>
      <c r="D107" s="27"/>
      <c r="E107" s="521" t="s">
        <v>37</v>
      </c>
      <c r="F107" s="250"/>
      <c r="G107" s="315"/>
      <c r="H107" s="356" t="s">
        <v>114</v>
      </c>
      <c r="I107" s="391"/>
      <c r="J107" s="13"/>
    </row>
    <row r="108" spans="1:10" s="44" customFormat="1" ht="61.5" customHeight="1">
      <c r="A108" s="47"/>
      <c r="B108" s="344"/>
      <c r="C108" s="69"/>
      <c r="D108" s="113">
        <v>6207</v>
      </c>
      <c r="E108" s="608" t="s">
        <v>173</v>
      </c>
      <c r="F108" s="51">
        <v>3911718.3</v>
      </c>
      <c r="G108" s="420">
        <v>0</v>
      </c>
      <c r="H108" s="358">
        <f>SUM(G108*100/F108)</f>
        <v>0</v>
      </c>
      <c r="I108" s="452">
        <v>0</v>
      </c>
      <c r="J108" s="42"/>
    </row>
    <row r="109" spans="1:10" s="381" customFormat="1" ht="51" customHeight="1">
      <c r="A109" s="601"/>
      <c r="B109" s="600"/>
      <c r="C109" s="379"/>
      <c r="D109" s="379"/>
      <c r="E109" s="607" t="s">
        <v>174</v>
      </c>
      <c r="F109" s="581" t="s">
        <v>114</v>
      </c>
      <c r="G109" s="382" t="s">
        <v>114</v>
      </c>
      <c r="H109" s="384" t="s">
        <v>114</v>
      </c>
      <c r="I109" s="425"/>
      <c r="J109" s="380"/>
    </row>
    <row r="110" spans="1:10" s="44" customFormat="1" ht="37.5" customHeight="1">
      <c r="A110" s="47"/>
      <c r="B110" s="344"/>
      <c r="C110" s="69"/>
      <c r="D110" s="113">
        <v>6619</v>
      </c>
      <c r="E110" s="608" t="s">
        <v>175</v>
      </c>
      <c r="F110" s="51">
        <v>662038.01</v>
      </c>
      <c r="G110" s="420">
        <v>0</v>
      </c>
      <c r="H110" s="358">
        <f>SUM(G110*100/F110)</f>
        <v>0</v>
      </c>
      <c r="I110" s="452">
        <v>0</v>
      </c>
      <c r="J110" s="42"/>
    </row>
    <row r="111" spans="1:10" s="381" customFormat="1" ht="53.25" customHeight="1">
      <c r="A111" s="604"/>
      <c r="B111" s="378"/>
      <c r="C111" s="379"/>
      <c r="D111" s="379"/>
      <c r="E111" s="583" t="s">
        <v>183</v>
      </c>
      <c r="F111" s="581" t="s">
        <v>114</v>
      </c>
      <c r="G111" s="382" t="s">
        <v>114</v>
      </c>
      <c r="H111" s="384" t="s">
        <v>114</v>
      </c>
      <c r="I111" s="425"/>
      <c r="J111" s="380"/>
    </row>
    <row r="112" spans="1:10" s="14" customFormat="1" ht="12.75">
      <c r="A112" s="25"/>
      <c r="B112" s="115">
        <v>75075</v>
      </c>
      <c r="C112" s="33"/>
      <c r="D112" s="34"/>
      <c r="E112" s="102" t="s">
        <v>208</v>
      </c>
      <c r="F112" s="595">
        <f>SUM(F113)</f>
        <v>0</v>
      </c>
      <c r="G112" s="603">
        <f>SUM(G113)</f>
        <v>20627</v>
      </c>
      <c r="H112" s="384" t="s">
        <v>114</v>
      </c>
      <c r="I112" s="310">
        <f>SUM(I115:I147)</f>
        <v>11938900.729999997</v>
      </c>
      <c r="J112" s="13"/>
    </row>
    <row r="113" spans="1:10" s="14" customFormat="1" ht="12.75">
      <c r="A113" s="25"/>
      <c r="B113" s="248"/>
      <c r="C113" s="205"/>
      <c r="D113" s="40"/>
      <c r="E113" s="249" t="s">
        <v>36</v>
      </c>
      <c r="F113" s="596">
        <f>SUM(F115:F115)</f>
        <v>0</v>
      </c>
      <c r="G113" s="596">
        <f>SUM(G115:G115)</f>
        <v>20627</v>
      </c>
      <c r="H113" s="356" t="s">
        <v>114</v>
      </c>
      <c r="I113" s="596">
        <f>SUM(I115:I115)</f>
        <v>0</v>
      </c>
      <c r="J113" s="13"/>
    </row>
    <row r="114" spans="1:10" s="14" customFormat="1" ht="12.75">
      <c r="A114" s="25"/>
      <c r="B114" s="248"/>
      <c r="C114" s="39"/>
      <c r="D114" s="40"/>
      <c r="E114" s="348" t="s">
        <v>37</v>
      </c>
      <c r="F114" s="250"/>
      <c r="G114" s="313"/>
      <c r="H114" s="356" t="s">
        <v>114</v>
      </c>
      <c r="I114" s="391"/>
      <c r="J114" s="13"/>
    </row>
    <row r="115" spans="1:10" s="44" customFormat="1" ht="89.25">
      <c r="A115" s="59"/>
      <c r="B115" s="128"/>
      <c r="C115" s="60"/>
      <c r="D115" s="678">
        <v>2701</v>
      </c>
      <c r="E115" s="270" t="s">
        <v>207</v>
      </c>
      <c r="F115" s="636">
        <v>0</v>
      </c>
      <c r="G115" s="637">
        <v>20627</v>
      </c>
      <c r="H115" s="356" t="s">
        <v>114</v>
      </c>
      <c r="I115" s="442">
        <v>0</v>
      </c>
      <c r="J115" s="42"/>
    </row>
    <row r="116" spans="1:9" s="112" customFormat="1" ht="12.75">
      <c r="A116" s="108" t="s">
        <v>108</v>
      </c>
      <c r="B116" s="109">
        <v>6</v>
      </c>
      <c r="C116" s="110"/>
      <c r="D116" s="110"/>
      <c r="E116" s="111"/>
      <c r="F116" s="110"/>
      <c r="G116" s="110"/>
      <c r="H116" s="360" t="s">
        <v>114</v>
      </c>
      <c r="I116" s="470"/>
    </row>
    <row r="117" spans="1:9" s="1" customFormat="1" ht="13.5" thickBot="1">
      <c r="A117" s="5"/>
      <c r="B117" s="4"/>
      <c r="C117" s="2"/>
      <c r="D117" s="2"/>
      <c r="E117" s="10"/>
      <c r="F117" s="2"/>
      <c r="G117" s="42"/>
      <c r="H117" s="361" t="s">
        <v>114</v>
      </c>
      <c r="I117" s="471"/>
    </row>
    <row r="118" spans="1:10" s="3" customFormat="1" ht="11.25" customHeight="1" thickBot="1">
      <c r="A118" s="194" t="s">
        <v>78</v>
      </c>
      <c r="B118" s="195" t="s">
        <v>105</v>
      </c>
      <c r="C118" s="697" t="s">
        <v>89</v>
      </c>
      <c r="D118" s="698"/>
      <c r="E118" s="197" t="s">
        <v>77</v>
      </c>
      <c r="F118" s="196" t="s">
        <v>111</v>
      </c>
      <c r="G118" s="214" t="s">
        <v>112</v>
      </c>
      <c r="H118" s="374" t="s">
        <v>113</v>
      </c>
      <c r="I118" s="216" t="s">
        <v>117</v>
      </c>
      <c r="J118" s="6"/>
    </row>
    <row r="119" spans="1:10" s="44" customFormat="1" ht="25.5">
      <c r="A119" s="229">
        <v>751</v>
      </c>
      <c r="B119" s="227"/>
      <c r="C119" s="227"/>
      <c r="D119" s="220"/>
      <c r="E119" s="225" t="s">
        <v>4</v>
      </c>
      <c r="F119" s="228">
        <f>SUM(F120)</f>
        <v>4974</v>
      </c>
      <c r="G119" s="228">
        <f>SUM(G120)</f>
        <v>2490</v>
      </c>
      <c r="H119" s="363">
        <f>SUM(G119*100/F119)</f>
        <v>50.06031363088058</v>
      </c>
      <c r="I119" s="464">
        <f>SUM(I120)</f>
        <v>0</v>
      </c>
      <c r="J119" s="42"/>
    </row>
    <row r="120" spans="1:10" s="14" customFormat="1" ht="25.5">
      <c r="A120" s="35"/>
      <c r="B120" s="198">
        <v>75101</v>
      </c>
      <c r="C120" s="12"/>
      <c r="D120" s="29"/>
      <c r="E120" s="45" t="s">
        <v>5</v>
      </c>
      <c r="F120" s="125">
        <f>SUM(F123)</f>
        <v>4974</v>
      </c>
      <c r="G120" s="468">
        <f>SUM(G123)</f>
        <v>2490</v>
      </c>
      <c r="H120" s="365">
        <f>SUM(G120*100/F120)</f>
        <v>50.06031363088058</v>
      </c>
      <c r="I120" s="469">
        <f>SUM(I123)</f>
        <v>0</v>
      </c>
      <c r="J120" s="13"/>
    </row>
    <row r="121" spans="1:10" s="14" customFormat="1" ht="12.75">
      <c r="A121" s="11"/>
      <c r="B121" s="251"/>
      <c r="C121" s="205"/>
      <c r="D121" s="40"/>
      <c r="E121" s="249" t="s">
        <v>36</v>
      </c>
      <c r="F121" s="250">
        <f>SUM(F123)</f>
        <v>4974</v>
      </c>
      <c r="G121" s="313">
        <f>SUM(G123:G125)</f>
        <v>2490</v>
      </c>
      <c r="H121" s="351">
        <f>SUM(G121*100/F121)</f>
        <v>50.06031363088058</v>
      </c>
      <c r="I121" s="390">
        <f>SUM(I123:I125)</f>
        <v>0</v>
      </c>
      <c r="J121" s="13"/>
    </row>
    <row r="122" spans="1:10" s="14" customFormat="1" ht="12.75">
      <c r="A122" s="11"/>
      <c r="B122" s="251"/>
      <c r="C122" s="15"/>
      <c r="D122" s="27"/>
      <c r="E122" s="256" t="s">
        <v>37</v>
      </c>
      <c r="F122" s="250"/>
      <c r="G122" s="315"/>
      <c r="H122" s="366" t="s">
        <v>114</v>
      </c>
      <c r="I122" s="399"/>
      <c r="J122" s="13"/>
    </row>
    <row r="123" spans="1:10" s="53" customFormat="1" ht="25.5">
      <c r="A123" s="47"/>
      <c r="B123" s="344"/>
      <c r="C123" s="69"/>
      <c r="D123" s="113">
        <v>2010</v>
      </c>
      <c r="E123" s="50" t="s">
        <v>58</v>
      </c>
      <c r="F123" s="126">
        <v>4974</v>
      </c>
      <c r="G123" s="446">
        <v>2490</v>
      </c>
      <c r="H123" s="351">
        <f>SUM(G123*100/F123)</f>
        <v>50.06031363088058</v>
      </c>
      <c r="I123" s="447">
        <v>0</v>
      </c>
      <c r="J123" s="52"/>
    </row>
    <row r="124" spans="1:10" s="44" customFormat="1" ht="12.75">
      <c r="A124" s="54"/>
      <c r="B124" s="55"/>
      <c r="C124" s="55"/>
      <c r="D124" s="52"/>
      <c r="E124" s="57" t="s">
        <v>59</v>
      </c>
      <c r="F124" s="52"/>
      <c r="G124" s="400"/>
      <c r="H124" s="362" t="s">
        <v>114</v>
      </c>
      <c r="I124" s="428"/>
      <c r="J124" s="42"/>
    </row>
    <row r="125" spans="1:10" s="44" customFormat="1" ht="64.5" thickBot="1">
      <c r="A125" s="329"/>
      <c r="B125" s="555"/>
      <c r="C125" s="330"/>
      <c r="D125" s="343"/>
      <c r="E125" s="680" t="s">
        <v>188</v>
      </c>
      <c r="F125" s="83"/>
      <c r="G125" s="614"/>
      <c r="H125" s="655" t="s">
        <v>114</v>
      </c>
      <c r="I125" s="431"/>
      <c r="J125" s="42"/>
    </row>
    <row r="126" spans="1:10" s="44" customFormat="1" ht="25.5">
      <c r="A126" s="229">
        <v>754</v>
      </c>
      <c r="B126" s="227"/>
      <c r="C126" s="227"/>
      <c r="D126" s="220"/>
      <c r="E126" s="225" t="s">
        <v>42</v>
      </c>
      <c r="F126" s="228">
        <f>SUM(F131,F127,)</f>
        <v>15000</v>
      </c>
      <c r="G126" s="228">
        <f>SUM(G131,G127,)</f>
        <v>3649.87</v>
      </c>
      <c r="H126" s="679">
        <f>SUM(G126*100/F126)</f>
        <v>24.332466666666665</v>
      </c>
      <c r="I126" s="464">
        <f>SUM(I131,I127,)</f>
        <v>4535.78</v>
      </c>
      <c r="J126" s="42"/>
    </row>
    <row r="127" spans="1:10" s="14" customFormat="1" ht="12.75">
      <c r="A127" s="35"/>
      <c r="B127" s="472">
        <v>75405</v>
      </c>
      <c r="C127" s="12"/>
      <c r="D127" s="29"/>
      <c r="E127" s="45" t="s">
        <v>209</v>
      </c>
      <c r="F127" s="125">
        <f>SUM(F128)</f>
        <v>0</v>
      </c>
      <c r="G127" s="125">
        <f>SUM(G128)</f>
        <v>3500</v>
      </c>
      <c r="H127" s="402" t="s">
        <v>114</v>
      </c>
      <c r="I127" s="570">
        <f>SUM(I128)</f>
        <v>0</v>
      </c>
      <c r="J127" s="13"/>
    </row>
    <row r="128" spans="1:10" s="14" customFormat="1" ht="12.75">
      <c r="A128" s="25"/>
      <c r="B128" s="208"/>
      <c r="C128" s="205"/>
      <c r="D128" s="40"/>
      <c r="E128" s="249" t="s">
        <v>38</v>
      </c>
      <c r="F128" s="250">
        <f>SUM(F130)</f>
        <v>0</v>
      </c>
      <c r="G128" s="250">
        <f>SUM(G130)</f>
        <v>3500</v>
      </c>
      <c r="H128" s="389" t="s">
        <v>114</v>
      </c>
      <c r="I128" s="390">
        <f>SUM(I130)</f>
        <v>0</v>
      </c>
      <c r="J128" s="13"/>
    </row>
    <row r="129" spans="1:10" s="14" customFormat="1" ht="12.75">
      <c r="A129" s="25"/>
      <c r="B129" s="253"/>
      <c r="C129" s="205"/>
      <c r="D129" s="40"/>
      <c r="E129" s="256" t="s">
        <v>37</v>
      </c>
      <c r="F129" s="250"/>
      <c r="G129" s="315"/>
      <c r="H129" s="389" t="s">
        <v>114</v>
      </c>
      <c r="I129" s="399"/>
      <c r="J129" s="13"/>
    </row>
    <row r="130" spans="1:10" s="44" customFormat="1" ht="76.5">
      <c r="A130" s="47"/>
      <c r="B130" s="47"/>
      <c r="C130" s="148"/>
      <c r="D130" s="119">
        <v>6660</v>
      </c>
      <c r="E130" s="120" t="s">
        <v>210</v>
      </c>
      <c r="F130" s="121">
        <v>0</v>
      </c>
      <c r="G130" s="444">
        <v>3500</v>
      </c>
      <c r="H130" s="389" t="s">
        <v>114</v>
      </c>
      <c r="I130" s="399">
        <v>0</v>
      </c>
      <c r="J130" s="42"/>
    </row>
    <row r="131" spans="1:10" s="14" customFormat="1" ht="12.75">
      <c r="A131" s="25"/>
      <c r="B131" s="472">
        <v>75412</v>
      </c>
      <c r="C131" s="12"/>
      <c r="D131" s="29"/>
      <c r="E131" s="45" t="s">
        <v>43</v>
      </c>
      <c r="F131" s="125">
        <f>SUM(F132)</f>
        <v>15000</v>
      </c>
      <c r="G131" s="125">
        <f>SUM(G132)</f>
        <v>149.87</v>
      </c>
      <c r="H131" s="402">
        <f>SUM(G131*100/F131)</f>
        <v>0.9991333333333333</v>
      </c>
      <c r="I131" s="570">
        <f>SUM(I132)</f>
        <v>4535.78</v>
      </c>
      <c r="J131" s="13"/>
    </row>
    <row r="132" spans="1:10" s="14" customFormat="1" ht="12.75">
      <c r="A132" s="25"/>
      <c r="B132" s="208"/>
      <c r="C132" s="205"/>
      <c r="D132" s="40"/>
      <c r="E132" s="249" t="s">
        <v>36</v>
      </c>
      <c r="F132" s="250">
        <f>SUM(F134:F135)</f>
        <v>15000</v>
      </c>
      <c r="G132" s="250">
        <f>SUM(G134:G135)</f>
        <v>149.87</v>
      </c>
      <c r="H132" s="389">
        <f>SUM(G132*100/F132)</f>
        <v>0.9991333333333333</v>
      </c>
      <c r="I132" s="390">
        <f>SUM(I134:I136)</f>
        <v>4535.78</v>
      </c>
      <c r="J132" s="13"/>
    </row>
    <row r="133" spans="1:10" s="14" customFormat="1" ht="12.75">
      <c r="A133" s="25"/>
      <c r="B133" s="253"/>
      <c r="C133" s="205"/>
      <c r="D133" s="40"/>
      <c r="E133" s="256" t="s">
        <v>37</v>
      </c>
      <c r="F133" s="250"/>
      <c r="G133" s="315"/>
      <c r="H133" s="631" t="s">
        <v>114</v>
      </c>
      <c r="I133" s="399"/>
      <c r="J133" s="13"/>
    </row>
    <row r="134" spans="1:10" s="53" customFormat="1" ht="12.75">
      <c r="A134" s="54"/>
      <c r="B134" s="54"/>
      <c r="C134" s="118"/>
      <c r="D134" s="119">
        <v>920</v>
      </c>
      <c r="E134" s="120" t="s">
        <v>131</v>
      </c>
      <c r="F134" s="121">
        <v>0</v>
      </c>
      <c r="G134" s="444">
        <v>0</v>
      </c>
      <c r="H134" s="631" t="s">
        <v>114</v>
      </c>
      <c r="I134" s="399">
        <v>559.76</v>
      </c>
      <c r="J134" s="52"/>
    </row>
    <row r="135" spans="1:10" s="53" customFormat="1" ht="12.75">
      <c r="A135" s="47"/>
      <c r="B135" s="47"/>
      <c r="C135" s="69"/>
      <c r="D135" s="70">
        <v>970</v>
      </c>
      <c r="E135" s="280" t="s">
        <v>44</v>
      </c>
      <c r="F135" s="126">
        <v>15000</v>
      </c>
      <c r="G135" s="446">
        <v>149.87</v>
      </c>
      <c r="H135" s="385">
        <f>SUM(G135*100/F135)</f>
        <v>0.9991333333333333</v>
      </c>
      <c r="I135" s="447">
        <v>3976.02</v>
      </c>
      <c r="J135" s="52"/>
    </row>
    <row r="136" spans="1:10" s="44" customFormat="1" ht="27.75" customHeight="1">
      <c r="A136" s="128"/>
      <c r="B136" s="128"/>
      <c r="C136" s="60"/>
      <c r="D136" s="88"/>
      <c r="E136" s="689" t="s">
        <v>199</v>
      </c>
      <c r="F136" s="73"/>
      <c r="G136" s="59"/>
      <c r="H136" s="690" t="s">
        <v>114</v>
      </c>
      <c r="I136" s="448"/>
      <c r="J136" s="42"/>
    </row>
    <row r="137" spans="1:9" s="112" customFormat="1" ht="12.75">
      <c r="A137" s="108" t="s">
        <v>108</v>
      </c>
      <c r="B137" s="109">
        <v>7</v>
      </c>
      <c r="C137" s="110"/>
      <c r="D137" s="110"/>
      <c r="E137" s="111"/>
      <c r="F137" s="110"/>
      <c r="G137" s="110"/>
      <c r="H137" s="360" t="s">
        <v>114</v>
      </c>
      <c r="I137" s="470"/>
    </row>
    <row r="138" spans="1:9" s="1" customFormat="1" ht="13.5" thickBot="1">
      <c r="A138" s="5"/>
      <c r="B138" s="4"/>
      <c r="C138" s="2"/>
      <c r="D138" s="2"/>
      <c r="E138" s="10"/>
      <c r="F138" s="2"/>
      <c r="G138" s="42"/>
      <c r="H138" s="361" t="s">
        <v>114</v>
      </c>
      <c r="I138" s="471"/>
    </row>
    <row r="139" spans="1:10" s="3" customFormat="1" ht="11.25" customHeight="1" thickBot="1">
      <c r="A139" s="194" t="s">
        <v>78</v>
      </c>
      <c r="B139" s="195" t="s">
        <v>105</v>
      </c>
      <c r="C139" s="697" t="s">
        <v>89</v>
      </c>
      <c r="D139" s="698"/>
      <c r="E139" s="197" t="s">
        <v>77</v>
      </c>
      <c r="F139" s="196" t="s">
        <v>111</v>
      </c>
      <c r="G139" s="214" t="s">
        <v>112</v>
      </c>
      <c r="H139" s="374" t="s">
        <v>113</v>
      </c>
      <c r="I139" s="216" t="s">
        <v>117</v>
      </c>
      <c r="J139" s="6"/>
    </row>
    <row r="140" spans="1:10" s="44" customFormat="1" ht="12.75">
      <c r="A140" s="230">
        <v>756</v>
      </c>
      <c r="B140" s="231"/>
      <c r="C140" s="220"/>
      <c r="D140" s="220"/>
      <c r="E140" s="232" t="s">
        <v>6</v>
      </c>
      <c r="F140" s="233">
        <f>SUM(F142,F148,F165,F180,F195)</f>
        <v>50721684</v>
      </c>
      <c r="G140" s="516">
        <f>SUM(G142,G148,G165,G180,G195)</f>
        <v>25300707.92</v>
      </c>
      <c r="H140" s="363">
        <f>SUM(G140*100/F140)</f>
        <v>49.88144305303428</v>
      </c>
      <c r="I140" s="520">
        <f>SUM(I142,I148,I165,I180,I195)</f>
        <v>11745231.569999998</v>
      </c>
      <c r="J140" s="42"/>
    </row>
    <row r="141" spans="1:10" s="44" customFormat="1" ht="27" customHeight="1">
      <c r="A141" s="234"/>
      <c r="B141" s="235"/>
      <c r="C141" s="236"/>
      <c r="D141" s="236"/>
      <c r="E141" s="237" t="s">
        <v>7</v>
      </c>
      <c r="F141" s="236"/>
      <c r="G141" s="411"/>
      <c r="H141" s="368" t="s">
        <v>114</v>
      </c>
      <c r="I141" s="519"/>
      <c r="J141" s="42"/>
    </row>
    <row r="142" spans="1:10" s="14" customFormat="1" ht="15" customHeight="1">
      <c r="A142" s="35"/>
      <c r="B142" s="101">
        <v>75601</v>
      </c>
      <c r="C142" s="33"/>
      <c r="D142" s="34"/>
      <c r="E142" s="102" t="s">
        <v>8</v>
      </c>
      <c r="F142" s="129">
        <f>SUM(F145:F146)</f>
        <v>50000</v>
      </c>
      <c r="G142" s="510">
        <f>SUM(G143)</f>
        <v>15507.85</v>
      </c>
      <c r="H142" s="367">
        <f>SUM(G142*100/F142)</f>
        <v>31.0157</v>
      </c>
      <c r="I142" s="485">
        <f>SUM(I145:I146)</f>
        <v>58508.68</v>
      </c>
      <c r="J142" s="13"/>
    </row>
    <row r="143" spans="1:10" s="14" customFormat="1" ht="12.75">
      <c r="A143" s="11"/>
      <c r="B143" s="251"/>
      <c r="C143" s="205"/>
      <c r="D143" s="40"/>
      <c r="E143" s="249" t="s">
        <v>36</v>
      </c>
      <c r="F143" s="250">
        <f>SUM(F145:F147)</f>
        <v>50000</v>
      </c>
      <c r="G143" s="313">
        <f>SUM(G145:G147)</f>
        <v>15507.85</v>
      </c>
      <c r="H143" s="351">
        <f>SUM(G143*100/F143)</f>
        <v>31.0157</v>
      </c>
      <c r="I143" s="390">
        <f>SUM(I145:I146)</f>
        <v>58508.68</v>
      </c>
      <c r="J143" s="13"/>
    </row>
    <row r="144" spans="1:10" s="14" customFormat="1" ht="12.75">
      <c r="A144" s="11"/>
      <c r="B144" s="251"/>
      <c r="C144" s="15"/>
      <c r="D144" s="27"/>
      <c r="E144" s="256" t="s">
        <v>37</v>
      </c>
      <c r="F144" s="250"/>
      <c r="G144" s="404"/>
      <c r="H144" s="366" t="s">
        <v>114</v>
      </c>
      <c r="I144" s="399"/>
      <c r="J144" s="13"/>
    </row>
    <row r="145" spans="1:10" s="53" customFormat="1" ht="14.25" customHeight="1">
      <c r="A145" s="58"/>
      <c r="B145" s="47"/>
      <c r="C145" s="387"/>
      <c r="D145" s="104">
        <v>350</v>
      </c>
      <c r="E145" s="105" t="s">
        <v>64</v>
      </c>
      <c r="F145" s="117">
        <v>50000</v>
      </c>
      <c r="G145" s="509">
        <v>15462.69</v>
      </c>
      <c r="H145" s="351">
        <f>SUM(G145*100/F145)</f>
        <v>30.92538</v>
      </c>
      <c r="I145" s="452">
        <v>58508.68</v>
      </c>
      <c r="J145" s="52"/>
    </row>
    <row r="146" spans="1:10" s="53" customFormat="1" ht="12.75">
      <c r="A146" s="55"/>
      <c r="B146" s="54"/>
      <c r="C146" s="118"/>
      <c r="D146" s="118"/>
      <c r="E146" s="120" t="s">
        <v>80</v>
      </c>
      <c r="F146" s="130"/>
      <c r="G146" s="478"/>
      <c r="H146" s="362" t="s">
        <v>114</v>
      </c>
      <c r="I146" s="442"/>
      <c r="J146" s="52"/>
    </row>
    <row r="147" spans="1:10" s="301" customFormat="1" ht="15" customHeight="1">
      <c r="A147" s="298"/>
      <c r="B147" s="568"/>
      <c r="C147" s="306"/>
      <c r="D147" s="269">
        <v>910</v>
      </c>
      <c r="E147" s="124" t="s">
        <v>76</v>
      </c>
      <c r="F147" s="272">
        <v>0</v>
      </c>
      <c r="G147" s="271">
        <v>45.16</v>
      </c>
      <c r="H147" s="278" t="s">
        <v>114</v>
      </c>
      <c r="I147" s="391">
        <v>0</v>
      </c>
      <c r="J147" s="300"/>
    </row>
    <row r="148" spans="1:10" s="14" customFormat="1" ht="25.5" customHeight="1">
      <c r="A148" s="25"/>
      <c r="B148" s="115">
        <v>75615</v>
      </c>
      <c r="C148" s="22"/>
      <c r="D148" s="23"/>
      <c r="E148" s="131" t="s">
        <v>9</v>
      </c>
      <c r="F148" s="132">
        <f>SUM(F153:F161)</f>
        <v>12796940</v>
      </c>
      <c r="G148" s="498">
        <f>SUM(G153:G161)</f>
        <v>5687809.920000001</v>
      </c>
      <c r="H148" s="365">
        <f>SUM(G148*100/F148)</f>
        <v>44.44664052500052</v>
      </c>
      <c r="I148" s="496">
        <f>SUM(I153:I161)</f>
        <v>5566257.659999999</v>
      </c>
      <c r="J148" s="13"/>
    </row>
    <row r="149" spans="1:10" s="14" customFormat="1" ht="12.75">
      <c r="A149" s="25"/>
      <c r="B149" s="13"/>
      <c r="C149" s="11"/>
      <c r="D149" s="24"/>
      <c r="E149" s="133" t="s">
        <v>11</v>
      </c>
      <c r="F149" s="25"/>
      <c r="G149" s="11"/>
      <c r="H149" s="362" t="s">
        <v>114</v>
      </c>
      <c r="I149" s="517"/>
      <c r="J149" s="13"/>
    </row>
    <row r="150" spans="1:10" s="14" customFormat="1" ht="12.75">
      <c r="A150" s="25"/>
      <c r="B150" s="15"/>
      <c r="C150" s="26"/>
      <c r="D150" s="27"/>
      <c r="E150" s="134" t="s">
        <v>10</v>
      </c>
      <c r="F150" s="28"/>
      <c r="G150" s="26"/>
      <c r="H150" s="364" t="s">
        <v>114</v>
      </c>
      <c r="I150" s="497"/>
      <c r="J150" s="13"/>
    </row>
    <row r="151" spans="1:10" s="14" customFormat="1" ht="12.75">
      <c r="A151" s="11"/>
      <c r="B151" s="251"/>
      <c r="C151" s="205"/>
      <c r="D151" s="40"/>
      <c r="E151" s="249" t="s">
        <v>36</v>
      </c>
      <c r="F151" s="250">
        <f>SUM(F153:F161)</f>
        <v>12796940</v>
      </c>
      <c r="G151" s="313">
        <f>SUM(G153:G161)</f>
        <v>5687809.920000001</v>
      </c>
      <c r="H151" s="362">
        <f>SUM(G151*100/F151)</f>
        <v>44.44664052500052</v>
      </c>
      <c r="I151" s="390">
        <f>SUM(I153:I161)</f>
        <v>5566257.659999999</v>
      </c>
      <c r="J151" s="13"/>
    </row>
    <row r="152" spans="1:10" s="14" customFormat="1" ht="12.75">
      <c r="A152" s="11"/>
      <c r="B152" s="251"/>
      <c r="C152" s="15"/>
      <c r="D152" s="27"/>
      <c r="E152" s="256" t="s">
        <v>37</v>
      </c>
      <c r="F152" s="250"/>
      <c r="G152" s="404"/>
      <c r="H152" s="351" t="s">
        <v>114</v>
      </c>
      <c r="I152" s="424"/>
      <c r="J152" s="13"/>
    </row>
    <row r="153" spans="1:10" s="53" customFormat="1" ht="12.75">
      <c r="A153" s="58"/>
      <c r="B153" s="47"/>
      <c r="C153" s="148"/>
      <c r="D153" s="119">
        <v>310</v>
      </c>
      <c r="E153" s="120" t="s">
        <v>62</v>
      </c>
      <c r="F153" s="135">
        <v>12000000</v>
      </c>
      <c r="G153" s="474">
        <v>5233332.29</v>
      </c>
      <c r="H153" s="351">
        <f aca="true" t="shared" si="0" ref="H153:H159">SUM(G153*100/F153)</f>
        <v>43.61110241666667</v>
      </c>
      <c r="I153" s="399">
        <v>5318481.52</v>
      </c>
      <c r="J153" s="52"/>
    </row>
    <row r="154" spans="1:10" s="53" customFormat="1" ht="12.75">
      <c r="A154" s="55"/>
      <c r="B154" s="54"/>
      <c r="C154" s="149"/>
      <c r="D154" s="136">
        <v>320</v>
      </c>
      <c r="E154" s="137" t="s">
        <v>79</v>
      </c>
      <c r="F154" s="138">
        <v>7000</v>
      </c>
      <c r="G154" s="320">
        <v>5152</v>
      </c>
      <c r="H154" s="351">
        <f t="shared" si="0"/>
        <v>73.6</v>
      </c>
      <c r="I154" s="391">
        <v>2657</v>
      </c>
      <c r="J154" s="52"/>
    </row>
    <row r="155" spans="1:10" s="53" customFormat="1" ht="12.75">
      <c r="A155" s="55"/>
      <c r="B155" s="54"/>
      <c r="C155" s="122"/>
      <c r="D155" s="123">
        <v>330</v>
      </c>
      <c r="E155" s="124" t="s">
        <v>96</v>
      </c>
      <c r="F155" s="284">
        <v>35000</v>
      </c>
      <c r="G155" s="264">
        <v>18098</v>
      </c>
      <c r="H155" s="366">
        <f t="shared" si="0"/>
        <v>51.70857142857143</v>
      </c>
      <c r="I155" s="391">
        <v>17917</v>
      </c>
      <c r="J155" s="52"/>
    </row>
    <row r="156" spans="1:10" s="53" customFormat="1" ht="12.75">
      <c r="A156" s="55"/>
      <c r="B156" s="54"/>
      <c r="C156" s="122"/>
      <c r="D156" s="123">
        <v>340</v>
      </c>
      <c r="E156" s="124" t="s">
        <v>104</v>
      </c>
      <c r="F156" s="158">
        <v>350000</v>
      </c>
      <c r="G156" s="475">
        <v>188038.03</v>
      </c>
      <c r="H156" s="366">
        <f t="shared" si="0"/>
        <v>53.72515142857143</v>
      </c>
      <c r="I156" s="391">
        <v>195750.17</v>
      </c>
      <c r="J156" s="52"/>
    </row>
    <row r="157" spans="1:10" s="53" customFormat="1" ht="12.75">
      <c r="A157" s="55"/>
      <c r="B157" s="54"/>
      <c r="C157" s="149"/>
      <c r="D157" s="136">
        <v>500</v>
      </c>
      <c r="E157" s="137" t="s">
        <v>99</v>
      </c>
      <c r="F157" s="138">
        <v>50000</v>
      </c>
      <c r="G157" s="320">
        <v>61230.03</v>
      </c>
      <c r="H157" s="366">
        <f t="shared" si="0"/>
        <v>122.46006</v>
      </c>
      <c r="I157" s="391">
        <v>689.97</v>
      </c>
      <c r="J157" s="52"/>
    </row>
    <row r="158" spans="1:10" s="301" customFormat="1" ht="25.5">
      <c r="A158" s="304"/>
      <c r="B158" s="298"/>
      <c r="C158" s="299"/>
      <c r="D158" s="263">
        <v>640</v>
      </c>
      <c r="E158" s="144" t="s">
        <v>172</v>
      </c>
      <c r="F158" s="318">
        <v>0</v>
      </c>
      <c r="G158" s="318">
        <v>255.2</v>
      </c>
      <c r="H158" s="389" t="s">
        <v>114</v>
      </c>
      <c r="I158" s="391">
        <v>0</v>
      </c>
      <c r="J158" s="300"/>
    </row>
    <row r="159" spans="1:10" s="301" customFormat="1" ht="15" customHeight="1">
      <c r="A159" s="298"/>
      <c r="B159" s="418"/>
      <c r="C159" s="306"/>
      <c r="D159" s="269">
        <v>910</v>
      </c>
      <c r="E159" s="124" t="s">
        <v>76</v>
      </c>
      <c r="F159" s="272">
        <v>10000</v>
      </c>
      <c r="G159" s="271">
        <v>9234.37</v>
      </c>
      <c r="H159" s="366">
        <f t="shared" si="0"/>
        <v>92.34370000000001</v>
      </c>
      <c r="I159" s="391">
        <v>30762</v>
      </c>
      <c r="J159" s="300"/>
    </row>
    <row r="160" spans="1:10" s="53" customFormat="1" ht="25.5">
      <c r="A160" s="55"/>
      <c r="B160" s="54"/>
      <c r="C160" s="257"/>
      <c r="D160" s="141">
        <v>2680</v>
      </c>
      <c r="E160" s="105" t="s">
        <v>12</v>
      </c>
      <c r="F160" s="142">
        <v>344940</v>
      </c>
      <c r="G160" s="476">
        <v>172470</v>
      </c>
      <c r="H160" s="351">
        <f>SUM(G160*100/F160)</f>
        <v>50</v>
      </c>
      <c r="I160" s="452">
        <v>0</v>
      </c>
      <c r="J160" s="52"/>
    </row>
    <row r="161" spans="1:10" s="53" customFormat="1" ht="53.25" customHeight="1">
      <c r="A161" s="106"/>
      <c r="B161" s="93"/>
      <c r="C161" s="73"/>
      <c r="D161" s="73"/>
      <c r="E161" s="144" t="s">
        <v>13</v>
      </c>
      <c r="F161" s="143"/>
      <c r="G161" s="412"/>
      <c r="H161" s="364" t="s">
        <v>114</v>
      </c>
      <c r="I161" s="427"/>
      <c r="J161" s="52"/>
    </row>
    <row r="162" spans="1:9" s="112" customFormat="1" ht="12.75">
      <c r="A162" s="108" t="s">
        <v>108</v>
      </c>
      <c r="B162" s="109">
        <v>8</v>
      </c>
      <c r="C162" s="110"/>
      <c r="D162" s="110"/>
      <c r="E162" s="111"/>
      <c r="F162" s="110"/>
      <c r="G162" s="407"/>
      <c r="H162" s="360" t="s">
        <v>114</v>
      </c>
      <c r="I162" s="429" t="s">
        <v>114</v>
      </c>
    </row>
    <row r="163" spans="1:9" s="1" customFormat="1" ht="13.5" thickBot="1">
      <c r="A163" s="5"/>
      <c r="B163" s="4"/>
      <c r="C163" s="2"/>
      <c r="D163" s="2"/>
      <c r="E163" s="10"/>
      <c r="F163" s="2"/>
      <c r="G163" s="302"/>
      <c r="H163" s="361" t="s">
        <v>114</v>
      </c>
      <c r="I163" s="432"/>
    </row>
    <row r="164" spans="1:10" s="3" customFormat="1" ht="11.25" customHeight="1" thickBot="1">
      <c r="A164" s="194" t="s">
        <v>78</v>
      </c>
      <c r="B164" s="195" t="s">
        <v>105</v>
      </c>
      <c r="C164" s="697" t="s">
        <v>89</v>
      </c>
      <c r="D164" s="698"/>
      <c r="E164" s="197" t="s">
        <v>77</v>
      </c>
      <c r="F164" s="196" t="s">
        <v>111</v>
      </c>
      <c r="G164" s="214" t="s">
        <v>112</v>
      </c>
      <c r="H164" s="374" t="s">
        <v>113</v>
      </c>
      <c r="I164" s="216" t="s">
        <v>117</v>
      </c>
      <c r="J164" s="6"/>
    </row>
    <row r="165" spans="1:10" s="14" customFormat="1" ht="25.5">
      <c r="A165" s="25"/>
      <c r="B165" s="349">
        <v>75616</v>
      </c>
      <c r="C165" s="22"/>
      <c r="D165" s="23"/>
      <c r="E165" s="145" t="s">
        <v>14</v>
      </c>
      <c r="F165" s="132">
        <f>SUM(F168)</f>
        <v>9384707</v>
      </c>
      <c r="G165" s="511">
        <f>SUM(G168)</f>
        <v>5313989.65</v>
      </c>
      <c r="H165" s="365">
        <f>SUM(G165*100/F165)</f>
        <v>56.62392709756416</v>
      </c>
      <c r="I165" s="496">
        <f>SUM(I168)</f>
        <v>5873626.38</v>
      </c>
      <c r="J165" s="13"/>
    </row>
    <row r="166" spans="1:10" s="14" customFormat="1" ht="12.75">
      <c r="A166" s="25"/>
      <c r="B166" s="24"/>
      <c r="C166" s="11"/>
      <c r="D166" s="24"/>
      <c r="E166" s="146" t="s">
        <v>16</v>
      </c>
      <c r="F166" s="25"/>
      <c r="G166" s="11"/>
      <c r="H166" s="362" t="s">
        <v>114</v>
      </c>
      <c r="I166" s="517"/>
      <c r="J166" s="13"/>
    </row>
    <row r="167" spans="1:10" s="14" customFormat="1" ht="12.75">
      <c r="A167" s="25"/>
      <c r="B167" s="24"/>
      <c r="C167" s="26"/>
      <c r="D167" s="27"/>
      <c r="E167" s="147" t="s">
        <v>15</v>
      </c>
      <c r="F167" s="28"/>
      <c r="G167" s="26"/>
      <c r="H167" s="364" t="s">
        <v>114</v>
      </c>
      <c r="I167" s="497"/>
      <c r="J167" s="13"/>
    </row>
    <row r="168" spans="1:10" s="14" customFormat="1" ht="12.75">
      <c r="A168" s="11"/>
      <c r="B168" s="251"/>
      <c r="C168" s="205"/>
      <c r="D168" s="40"/>
      <c r="E168" s="249" t="s">
        <v>36</v>
      </c>
      <c r="F168" s="250">
        <f>SUM(F170:F179)</f>
        <v>9384707</v>
      </c>
      <c r="G168" s="313">
        <f>SUM(G170:G179)</f>
        <v>5313989.65</v>
      </c>
      <c r="H168" s="362">
        <f>SUM(G168*100/F168)</f>
        <v>56.62392709756416</v>
      </c>
      <c r="I168" s="390">
        <f>SUM(I170:I179)</f>
        <v>5873626.38</v>
      </c>
      <c r="J168" s="13"/>
    </row>
    <row r="169" spans="1:10" s="14" customFormat="1" ht="12.75">
      <c r="A169" s="11"/>
      <c r="B169" s="251"/>
      <c r="C169" s="15"/>
      <c r="D169" s="27"/>
      <c r="E169" s="256" t="s">
        <v>37</v>
      </c>
      <c r="F169" s="250"/>
      <c r="G169" s="404"/>
      <c r="H169" s="351" t="s">
        <v>114</v>
      </c>
      <c r="I169" s="399"/>
      <c r="J169" s="13"/>
    </row>
    <row r="170" spans="1:10" s="53" customFormat="1" ht="12.75">
      <c r="A170" s="58"/>
      <c r="B170" s="47"/>
      <c r="C170" s="148"/>
      <c r="D170" s="119">
        <v>310</v>
      </c>
      <c r="E170" s="120" t="s">
        <v>62</v>
      </c>
      <c r="F170" s="135">
        <v>7300000</v>
      </c>
      <c r="G170" s="474">
        <v>4037670.01</v>
      </c>
      <c r="H170" s="383">
        <f aca="true" t="shared" si="1" ref="H170:H177">SUM(G170*100/F170)</f>
        <v>55.31054808219178</v>
      </c>
      <c r="I170" s="399">
        <v>4754053.57</v>
      </c>
      <c r="J170" s="52"/>
    </row>
    <row r="171" spans="1:10" s="53" customFormat="1" ht="12.75">
      <c r="A171" s="54"/>
      <c r="B171" s="56"/>
      <c r="C171" s="149"/>
      <c r="D171" s="136">
        <v>320</v>
      </c>
      <c r="E171" s="137" t="s">
        <v>79</v>
      </c>
      <c r="F171" s="140">
        <v>440000</v>
      </c>
      <c r="G171" s="477">
        <v>242204.29</v>
      </c>
      <c r="H171" s="366">
        <f t="shared" si="1"/>
        <v>55.046429545454544</v>
      </c>
      <c r="I171" s="391">
        <v>201787.89</v>
      </c>
      <c r="J171" s="52"/>
    </row>
    <row r="172" spans="1:10" s="53" customFormat="1" ht="12.75">
      <c r="A172" s="55"/>
      <c r="B172" s="54"/>
      <c r="C172" s="149"/>
      <c r="D172" s="136">
        <v>330</v>
      </c>
      <c r="E172" s="137" t="s">
        <v>96</v>
      </c>
      <c r="F172" s="138">
        <v>13000</v>
      </c>
      <c r="G172" s="320">
        <v>10014.59</v>
      </c>
      <c r="H172" s="351">
        <f t="shared" si="1"/>
        <v>77.0353076923077</v>
      </c>
      <c r="I172" s="391">
        <v>4464</v>
      </c>
      <c r="J172" s="52"/>
    </row>
    <row r="173" spans="1:10" s="53" customFormat="1" ht="12.75">
      <c r="A173" s="54"/>
      <c r="B173" s="56"/>
      <c r="C173" s="149"/>
      <c r="D173" s="136">
        <v>340</v>
      </c>
      <c r="E173" s="137" t="s">
        <v>104</v>
      </c>
      <c r="F173" s="140">
        <v>570000</v>
      </c>
      <c r="G173" s="477">
        <v>303290.69</v>
      </c>
      <c r="H173" s="351">
        <f t="shared" si="1"/>
        <v>53.20889298245614</v>
      </c>
      <c r="I173" s="391">
        <v>302517.94</v>
      </c>
      <c r="J173" s="52"/>
    </row>
    <row r="174" spans="1:10" s="53" customFormat="1" ht="12.75">
      <c r="A174" s="54"/>
      <c r="B174" s="56"/>
      <c r="C174" s="149"/>
      <c r="D174" s="136">
        <v>360</v>
      </c>
      <c r="E174" s="137" t="s">
        <v>75</v>
      </c>
      <c r="F174" s="140">
        <v>75000</v>
      </c>
      <c r="G174" s="477">
        <v>56001.79</v>
      </c>
      <c r="H174" s="366">
        <f t="shared" si="1"/>
        <v>74.66905333333334</v>
      </c>
      <c r="I174" s="391">
        <v>7457.67</v>
      </c>
      <c r="J174" s="52"/>
    </row>
    <row r="175" spans="1:10" s="53" customFormat="1" ht="12.75">
      <c r="A175" s="55"/>
      <c r="B175" s="54"/>
      <c r="C175" s="149"/>
      <c r="D175" s="136">
        <v>370</v>
      </c>
      <c r="E175" s="137" t="s">
        <v>40</v>
      </c>
      <c r="F175" s="138">
        <v>37000</v>
      </c>
      <c r="G175" s="320">
        <v>31862.11</v>
      </c>
      <c r="H175" s="366">
        <f t="shared" si="1"/>
        <v>86.1138108108108</v>
      </c>
      <c r="I175" s="391">
        <v>20502.64</v>
      </c>
      <c r="J175" s="52"/>
    </row>
    <row r="176" spans="1:10" s="53" customFormat="1" ht="12.75">
      <c r="A176" s="54"/>
      <c r="B176" s="56"/>
      <c r="C176" s="149"/>
      <c r="D176" s="136">
        <v>430</v>
      </c>
      <c r="E176" s="137" t="s">
        <v>93</v>
      </c>
      <c r="F176" s="140">
        <v>119707</v>
      </c>
      <c r="G176" s="477">
        <v>59839</v>
      </c>
      <c r="H176" s="351">
        <f t="shared" si="1"/>
        <v>49.98788709098048</v>
      </c>
      <c r="I176" s="391">
        <v>0</v>
      </c>
      <c r="J176" s="52"/>
    </row>
    <row r="177" spans="1:10" s="53" customFormat="1" ht="12.75">
      <c r="A177" s="55"/>
      <c r="B177" s="54"/>
      <c r="C177" s="149"/>
      <c r="D177" s="136">
        <v>500</v>
      </c>
      <c r="E177" s="137" t="s">
        <v>99</v>
      </c>
      <c r="F177" s="140">
        <v>750000</v>
      </c>
      <c r="G177" s="477">
        <v>516390.51</v>
      </c>
      <c r="H177" s="366">
        <f t="shared" si="1"/>
        <v>68.852068</v>
      </c>
      <c r="I177" s="391">
        <v>5579.67</v>
      </c>
      <c r="J177" s="52"/>
    </row>
    <row r="178" spans="1:10" s="301" customFormat="1" ht="25.5">
      <c r="A178" s="304"/>
      <c r="B178" s="298"/>
      <c r="C178" s="319"/>
      <c r="D178" s="260">
        <v>640</v>
      </c>
      <c r="E178" s="144" t="s">
        <v>172</v>
      </c>
      <c r="F178" s="320">
        <v>0</v>
      </c>
      <c r="G178" s="320">
        <v>7023.33</v>
      </c>
      <c r="H178" s="389" t="s">
        <v>114</v>
      </c>
      <c r="I178" s="391">
        <v>0</v>
      </c>
      <c r="J178" s="300"/>
    </row>
    <row r="179" spans="1:10" s="301" customFormat="1" ht="15.75" customHeight="1">
      <c r="A179" s="298"/>
      <c r="B179" s="568"/>
      <c r="C179" s="306"/>
      <c r="D179" s="269">
        <v>910</v>
      </c>
      <c r="E179" s="124" t="s">
        <v>76</v>
      </c>
      <c r="F179" s="272">
        <v>80000</v>
      </c>
      <c r="G179" s="271">
        <v>49693.33</v>
      </c>
      <c r="H179" s="366">
        <f>SUM(G179*100/F179)</f>
        <v>62.1166625</v>
      </c>
      <c r="I179" s="391">
        <v>577263</v>
      </c>
      <c r="J179" s="300"/>
    </row>
    <row r="180" spans="1:10" s="14" customFormat="1" ht="38.25">
      <c r="A180" s="25"/>
      <c r="B180" s="388">
        <v>75618</v>
      </c>
      <c r="C180" s="12"/>
      <c r="D180" s="29"/>
      <c r="E180" s="45" t="s">
        <v>17</v>
      </c>
      <c r="F180" s="46">
        <f>SUM(F186:F194,F183:F185)</f>
        <v>1995000</v>
      </c>
      <c r="G180" s="458">
        <f>SUM(G186:G194,G183:G185)</f>
        <v>1423790.7999999998</v>
      </c>
      <c r="H180" s="365">
        <f>SUM(G180*100/F180)</f>
        <v>71.36795989974935</v>
      </c>
      <c r="I180" s="479">
        <f>SUM(I181)</f>
        <v>246838.84999999998</v>
      </c>
      <c r="J180" s="13"/>
    </row>
    <row r="181" spans="1:10" s="14" customFormat="1" ht="12.75">
      <c r="A181" s="11"/>
      <c r="B181" s="251"/>
      <c r="C181" s="205"/>
      <c r="D181" s="40"/>
      <c r="E181" s="249" t="s">
        <v>36</v>
      </c>
      <c r="F181" s="250">
        <f>SUM(F183:F192)</f>
        <v>1995000</v>
      </c>
      <c r="G181" s="313">
        <f>SUM(G186:G194,G183:G185)</f>
        <v>1423790.7999999998</v>
      </c>
      <c r="H181" s="351">
        <f>SUM(G181*100/F181)</f>
        <v>71.36795989974935</v>
      </c>
      <c r="I181" s="390">
        <f>SUM(I183:I194)</f>
        <v>246838.84999999998</v>
      </c>
      <c r="J181" s="13"/>
    </row>
    <row r="182" spans="1:10" s="14" customFormat="1" ht="12.75">
      <c r="A182" s="11"/>
      <c r="B182" s="251"/>
      <c r="C182" s="15"/>
      <c r="D182" s="27"/>
      <c r="E182" s="256" t="s">
        <v>37</v>
      </c>
      <c r="F182" s="250"/>
      <c r="G182" s="315"/>
      <c r="H182" s="366" t="s">
        <v>114</v>
      </c>
      <c r="I182" s="399"/>
      <c r="J182" s="13"/>
    </row>
    <row r="183" spans="1:10" s="53" customFormat="1" ht="12.75">
      <c r="A183" s="58"/>
      <c r="B183" s="47"/>
      <c r="C183" s="255"/>
      <c r="D183" s="136">
        <v>410</v>
      </c>
      <c r="E183" s="137" t="s">
        <v>71</v>
      </c>
      <c r="F183" s="140">
        <v>300000</v>
      </c>
      <c r="G183" s="477">
        <v>179710.59</v>
      </c>
      <c r="H183" s="351">
        <f>SUM(G183*100/F183)</f>
        <v>59.90353</v>
      </c>
      <c r="I183" s="391">
        <v>0</v>
      </c>
      <c r="J183" s="52"/>
    </row>
    <row r="184" spans="1:10" s="53" customFormat="1" ht="12.75">
      <c r="A184" s="55"/>
      <c r="B184" s="54"/>
      <c r="C184" s="149"/>
      <c r="D184" s="136">
        <v>460</v>
      </c>
      <c r="E184" s="137" t="s">
        <v>84</v>
      </c>
      <c r="F184" s="140">
        <v>15000</v>
      </c>
      <c r="G184" s="477">
        <v>39160.84</v>
      </c>
      <c r="H184" s="366">
        <f>SUM(G184*100/F184)</f>
        <v>261.0722666666666</v>
      </c>
      <c r="I184" s="391">
        <v>0</v>
      </c>
      <c r="J184" s="52"/>
    </row>
    <row r="185" spans="1:10" s="53" customFormat="1" ht="12.75">
      <c r="A185" s="54"/>
      <c r="B185" s="56"/>
      <c r="C185" s="122"/>
      <c r="D185" s="123">
        <v>480</v>
      </c>
      <c r="E185" s="124" t="s">
        <v>92</v>
      </c>
      <c r="F185" s="158">
        <v>650000</v>
      </c>
      <c r="G185" s="475">
        <v>520110.78</v>
      </c>
      <c r="H185" s="366">
        <f>SUM(G185*100/F185)</f>
        <v>80.01704307692307</v>
      </c>
      <c r="I185" s="391">
        <v>169385.3</v>
      </c>
      <c r="J185" s="52"/>
    </row>
    <row r="186" spans="1:10" s="53" customFormat="1" ht="25.5">
      <c r="A186" s="55"/>
      <c r="B186" s="54"/>
      <c r="C186" s="257"/>
      <c r="D186" s="104">
        <v>490</v>
      </c>
      <c r="E186" s="105" t="s">
        <v>20</v>
      </c>
      <c r="F186" s="142">
        <v>1030000</v>
      </c>
      <c r="G186" s="476">
        <v>682489.26</v>
      </c>
      <c r="H186" s="362">
        <f>SUM(G186*100/F186)</f>
        <v>66.26109320388349</v>
      </c>
      <c r="I186" s="452">
        <v>76875.37</v>
      </c>
      <c r="J186" s="52"/>
    </row>
    <row r="187" spans="1:10" s="53" customFormat="1" ht="95.25" customHeight="1">
      <c r="A187" s="106"/>
      <c r="B187" s="93"/>
      <c r="C187" s="118"/>
      <c r="D187" s="118"/>
      <c r="E187" s="246" t="s">
        <v>226</v>
      </c>
      <c r="F187" s="130"/>
      <c r="G187" s="478"/>
      <c r="H187" s="393" t="s">
        <v>114</v>
      </c>
      <c r="I187" s="442"/>
      <c r="J187" s="52"/>
    </row>
    <row r="188" spans="1:9" s="112" customFormat="1" ht="12.75">
      <c r="A188" s="108" t="s">
        <v>108</v>
      </c>
      <c r="B188" s="109">
        <v>9</v>
      </c>
      <c r="C188" s="110"/>
      <c r="D188" s="110"/>
      <c r="E188" s="111"/>
      <c r="F188" s="110"/>
      <c r="G188" s="407"/>
      <c r="H188" s="360" t="s">
        <v>114</v>
      </c>
      <c r="I188" s="429"/>
    </row>
    <row r="189" spans="1:9" s="1" customFormat="1" ht="13.5" thickBot="1">
      <c r="A189" s="5"/>
      <c r="B189" s="4"/>
      <c r="C189" s="2"/>
      <c r="D189" s="2"/>
      <c r="E189" s="10"/>
      <c r="F189" s="2"/>
      <c r="G189" s="302"/>
      <c r="H189" s="361" t="s">
        <v>114</v>
      </c>
      <c r="I189" s="432"/>
    </row>
    <row r="190" spans="1:10" s="3" customFormat="1" ht="11.25" customHeight="1" thickBot="1">
      <c r="A190" s="194" t="s">
        <v>78</v>
      </c>
      <c r="B190" s="195" t="s">
        <v>105</v>
      </c>
      <c r="C190" s="697" t="s">
        <v>89</v>
      </c>
      <c r="D190" s="698"/>
      <c r="E190" s="197" t="s">
        <v>77</v>
      </c>
      <c r="F190" s="196" t="s">
        <v>111</v>
      </c>
      <c r="G190" s="214" t="s">
        <v>112</v>
      </c>
      <c r="H190" s="375" t="s">
        <v>113</v>
      </c>
      <c r="I190" s="216" t="s">
        <v>117</v>
      </c>
      <c r="J190" s="6"/>
    </row>
    <row r="191" spans="1:10" s="53" customFormat="1" ht="12.75">
      <c r="A191" s="47"/>
      <c r="B191" s="47"/>
      <c r="C191" s="174"/>
      <c r="D191" s="345">
        <v>570</v>
      </c>
      <c r="E191" s="346" t="s">
        <v>247</v>
      </c>
      <c r="F191" s="347">
        <v>0</v>
      </c>
      <c r="G191" s="467">
        <v>400</v>
      </c>
      <c r="H191" s="389" t="s">
        <v>114</v>
      </c>
      <c r="I191" s="391">
        <v>0</v>
      </c>
      <c r="J191" s="52"/>
    </row>
    <row r="192" spans="1:10" s="53" customFormat="1" ht="25.5">
      <c r="A192" s="55"/>
      <c r="B192" s="54"/>
      <c r="C192" s="149"/>
      <c r="D192" s="136">
        <v>640</v>
      </c>
      <c r="E192" s="144" t="s">
        <v>172</v>
      </c>
      <c r="F192" s="138">
        <v>0</v>
      </c>
      <c r="G192" s="320">
        <v>1488.38</v>
      </c>
      <c r="H192" s="383" t="s">
        <v>114</v>
      </c>
      <c r="I192" s="391">
        <v>0</v>
      </c>
      <c r="J192" s="52"/>
    </row>
    <row r="193" spans="1:10" s="301" customFormat="1" ht="15.75" customHeight="1">
      <c r="A193" s="304"/>
      <c r="B193" s="298"/>
      <c r="C193" s="306"/>
      <c r="D193" s="269">
        <v>910</v>
      </c>
      <c r="E193" s="124" t="s">
        <v>76</v>
      </c>
      <c r="F193" s="272">
        <v>0</v>
      </c>
      <c r="G193" s="271">
        <v>216</v>
      </c>
      <c r="H193" s="389" t="s">
        <v>114</v>
      </c>
      <c r="I193" s="391">
        <v>195</v>
      </c>
      <c r="J193" s="300"/>
    </row>
    <row r="194" spans="1:10" s="53" customFormat="1" ht="12.75">
      <c r="A194" s="55"/>
      <c r="B194" s="106"/>
      <c r="C194" s="118"/>
      <c r="D194" s="119">
        <v>920</v>
      </c>
      <c r="E194" s="246" t="s">
        <v>140</v>
      </c>
      <c r="F194" s="121">
        <v>0</v>
      </c>
      <c r="G194" s="444">
        <v>214.95</v>
      </c>
      <c r="H194" s="321" t="s">
        <v>114</v>
      </c>
      <c r="I194" s="399">
        <v>383.18</v>
      </c>
      <c r="J194" s="52"/>
    </row>
    <row r="195" spans="1:10" s="14" customFormat="1" ht="25.5">
      <c r="A195" s="32"/>
      <c r="B195" s="350">
        <v>75621</v>
      </c>
      <c r="C195" s="12"/>
      <c r="D195" s="29"/>
      <c r="E195" s="45" t="s">
        <v>19</v>
      </c>
      <c r="F195" s="46">
        <f>SUM(F198:F199)</f>
        <v>26495037</v>
      </c>
      <c r="G195" s="458">
        <f>SUM(G198:G199)</f>
        <v>12859609.7</v>
      </c>
      <c r="H195" s="365">
        <f>SUM(G195*100/F195)</f>
        <v>48.5359190100395</v>
      </c>
      <c r="I195" s="518">
        <f>SUM(I198:I199)</f>
        <v>0</v>
      </c>
      <c r="J195" s="13"/>
    </row>
    <row r="196" spans="1:10" s="14" customFormat="1" ht="12.75">
      <c r="A196" s="11"/>
      <c r="B196" s="251"/>
      <c r="C196" s="205"/>
      <c r="D196" s="40"/>
      <c r="E196" s="249" t="s">
        <v>36</v>
      </c>
      <c r="F196" s="250">
        <f>SUM(F198:F199)</f>
        <v>26495037</v>
      </c>
      <c r="G196" s="313">
        <f>SUM(G198:G199)</f>
        <v>12859609.7</v>
      </c>
      <c r="H196" s="351">
        <f>SUM(G196*100/F196)</f>
        <v>48.5359190100395</v>
      </c>
      <c r="I196" s="391">
        <f>SUM(I198:I199)</f>
        <v>0</v>
      </c>
      <c r="J196" s="13"/>
    </row>
    <row r="197" spans="1:10" s="14" customFormat="1" ht="12.75">
      <c r="A197" s="11"/>
      <c r="B197" s="251"/>
      <c r="C197" s="15"/>
      <c r="D197" s="27"/>
      <c r="E197" s="256" t="s">
        <v>37</v>
      </c>
      <c r="F197" s="250"/>
      <c r="G197" s="315"/>
      <c r="H197" s="351" t="s">
        <v>114</v>
      </c>
      <c r="I197" s="399"/>
      <c r="J197" s="13"/>
    </row>
    <row r="198" spans="1:10" s="53" customFormat="1" ht="12.75">
      <c r="A198" s="150"/>
      <c r="B198" s="43"/>
      <c r="C198" s="151"/>
      <c r="D198" s="136">
        <v>10</v>
      </c>
      <c r="E198" s="137" t="s">
        <v>68</v>
      </c>
      <c r="F198" s="152">
        <v>25895037</v>
      </c>
      <c r="G198" s="480">
        <v>12487993</v>
      </c>
      <c r="H198" s="351">
        <f>SUM(G198*100/F198)</f>
        <v>48.22543022433218</v>
      </c>
      <c r="I198" s="399">
        <v>0</v>
      </c>
      <c r="J198" s="52"/>
    </row>
    <row r="199" spans="1:10" s="53" customFormat="1" ht="13.5" thickBot="1">
      <c r="A199" s="692"/>
      <c r="B199" s="693"/>
      <c r="C199" s="694"/>
      <c r="D199" s="549">
        <v>20</v>
      </c>
      <c r="E199" s="550" t="s">
        <v>67</v>
      </c>
      <c r="F199" s="551">
        <v>600000</v>
      </c>
      <c r="G199" s="552">
        <v>371616.7</v>
      </c>
      <c r="H199" s="553">
        <f>SUM(G199*100/F199)</f>
        <v>61.93611666666666</v>
      </c>
      <c r="I199" s="443">
        <v>0</v>
      </c>
      <c r="J199" s="52"/>
    </row>
    <row r="200" spans="1:10" s="44" customFormat="1" ht="12.75">
      <c r="A200" s="230">
        <v>758</v>
      </c>
      <c r="B200" s="238"/>
      <c r="C200" s="238"/>
      <c r="D200" s="239"/>
      <c r="E200" s="240" t="s">
        <v>83</v>
      </c>
      <c r="F200" s="241">
        <f>SUM(F201,F205,F209,)</f>
        <v>19297799</v>
      </c>
      <c r="G200" s="241">
        <f>SUM(G201,G205,G209,)</f>
        <v>11849782.04</v>
      </c>
      <c r="H200" s="691">
        <f>SUM(G200*100/F200)</f>
        <v>61.404837100852795</v>
      </c>
      <c r="I200" s="241">
        <f>SUM(I201,I205,I209,)</f>
        <v>0</v>
      </c>
      <c r="J200" s="42"/>
    </row>
    <row r="201" spans="1:10" s="14" customFormat="1" ht="25.5">
      <c r="A201" s="35"/>
      <c r="B201" s="84">
        <v>75801</v>
      </c>
      <c r="C201" s="12"/>
      <c r="D201" s="29"/>
      <c r="E201" s="45" t="s">
        <v>18</v>
      </c>
      <c r="F201" s="153">
        <f>SUM(F204)</f>
        <v>19058663</v>
      </c>
      <c r="G201" s="482">
        <f>SUM(G204)</f>
        <v>11728408</v>
      </c>
      <c r="H201" s="386">
        <f>SUM(G201*100/F201)</f>
        <v>61.53846153846154</v>
      </c>
      <c r="I201" s="483">
        <f>SUM(I204)</f>
        <v>0</v>
      </c>
      <c r="J201" s="13"/>
    </row>
    <row r="202" spans="1:10" s="14" customFormat="1" ht="12.75">
      <c r="A202" s="25"/>
      <c r="B202" s="248"/>
      <c r="C202" s="205"/>
      <c r="D202" s="40"/>
      <c r="E202" s="249" t="s">
        <v>36</v>
      </c>
      <c r="F202" s="250">
        <f>SUM(F204)</f>
        <v>19058663</v>
      </c>
      <c r="G202" s="313">
        <f>SUM(G204)</f>
        <v>11728408</v>
      </c>
      <c r="H202" s="383">
        <f>SUM(G202*100/F202)</f>
        <v>61.53846153846154</v>
      </c>
      <c r="I202" s="390">
        <f>SUM(I204:I204)</f>
        <v>0</v>
      </c>
      <c r="J202" s="13"/>
    </row>
    <row r="203" spans="1:10" s="14" customFormat="1" ht="12.75">
      <c r="A203" s="25"/>
      <c r="B203" s="248"/>
      <c r="C203" s="15"/>
      <c r="D203" s="27"/>
      <c r="E203" s="256" t="s">
        <v>37</v>
      </c>
      <c r="F203" s="250"/>
      <c r="G203" s="315"/>
      <c r="H203" s="383" t="s">
        <v>114</v>
      </c>
      <c r="I203" s="399"/>
      <c r="J203" s="13"/>
    </row>
    <row r="204" spans="1:10" s="53" customFormat="1" ht="12.75">
      <c r="A204" s="47"/>
      <c r="B204" s="281"/>
      <c r="C204" s="151"/>
      <c r="D204" s="154">
        <v>2920</v>
      </c>
      <c r="E204" s="137" t="s">
        <v>107</v>
      </c>
      <c r="F204" s="155">
        <v>19058663</v>
      </c>
      <c r="G204" s="481">
        <v>11728408</v>
      </c>
      <c r="H204" s="389">
        <f>SUM(G204*100/F204)</f>
        <v>61.53846153846154</v>
      </c>
      <c r="I204" s="399">
        <v>0</v>
      </c>
      <c r="J204" s="52"/>
    </row>
    <row r="205" spans="1:10" s="14" customFormat="1" ht="12.75">
      <c r="A205" s="25"/>
      <c r="B205" s="168">
        <v>75815</v>
      </c>
      <c r="C205" s="30"/>
      <c r="D205" s="31"/>
      <c r="E205" s="156" t="s">
        <v>132</v>
      </c>
      <c r="F205" s="157">
        <f>SUM(F206)</f>
        <v>0</v>
      </c>
      <c r="G205" s="445">
        <f>SUM(G206)</f>
        <v>1806.04</v>
      </c>
      <c r="H205" s="386" t="s">
        <v>114</v>
      </c>
      <c r="I205" s="268">
        <f>SUM(I212,I206)</f>
        <v>0</v>
      </c>
      <c r="J205" s="13"/>
    </row>
    <row r="206" spans="1:10" s="14" customFormat="1" ht="12.75">
      <c r="A206" s="25"/>
      <c r="B206" s="248"/>
      <c r="C206" s="205"/>
      <c r="D206" s="40"/>
      <c r="E206" s="249" t="s">
        <v>36</v>
      </c>
      <c r="F206" s="250">
        <f>SUM(F208)</f>
        <v>0</v>
      </c>
      <c r="G206" s="313">
        <f>SUM(G208)</f>
        <v>1806.04</v>
      </c>
      <c r="H206" s="383" t="s">
        <v>114</v>
      </c>
      <c r="I206" s="390">
        <f>SUM(I208)</f>
        <v>0</v>
      </c>
      <c r="J206" s="13"/>
    </row>
    <row r="207" spans="1:10" s="14" customFormat="1" ht="12.75">
      <c r="A207" s="25"/>
      <c r="B207" s="248"/>
      <c r="C207" s="205"/>
      <c r="D207" s="40"/>
      <c r="E207" s="256" t="s">
        <v>37</v>
      </c>
      <c r="F207" s="250"/>
      <c r="G207" s="315"/>
      <c r="H207" s="389" t="s">
        <v>114</v>
      </c>
      <c r="I207" s="391"/>
      <c r="J207" s="13"/>
    </row>
    <row r="208" spans="1:10" s="44" customFormat="1" ht="12.75">
      <c r="A208" s="47"/>
      <c r="B208" s="88"/>
      <c r="C208" s="182"/>
      <c r="D208" s="392">
        <v>2980</v>
      </c>
      <c r="E208" s="175" t="s">
        <v>132</v>
      </c>
      <c r="F208" s="259">
        <v>0</v>
      </c>
      <c r="G208" s="436">
        <v>1806.04</v>
      </c>
      <c r="H208" s="393" t="s">
        <v>114</v>
      </c>
      <c r="I208" s="442">
        <v>0</v>
      </c>
      <c r="J208" s="42"/>
    </row>
    <row r="209" spans="1:10" s="14" customFormat="1" ht="12.75">
      <c r="A209" s="25"/>
      <c r="B209" s="101">
        <v>75831</v>
      </c>
      <c r="C209" s="33"/>
      <c r="D209" s="34"/>
      <c r="E209" s="102" t="s">
        <v>91</v>
      </c>
      <c r="F209" s="116">
        <f>SUM(F212)</f>
        <v>239136</v>
      </c>
      <c r="G209" s="309">
        <f>SUM(G212)</f>
        <v>119568</v>
      </c>
      <c r="H209" s="362">
        <f>SUM(G209*100/F209)</f>
        <v>50</v>
      </c>
      <c r="I209" s="310">
        <f>SUM(I212)</f>
        <v>0</v>
      </c>
      <c r="J209" s="13"/>
    </row>
    <row r="210" spans="1:10" s="14" customFormat="1" ht="12.75">
      <c r="A210" s="25"/>
      <c r="B210" s="248"/>
      <c r="C210" s="205"/>
      <c r="D210" s="40"/>
      <c r="E210" s="249" t="s">
        <v>36</v>
      </c>
      <c r="F210" s="250">
        <f>SUM(F212)</f>
        <v>239136</v>
      </c>
      <c r="G210" s="250">
        <f>SUM(G212)</f>
        <v>119568</v>
      </c>
      <c r="H210" s="351">
        <f>SUM(G210*100/F210)</f>
        <v>50</v>
      </c>
      <c r="I210" s="390">
        <f>SUM(I212:I212)</f>
        <v>0</v>
      </c>
      <c r="J210" s="13"/>
    </row>
    <row r="211" spans="1:10" s="14" customFormat="1" ht="12.75">
      <c r="A211" s="25"/>
      <c r="B211" s="248"/>
      <c r="C211" s="205"/>
      <c r="D211" s="40"/>
      <c r="E211" s="256" t="s">
        <v>37</v>
      </c>
      <c r="F211" s="250"/>
      <c r="G211" s="315"/>
      <c r="H211" s="351" t="s">
        <v>114</v>
      </c>
      <c r="I211" s="391"/>
      <c r="J211" s="13"/>
    </row>
    <row r="212" spans="1:10" s="53" customFormat="1" ht="13.5" thickBot="1">
      <c r="A212" s="329"/>
      <c r="B212" s="343"/>
      <c r="C212" s="605"/>
      <c r="D212" s="606">
        <v>2920</v>
      </c>
      <c r="E212" s="550" t="s">
        <v>107</v>
      </c>
      <c r="F212" s="551">
        <v>239136</v>
      </c>
      <c r="G212" s="552">
        <v>119568</v>
      </c>
      <c r="H212" s="553">
        <f>SUM(G212*100/F212)</f>
        <v>50</v>
      </c>
      <c r="I212" s="443">
        <v>0</v>
      </c>
      <c r="J212" s="52"/>
    </row>
    <row r="213" spans="1:10" s="44" customFormat="1" ht="12.75">
      <c r="A213" s="242">
        <v>801</v>
      </c>
      <c r="B213" s="227"/>
      <c r="C213" s="227"/>
      <c r="D213" s="220"/>
      <c r="E213" s="225" t="s">
        <v>61</v>
      </c>
      <c r="F213" s="228">
        <f>SUM(F214,F238,F265,F269,F273,F283,)</f>
        <v>3475032.82</v>
      </c>
      <c r="G213" s="228">
        <f>SUM(G214,G238,G265,G269,G273,G283,)</f>
        <v>1588045.01</v>
      </c>
      <c r="H213" s="672">
        <f>SUM(G213*100/F213)</f>
        <v>45.69870537222725</v>
      </c>
      <c r="I213" s="673">
        <f>SUM(I214,I238,I265,I269,I273,I283,)</f>
        <v>63131.79</v>
      </c>
      <c r="J213" s="42"/>
    </row>
    <row r="214" spans="1:10" s="14" customFormat="1" ht="12.75">
      <c r="A214" s="35"/>
      <c r="B214" s="84">
        <v>80101</v>
      </c>
      <c r="C214" s="12"/>
      <c r="D214" s="29"/>
      <c r="E214" s="45" t="s">
        <v>87</v>
      </c>
      <c r="F214" s="85">
        <f>SUM(F230,F215,)</f>
        <v>733042.49</v>
      </c>
      <c r="G214" s="85">
        <f>SUM(G230,G215,)</f>
        <v>131274.47</v>
      </c>
      <c r="H214" s="365">
        <f>SUM(G214*100/F214)</f>
        <v>17.90816655116404</v>
      </c>
      <c r="I214" s="268">
        <f>SUM(I217:I227)</f>
        <v>1160</v>
      </c>
      <c r="J214" s="13"/>
    </row>
    <row r="215" spans="1:10" s="14" customFormat="1" ht="12.75">
      <c r="A215" s="11"/>
      <c r="B215" s="251"/>
      <c r="C215" s="205"/>
      <c r="D215" s="40"/>
      <c r="E215" s="249" t="s">
        <v>36</v>
      </c>
      <c r="F215" s="250">
        <f>SUM(F217,F224,F225,F226,F227,F228,)</f>
        <v>137847</v>
      </c>
      <c r="G215" s="250">
        <f>SUM(G217,G224,G225,G226,G227,G228,)</f>
        <v>128024.47</v>
      </c>
      <c r="H215" s="351">
        <f>SUM(G215*100/F215)</f>
        <v>92.8743244321603</v>
      </c>
      <c r="I215" s="390">
        <f>SUM(I217:I219)</f>
        <v>1160</v>
      </c>
      <c r="J215" s="13"/>
    </row>
    <row r="216" spans="1:10" s="14" customFormat="1" ht="12.75">
      <c r="A216" s="11"/>
      <c r="B216" s="251"/>
      <c r="C216" s="15"/>
      <c r="D216" s="27"/>
      <c r="E216" s="256" t="s">
        <v>37</v>
      </c>
      <c r="F216" s="250"/>
      <c r="G216" s="315"/>
      <c r="H216" s="351" t="s">
        <v>114</v>
      </c>
      <c r="I216" s="399"/>
      <c r="J216" s="13"/>
    </row>
    <row r="217" spans="1:10" s="53" customFormat="1" ht="13.5" customHeight="1">
      <c r="A217" s="58"/>
      <c r="B217" s="47"/>
      <c r="C217" s="69"/>
      <c r="D217" s="63">
        <v>750</v>
      </c>
      <c r="E217" s="50" t="s">
        <v>82</v>
      </c>
      <c r="F217" s="80">
        <v>44141</v>
      </c>
      <c r="G217" s="495">
        <v>32123.39</v>
      </c>
      <c r="H217" s="351">
        <f>SUM(G217*100/F217)</f>
        <v>72.774495367119</v>
      </c>
      <c r="I217" s="452">
        <v>1160</v>
      </c>
      <c r="J217" s="52"/>
    </row>
    <row r="218" spans="1:10" s="53" customFormat="1" ht="12.75">
      <c r="A218" s="55"/>
      <c r="B218" s="54"/>
      <c r="C218" s="52"/>
      <c r="D218" s="52"/>
      <c r="E218" s="57" t="s">
        <v>21</v>
      </c>
      <c r="F218" s="52"/>
      <c r="G218" s="58"/>
      <c r="H218" s="362" t="s">
        <v>126</v>
      </c>
      <c r="I218" s="447"/>
      <c r="J218" s="52"/>
    </row>
    <row r="219" spans="1:10" s="53" customFormat="1" ht="12.75">
      <c r="A219" s="55"/>
      <c r="B219" s="54"/>
      <c r="C219" s="52"/>
      <c r="D219" s="52"/>
      <c r="E219" s="57" t="s">
        <v>60</v>
      </c>
      <c r="F219" s="52"/>
      <c r="G219" s="58"/>
      <c r="H219" s="362" t="s">
        <v>114</v>
      </c>
      <c r="I219" s="447"/>
      <c r="J219" s="52"/>
    </row>
    <row r="220" spans="1:10" s="53" customFormat="1" ht="29.25" customHeight="1">
      <c r="A220" s="65"/>
      <c r="B220" s="106"/>
      <c r="C220" s="73"/>
      <c r="D220" s="73"/>
      <c r="E220" s="127" t="s">
        <v>122</v>
      </c>
      <c r="F220" s="73"/>
      <c r="G220" s="59"/>
      <c r="H220" s="364" t="s">
        <v>114</v>
      </c>
      <c r="I220" s="442"/>
      <c r="J220" s="52"/>
    </row>
    <row r="221" spans="1:9" s="112" customFormat="1" ht="12.75">
      <c r="A221" s="108" t="s">
        <v>108</v>
      </c>
      <c r="B221" s="109">
        <v>10</v>
      </c>
      <c r="C221" s="110"/>
      <c r="D221" s="110"/>
      <c r="E221" s="111"/>
      <c r="F221" s="110"/>
      <c r="G221" s="407"/>
      <c r="H221" s="360" t="s">
        <v>114</v>
      </c>
      <c r="I221" s="429"/>
    </row>
    <row r="222" spans="1:9" s="1" customFormat="1" ht="13.5" thickBot="1">
      <c r="A222" s="5"/>
      <c r="B222" s="4"/>
      <c r="C222" s="2"/>
      <c r="D222" s="2"/>
      <c r="E222" s="10"/>
      <c r="F222" s="2"/>
      <c r="G222" s="302"/>
      <c r="H222" s="361" t="s">
        <v>114</v>
      </c>
      <c r="I222" s="432"/>
    </row>
    <row r="223" spans="1:10" s="3" customFormat="1" ht="11.25" customHeight="1" thickBot="1">
      <c r="A223" s="194" t="s">
        <v>78</v>
      </c>
      <c r="B223" s="195" t="s">
        <v>105</v>
      </c>
      <c r="C223" s="697" t="s">
        <v>89</v>
      </c>
      <c r="D223" s="698"/>
      <c r="E223" s="197" t="s">
        <v>77</v>
      </c>
      <c r="F223" s="196" t="s">
        <v>111</v>
      </c>
      <c r="G223" s="214" t="s">
        <v>112</v>
      </c>
      <c r="H223" s="374" t="s">
        <v>113</v>
      </c>
      <c r="I223" s="216" t="s">
        <v>117</v>
      </c>
      <c r="J223" s="6"/>
    </row>
    <row r="224" spans="1:10" s="53" customFormat="1" ht="38.25">
      <c r="A224" s="55"/>
      <c r="B224" s="54"/>
      <c r="C224" s="122"/>
      <c r="D224" s="123">
        <v>830</v>
      </c>
      <c r="E224" s="124" t="s">
        <v>187</v>
      </c>
      <c r="F224" s="288">
        <v>16090</v>
      </c>
      <c r="G224" s="512">
        <v>18673.2</v>
      </c>
      <c r="H224" s="366">
        <f>SUM(G224*100/F224)</f>
        <v>116.05469235550031</v>
      </c>
      <c r="I224" s="391">
        <v>0</v>
      </c>
      <c r="J224" s="52"/>
    </row>
    <row r="225" spans="1:10" s="53" customFormat="1" ht="25.5" customHeight="1">
      <c r="A225" s="55"/>
      <c r="B225" s="54"/>
      <c r="C225" s="122"/>
      <c r="D225" s="123">
        <v>920</v>
      </c>
      <c r="E225" s="124" t="s">
        <v>123</v>
      </c>
      <c r="F225" s="288">
        <v>3484</v>
      </c>
      <c r="G225" s="512">
        <v>1229</v>
      </c>
      <c r="H225" s="366">
        <f>SUM(G225*100/F225)</f>
        <v>35.275545350172216</v>
      </c>
      <c r="I225" s="391">
        <v>0</v>
      </c>
      <c r="J225" s="52"/>
    </row>
    <row r="226" spans="1:10" s="53" customFormat="1" ht="53.25" customHeight="1">
      <c r="A226" s="54"/>
      <c r="B226" s="56"/>
      <c r="C226" s="95"/>
      <c r="D226" s="345">
        <v>960</v>
      </c>
      <c r="E226" s="346" t="s">
        <v>54</v>
      </c>
      <c r="F226" s="347">
        <v>3000</v>
      </c>
      <c r="G226" s="272">
        <v>3000</v>
      </c>
      <c r="H226" s="366">
        <f>SUM(G226*100/F226)</f>
        <v>100</v>
      </c>
      <c r="I226" s="391">
        <v>0</v>
      </c>
      <c r="J226" s="52"/>
    </row>
    <row r="227" spans="1:10" s="53" customFormat="1" ht="116.25" customHeight="1">
      <c r="A227" s="54"/>
      <c r="B227" s="56"/>
      <c r="C227" s="149"/>
      <c r="D227" s="136">
        <v>970</v>
      </c>
      <c r="E227" s="261" t="s">
        <v>240</v>
      </c>
      <c r="F227" s="139">
        <v>21272</v>
      </c>
      <c r="G227" s="490">
        <v>23138.88</v>
      </c>
      <c r="H227" s="366">
        <f>SUM(G227*100/F227)</f>
        <v>108.77623166603986</v>
      </c>
      <c r="I227" s="391">
        <v>0</v>
      </c>
      <c r="J227" s="52"/>
    </row>
    <row r="228" spans="1:10" s="53" customFormat="1" ht="25.5">
      <c r="A228" s="58"/>
      <c r="B228" s="47"/>
      <c r="C228" s="69"/>
      <c r="D228" s="49">
        <v>2030</v>
      </c>
      <c r="E228" s="50" t="s">
        <v>22</v>
      </c>
      <c r="F228" s="64">
        <v>49860</v>
      </c>
      <c r="G228" s="305">
        <v>49860</v>
      </c>
      <c r="H228" s="351">
        <f>SUM(G228*100/F228)</f>
        <v>100</v>
      </c>
      <c r="I228" s="447">
        <v>0</v>
      </c>
      <c r="J228" s="52"/>
    </row>
    <row r="229" spans="1:10" s="44" customFormat="1" ht="141.75" customHeight="1">
      <c r="A229" s="55"/>
      <c r="B229" s="106"/>
      <c r="C229" s="73"/>
      <c r="D229" s="93"/>
      <c r="E229" s="522" t="s">
        <v>227</v>
      </c>
      <c r="F229" s="73"/>
      <c r="G229" s="406"/>
      <c r="H229" s="393" t="s">
        <v>114</v>
      </c>
      <c r="I229" s="448"/>
      <c r="J229" s="42"/>
    </row>
    <row r="230" spans="1:10" s="14" customFormat="1" ht="12.75">
      <c r="A230" s="25"/>
      <c r="B230" s="422"/>
      <c r="C230" s="15"/>
      <c r="D230" s="27"/>
      <c r="E230" s="423" t="s">
        <v>38</v>
      </c>
      <c r="F230" s="252">
        <f>SUM(F235:F236)</f>
        <v>595195.49</v>
      </c>
      <c r="G230" s="252">
        <f>SUM(G235:G236)</f>
        <v>3250</v>
      </c>
      <c r="H230" s="358">
        <f>SUM(G230*100/F230)</f>
        <v>0.5460390837302883</v>
      </c>
      <c r="I230" s="442">
        <f>SUM(I235:I236)</f>
        <v>0</v>
      </c>
      <c r="J230" s="13"/>
    </row>
    <row r="231" spans="1:10" s="14" customFormat="1" ht="12.75">
      <c r="A231" s="26"/>
      <c r="B231" s="208"/>
      <c r="C231" s="15"/>
      <c r="D231" s="27"/>
      <c r="E231" s="521" t="s">
        <v>37</v>
      </c>
      <c r="F231" s="250"/>
      <c r="G231" s="315"/>
      <c r="H231" s="356" t="s">
        <v>114</v>
      </c>
      <c r="I231" s="391"/>
      <c r="J231" s="13"/>
    </row>
    <row r="232" spans="1:9" s="112" customFormat="1" ht="12.75">
      <c r="A232" s="108" t="s">
        <v>108</v>
      </c>
      <c r="B232" s="109">
        <v>11</v>
      </c>
      <c r="C232" s="110"/>
      <c r="D232" s="110"/>
      <c r="E232" s="111"/>
      <c r="F232" s="110"/>
      <c r="G232" s="407"/>
      <c r="H232" s="360" t="s">
        <v>114</v>
      </c>
      <c r="I232" s="429"/>
    </row>
    <row r="233" spans="1:9" s="1" customFormat="1" ht="13.5" thickBot="1">
      <c r="A233" s="5"/>
      <c r="B233" s="4"/>
      <c r="C233" s="2"/>
      <c r="D233" s="2"/>
      <c r="E233" s="10"/>
      <c r="F233" s="2"/>
      <c r="G233" s="302"/>
      <c r="H233" s="361" t="s">
        <v>114</v>
      </c>
      <c r="I233" s="432"/>
    </row>
    <row r="234" spans="1:10" s="3" customFormat="1" ht="11.25" customHeight="1" thickBot="1">
      <c r="A234" s="194" t="s">
        <v>78</v>
      </c>
      <c r="B234" s="195" t="s">
        <v>105</v>
      </c>
      <c r="C234" s="697" t="s">
        <v>89</v>
      </c>
      <c r="D234" s="698"/>
      <c r="E234" s="197" t="s">
        <v>77</v>
      </c>
      <c r="F234" s="196" t="s">
        <v>111</v>
      </c>
      <c r="G234" s="214" t="s">
        <v>112</v>
      </c>
      <c r="H234" s="374" t="s">
        <v>113</v>
      </c>
      <c r="I234" s="216" t="s">
        <v>117</v>
      </c>
      <c r="J234" s="6"/>
    </row>
    <row r="235" spans="1:10" s="44" customFormat="1" ht="27" customHeight="1">
      <c r="A235" s="47"/>
      <c r="B235" s="344"/>
      <c r="C235" s="60"/>
      <c r="D235" s="66">
        <v>870</v>
      </c>
      <c r="E235" s="696" t="s">
        <v>246</v>
      </c>
      <c r="F235" s="566">
        <v>0</v>
      </c>
      <c r="G235" s="567">
        <v>3250</v>
      </c>
      <c r="H235" s="356" t="s">
        <v>114</v>
      </c>
      <c r="I235" s="399">
        <v>0</v>
      </c>
      <c r="J235" s="42"/>
    </row>
    <row r="236" spans="1:10" s="44" customFormat="1" ht="61.5" customHeight="1">
      <c r="A236" s="58"/>
      <c r="B236" s="47"/>
      <c r="C236" s="69"/>
      <c r="D236" s="113">
        <v>6257</v>
      </c>
      <c r="E236" s="608" t="s">
        <v>177</v>
      </c>
      <c r="F236" s="51">
        <v>595195.49</v>
      </c>
      <c r="G236" s="420">
        <v>0</v>
      </c>
      <c r="H236" s="358">
        <f>SUM(G236*100/F236)</f>
        <v>0</v>
      </c>
      <c r="I236" s="452">
        <v>0</v>
      </c>
      <c r="J236" s="42"/>
    </row>
    <row r="237" spans="1:10" s="381" customFormat="1" ht="66.75" customHeight="1">
      <c r="A237" s="604"/>
      <c r="B237" s="378"/>
      <c r="C237" s="379"/>
      <c r="D237" s="379"/>
      <c r="E237" s="609" t="s">
        <v>193</v>
      </c>
      <c r="F237" s="581" t="s">
        <v>114</v>
      </c>
      <c r="G237" s="382" t="s">
        <v>114</v>
      </c>
      <c r="H237" s="384" t="s">
        <v>114</v>
      </c>
      <c r="I237" s="425"/>
      <c r="J237" s="380"/>
    </row>
    <row r="238" spans="1:10" s="14" customFormat="1" ht="12.75">
      <c r="A238" s="25"/>
      <c r="B238" s="115">
        <v>80104</v>
      </c>
      <c r="C238" s="12"/>
      <c r="D238" s="29"/>
      <c r="E238" s="45" t="s">
        <v>106</v>
      </c>
      <c r="F238" s="438">
        <f>SUM(F239,F258,)</f>
        <v>1971568.1400000001</v>
      </c>
      <c r="G238" s="438">
        <f>SUM(G239,G258,)</f>
        <v>945357.3999999999</v>
      </c>
      <c r="H238" s="365">
        <f>SUM(G238*100/F238)</f>
        <v>47.949516976877085</v>
      </c>
      <c r="I238" s="268">
        <f>SUM(I239)</f>
        <v>57649.71</v>
      </c>
      <c r="J238" s="13"/>
    </row>
    <row r="239" spans="1:10" s="14" customFormat="1" ht="12.75">
      <c r="A239" s="25"/>
      <c r="B239" s="248"/>
      <c r="C239" s="205"/>
      <c r="D239" s="40"/>
      <c r="E239" s="249" t="s">
        <v>36</v>
      </c>
      <c r="F239" s="313">
        <f>SUM(F241:F256,F257)</f>
        <v>1939800.85</v>
      </c>
      <c r="G239" s="313">
        <f>SUM(G241:G256,G257)</f>
        <v>945357.3999999999</v>
      </c>
      <c r="H239" s="351">
        <f>SUM(G239*100/F239)</f>
        <v>48.73476573638989</v>
      </c>
      <c r="I239" s="390">
        <f>SUM(I241:I256,I257)</f>
        <v>57649.71</v>
      </c>
      <c r="J239" s="13"/>
    </row>
    <row r="240" spans="1:10" s="14" customFormat="1" ht="12.75">
      <c r="A240" s="11"/>
      <c r="B240" s="251"/>
      <c r="C240" s="15"/>
      <c r="D240" s="27"/>
      <c r="E240" s="256" t="s">
        <v>37</v>
      </c>
      <c r="F240" s="250"/>
      <c r="G240" s="315"/>
      <c r="H240" s="366" t="s">
        <v>114</v>
      </c>
      <c r="I240" s="399"/>
      <c r="J240" s="13"/>
    </row>
    <row r="241" spans="1:10" s="53" customFormat="1" ht="25.5">
      <c r="A241" s="47"/>
      <c r="B241" s="58"/>
      <c r="C241" s="585"/>
      <c r="D241" s="345">
        <v>660</v>
      </c>
      <c r="E241" s="346" t="s">
        <v>161</v>
      </c>
      <c r="F241" s="586">
        <v>245700</v>
      </c>
      <c r="G241" s="587">
        <v>152038.7</v>
      </c>
      <c r="H241" s="364">
        <f>SUM(G241*100/F241)</f>
        <v>61.87981277981279</v>
      </c>
      <c r="I241" s="390">
        <v>4017.55</v>
      </c>
      <c r="J241" s="52"/>
    </row>
    <row r="242" spans="1:10" s="53" customFormat="1" ht="38.25">
      <c r="A242" s="55"/>
      <c r="B242" s="54"/>
      <c r="C242" s="118"/>
      <c r="D242" s="119">
        <v>670</v>
      </c>
      <c r="E242" s="120" t="s">
        <v>162</v>
      </c>
      <c r="F242" s="159">
        <v>373900</v>
      </c>
      <c r="G242" s="513">
        <v>216821.56</v>
      </c>
      <c r="H242" s="362">
        <f>SUM(G242*100/F242)</f>
        <v>57.989184273870016</v>
      </c>
      <c r="I242" s="399">
        <v>5964.93</v>
      </c>
      <c r="J242" s="52"/>
    </row>
    <row r="243" spans="1:10" s="53" customFormat="1" ht="12.75" customHeight="1">
      <c r="A243" s="58"/>
      <c r="B243" s="47"/>
      <c r="C243" s="69"/>
      <c r="D243" s="63">
        <v>750</v>
      </c>
      <c r="E243" s="50" t="s">
        <v>82</v>
      </c>
      <c r="F243" s="126">
        <v>480</v>
      </c>
      <c r="G243" s="446">
        <v>240</v>
      </c>
      <c r="H243" s="351">
        <f>SUM(G243*100/F243)</f>
        <v>50</v>
      </c>
      <c r="I243" s="452">
        <v>0</v>
      </c>
      <c r="J243" s="52"/>
    </row>
    <row r="244" spans="1:10" s="53" customFormat="1" ht="12.75">
      <c r="A244" s="55"/>
      <c r="B244" s="54"/>
      <c r="C244" s="52"/>
      <c r="D244" s="52"/>
      <c r="E244" s="57" t="s">
        <v>2</v>
      </c>
      <c r="F244" s="52"/>
      <c r="G244" s="58"/>
      <c r="H244" s="362" t="s">
        <v>114</v>
      </c>
      <c r="I244" s="447"/>
      <c r="J244" s="52"/>
    </row>
    <row r="245" spans="1:10" s="53" customFormat="1" ht="12.75">
      <c r="A245" s="55"/>
      <c r="B245" s="54"/>
      <c r="C245" s="52"/>
      <c r="D245" s="52"/>
      <c r="E245" s="57" t="s">
        <v>60</v>
      </c>
      <c r="F245" s="52"/>
      <c r="G245" s="58"/>
      <c r="H245" s="362" t="s">
        <v>114</v>
      </c>
      <c r="I245" s="447"/>
      <c r="J245" s="52"/>
    </row>
    <row r="246" spans="1:10" s="53" customFormat="1" ht="38.25">
      <c r="A246" s="55"/>
      <c r="B246" s="54"/>
      <c r="C246" s="73"/>
      <c r="D246" s="73"/>
      <c r="E246" s="127" t="s">
        <v>194</v>
      </c>
      <c r="F246" s="73"/>
      <c r="G246" s="59"/>
      <c r="H246" s="364" t="s">
        <v>114</v>
      </c>
      <c r="I246" s="442"/>
      <c r="J246" s="52"/>
    </row>
    <row r="247" spans="1:10" s="53" customFormat="1" ht="63.75">
      <c r="A247" s="55"/>
      <c r="B247" s="54"/>
      <c r="C247" s="73"/>
      <c r="D247" s="66">
        <v>830</v>
      </c>
      <c r="E247" s="688" t="s">
        <v>241</v>
      </c>
      <c r="F247" s="287">
        <v>0</v>
      </c>
      <c r="G247" s="515">
        <v>0</v>
      </c>
      <c r="H247" s="393" t="s">
        <v>114</v>
      </c>
      <c r="I247" s="399">
        <v>5031.06</v>
      </c>
      <c r="J247" s="52"/>
    </row>
    <row r="248" spans="1:10" s="53" customFormat="1" ht="38.25">
      <c r="A248" s="65"/>
      <c r="B248" s="106"/>
      <c r="C248" s="149"/>
      <c r="D248" s="136">
        <v>920</v>
      </c>
      <c r="E248" s="137" t="s">
        <v>23</v>
      </c>
      <c r="F248" s="155">
        <v>1150</v>
      </c>
      <c r="G248" s="492">
        <v>929.66</v>
      </c>
      <c r="H248" s="366">
        <f>SUM(G248*100/F248)</f>
        <v>80.84</v>
      </c>
      <c r="I248" s="391">
        <v>0</v>
      </c>
      <c r="J248" s="52"/>
    </row>
    <row r="249" spans="1:9" s="112" customFormat="1" ht="12.75">
      <c r="A249" s="108" t="s">
        <v>108</v>
      </c>
      <c r="B249" s="109">
        <v>12</v>
      </c>
      <c r="C249" s="110"/>
      <c r="D249" s="110"/>
      <c r="E249" s="111"/>
      <c r="F249" s="110"/>
      <c r="G249" s="407"/>
      <c r="H249" s="360" t="s">
        <v>114</v>
      </c>
      <c r="I249" s="429"/>
    </row>
    <row r="250" spans="1:9" s="1" customFormat="1" ht="13.5" thickBot="1">
      <c r="A250" s="5"/>
      <c r="B250" s="4"/>
      <c r="C250" s="2"/>
      <c r="D250" s="2"/>
      <c r="E250" s="10"/>
      <c r="F250" s="2"/>
      <c r="G250" s="302"/>
      <c r="H250" s="361" t="s">
        <v>114</v>
      </c>
      <c r="I250" s="432"/>
    </row>
    <row r="251" spans="1:10" s="3" customFormat="1" ht="11.25" customHeight="1" thickBot="1">
      <c r="A251" s="194" t="s">
        <v>78</v>
      </c>
      <c r="B251" s="195" t="s">
        <v>105</v>
      </c>
      <c r="C251" s="697" t="s">
        <v>89</v>
      </c>
      <c r="D251" s="698"/>
      <c r="E251" s="197" t="s">
        <v>77</v>
      </c>
      <c r="F251" s="196" t="s">
        <v>111</v>
      </c>
      <c r="G251" s="214" t="s">
        <v>112</v>
      </c>
      <c r="H251" s="374" t="s">
        <v>113</v>
      </c>
      <c r="I251" s="216" t="s">
        <v>117</v>
      </c>
      <c r="J251" s="6"/>
    </row>
    <row r="252" spans="1:10" s="53" customFormat="1" ht="76.5">
      <c r="A252" s="55"/>
      <c r="B252" s="54"/>
      <c r="C252" s="149"/>
      <c r="D252" s="136">
        <v>970</v>
      </c>
      <c r="E252" s="261" t="s">
        <v>242</v>
      </c>
      <c r="F252" s="139">
        <v>0</v>
      </c>
      <c r="G252" s="490">
        <v>7233.24</v>
      </c>
      <c r="H252" s="389" t="s">
        <v>114</v>
      </c>
      <c r="I252" s="391">
        <v>0</v>
      </c>
      <c r="J252" s="52"/>
    </row>
    <row r="253" spans="1:10" s="53" customFormat="1" ht="25.5">
      <c r="A253" s="47"/>
      <c r="B253" s="344"/>
      <c r="C253" s="69"/>
      <c r="D253" s="49">
        <v>2030</v>
      </c>
      <c r="E253" s="50" t="s">
        <v>22</v>
      </c>
      <c r="F253" s="64">
        <v>895980</v>
      </c>
      <c r="G253" s="305">
        <v>447990</v>
      </c>
      <c r="H253" s="351">
        <f>SUM(G253*100/F253)</f>
        <v>50</v>
      </c>
      <c r="I253" s="447">
        <v>0</v>
      </c>
      <c r="J253" s="52"/>
    </row>
    <row r="254" spans="1:10" s="44" customFormat="1" ht="38.25">
      <c r="A254" s="54"/>
      <c r="B254" s="56"/>
      <c r="C254" s="73"/>
      <c r="D254" s="93"/>
      <c r="E254" s="522" t="s">
        <v>148</v>
      </c>
      <c r="F254" s="73"/>
      <c r="G254" s="406"/>
      <c r="H254" s="393" t="s">
        <v>114</v>
      </c>
      <c r="I254" s="448"/>
      <c r="J254" s="42"/>
    </row>
    <row r="255" spans="1:10" s="53" customFormat="1" ht="63.75">
      <c r="A255" s="47"/>
      <c r="B255" s="344"/>
      <c r="C255" s="69"/>
      <c r="D255" s="49">
        <v>2057</v>
      </c>
      <c r="E255" s="50" t="s">
        <v>176</v>
      </c>
      <c r="F255" s="64">
        <v>272590.85</v>
      </c>
      <c r="G255" s="305">
        <v>0</v>
      </c>
      <c r="H255" s="351">
        <f>SUM(G255*100/F255)</f>
        <v>0</v>
      </c>
      <c r="I255" s="447">
        <v>0</v>
      </c>
      <c r="J255" s="52"/>
    </row>
    <row r="256" spans="1:10" s="44" customFormat="1" ht="140.25">
      <c r="A256" s="54"/>
      <c r="B256" s="56"/>
      <c r="C256" s="73"/>
      <c r="D256" s="93"/>
      <c r="E256" s="609" t="s">
        <v>213</v>
      </c>
      <c r="F256" s="73"/>
      <c r="G256" s="406"/>
      <c r="H256" s="393" t="s">
        <v>114</v>
      </c>
      <c r="I256" s="448"/>
      <c r="J256" s="42"/>
    </row>
    <row r="257" spans="1:10" s="44" customFormat="1" ht="89.25">
      <c r="A257" s="58"/>
      <c r="B257" s="128"/>
      <c r="C257" s="437"/>
      <c r="D257" s="263">
        <v>2310</v>
      </c>
      <c r="E257" s="285" t="s">
        <v>152</v>
      </c>
      <c r="F257" s="264">
        <v>150000</v>
      </c>
      <c r="G257" s="484">
        <v>120104.24</v>
      </c>
      <c r="H257" s="366">
        <f>SUM(G257*100/F257)</f>
        <v>80.06949333333333</v>
      </c>
      <c r="I257" s="391">
        <v>42636.17</v>
      </c>
      <c r="J257" s="42"/>
    </row>
    <row r="258" spans="1:10" s="14" customFormat="1" ht="12.75">
      <c r="A258" s="25"/>
      <c r="B258" s="422"/>
      <c r="C258" s="15"/>
      <c r="D258" s="27"/>
      <c r="E258" s="423" t="s">
        <v>38</v>
      </c>
      <c r="F258" s="252">
        <f>SUM(F263)</f>
        <v>31767.29</v>
      </c>
      <c r="G258" s="252">
        <f>SUM(G263)</f>
        <v>0</v>
      </c>
      <c r="H258" s="358">
        <f>SUM(G258*100/F258)</f>
        <v>0</v>
      </c>
      <c r="I258" s="442">
        <f>SUM(I263)</f>
        <v>0</v>
      </c>
      <c r="J258" s="13"/>
    </row>
    <row r="259" spans="1:10" s="14" customFormat="1" ht="12.75">
      <c r="A259" s="26"/>
      <c r="B259" s="208"/>
      <c r="C259" s="15"/>
      <c r="D259" s="27"/>
      <c r="E259" s="521" t="s">
        <v>37</v>
      </c>
      <c r="F259" s="250"/>
      <c r="G259" s="315"/>
      <c r="H259" s="356" t="s">
        <v>114</v>
      </c>
      <c r="I259" s="391"/>
      <c r="J259" s="13"/>
    </row>
    <row r="260" spans="1:9" s="112" customFormat="1" ht="12.75">
      <c r="A260" s="108" t="s">
        <v>108</v>
      </c>
      <c r="B260" s="109">
        <v>13</v>
      </c>
      <c r="C260" s="110"/>
      <c r="D260" s="110"/>
      <c r="E260" s="111"/>
      <c r="F260" s="110"/>
      <c r="G260" s="407"/>
      <c r="H260" s="360" t="s">
        <v>114</v>
      </c>
      <c r="I260" s="429"/>
    </row>
    <row r="261" spans="1:9" s="1" customFormat="1" ht="13.5" thickBot="1">
      <c r="A261" s="5"/>
      <c r="B261" s="4"/>
      <c r="C261" s="2"/>
      <c r="D261" s="2"/>
      <c r="E261" s="10"/>
      <c r="F261" s="2"/>
      <c r="G261" s="302"/>
      <c r="H261" s="361" t="s">
        <v>114</v>
      </c>
      <c r="I261" s="432"/>
    </row>
    <row r="262" spans="1:10" s="3" customFormat="1" ht="11.25" customHeight="1" thickBot="1">
      <c r="A262" s="273" t="s">
        <v>78</v>
      </c>
      <c r="B262" s="274" t="s">
        <v>105</v>
      </c>
      <c r="C262" s="699" t="s">
        <v>89</v>
      </c>
      <c r="D262" s="698"/>
      <c r="E262" s="276" t="s">
        <v>77</v>
      </c>
      <c r="F262" s="275" t="s">
        <v>111</v>
      </c>
      <c r="G262" s="214" t="s">
        <v>112</v>
      </c>
      <c r="H262" s="374" t="s">
        <v>113</v>
      </c>
      <c r="I262" s="216" t="s">
        <v>117</v>
      </c>
      <c r="J262" s="6"/>
    </row>
    <row r="263" spans="1:10" s="44" customFormat="1" ht="61.5" customHeight="1">
      <c r="A263" s="47"/>
      <c r="B263" s="344"/>
      <c r="C263" s="69"/>
      <c r="D263" s="113">
        <v>6257</v>
      </c>
      <c r="E263" s="608" t="s">
        <v>177</v>
      </c>
      <c r="F263" s="51">
        <v>31767.29</v>
      </c>
      <c r="G263" s="420">
        <v>0</v>
      </c>
      <c r="H263" s="358">
        <f>SUM(G263*100/F263)</f>
        <v>0</v>
      </c>
      <c r="I263" s="452">
        <v>0</v>
      </c>
      <c r="J263" s="42"/>
    </row>
    <row r="264" spans="1:10" s="381" customFormat="1" ht="51">
      <c r="A264" s="601"/>
      <c r="B264" s="378"/>
      <c r="C264" s="379"/>
      <c r="D264" s="379"/>
      <c r="E264" s="609" t="s">
        <v>195</v>
      </c>
      <c r="F264" s="581" t="s">
        <v>114</v>
      </c>
      <c r="G264" s="382" t="s">
        <v>114</v>
      </c>
      <c r="H264" s="384" t="s">
        <v>114</v>
      </c>
      <c r="I264" s="425"/>
      <c r="J264" s="380"/>
    </row>
    <row r="265" spans="1:10" s="292" customFormat="1" ht="12.75">
      <c r="A265" s="290"/>
      <c r="B265" s="308">
        <v>80113</v>
      </c>
      <c r="C265" s="323"/>
      <c r="D265" s="324"/>
      <c r="E265" s="325" t="s">
        <v>39</v>
      </c>
      <c r="F265" s="326">
        <f>SUM(F268:F268)</f>
        <v>0</v>
      </c>
      <c r="G265" s="326">
        <f>SUM(G266)</f>
        <v>600</v>
      </c>
      <c r="H265" s="327" t="s">
        <v>114</v>
      </c>
      <c r="I265" s="485">
        <f>SUM(I266)</f>
        <v>0</v>
      </c>
      <c r="J265" s="291"/>
    </row>
    <row r="266" spans="1:10" s="292" customFormat="1" ht="12.75">
      <c r="A266" s="293"/>
      <c r="B266" s="311"/>
      <c r="C266" s="294"/>
      <c r="D266" s="295"/>
      <c r="E266" s="312" t="s">
        <v>36</v>
      </c>
      <c r="F266" s="313">
        <f>SUM(F268:F268)</f>
        <v>0</v>
      </c>
      <c r="G266" s="313">
        <f>SUM(G268:G268)</f>
        <v>600</v>
      </c>
      <c r="H266" s="313" t="s">
        <v>114</v>
      </c>
      <c r="I266" s="313">
        <f>SUM(I268:I268)</f>
        <v>0</v>
      </c>
      <c r="J266" s="291"/>
    </row>
    <row r="267" spans="1:10" s="292" customFormat="1" ht="12.75">
      <c r="A267" s="293"/>
      <c r="B267" s="311"/>
      <c r="C267" s="296"/>
      <c r="D267" s="297"/>
      <c r="E267" s="314" t="s">
        <v>37</v>
      </c>
      <c r="F267" s="313"/>
      <c r="G267" s="315"/>
      <c r="H267" s="486" t="s">
        <v>114</v>
      </c>
      <c r="I267" s="399"/>
      <c r="J267" s="291"/>
    </row>
    <row r="268" spans="1:10" s="14" customFormat="1" ht="51">
      <c r="A268" s="11"/>
      <c r="B268" s="253"/>
      <c r="C268" s="39"/>
      <c r="D268" s="269">
        <v>950</v>
      </c>
      <c r="E268" s="599" t="s">
        <v>228</v>
      </c>
      <c r="F268" s="250">
        <v>0</v>
      </c>
      <c r="G268" s="313">
        <v>600</v>
      </c>
      <c r="H268" s="389" t="s">
        <v>114</v>
      </c>
      <c r="I268" s="399">
        <v>0</v>
      </c>
      <c r="J268" s="13"/>
    </row>
    <row r="269" spans="1:10" s="14" customFormat="1" ht="12.75">
      <c r="A269" s="25"/>
      <c r="B269" s="209">
        <v>80148</v>
      </c>
      <c r="C269" s="204"/>
      <c r="D269" s="205"/>
      <c r="E269" s="206" t="s">
        <v>33</v>
      </c>
      <c r="F269" s="207">
        <f>SUM(F270)</f>
        <v>493000</v>
      </c>
      <c r="G269" s="514">
        <f>SUM(G270)</f>
        <v>233388.6</v>
      </c>
      <c r="H269" s="365">
        <f>SUM(G269*100/F269)</f>
        <v>47.34048681541582</v>
      </c>
      <c r="I269" s="488">
        <f>SUM(I272)</f>
        <v>3442.8</v>
      </c>
      <c r="J269" s="13"/>
    </row>
    <row r="270" spans="1:10" s="14" customFormat="1" ht="12.75">
      <c r="A270" s="11"/>
      <c r="B270" s="251"/>
      <c r="C270" s="205"/>
      <c r="D270" s="40"/>
      <c r="E270" s="249" t="s">
        <v>36</v>
      </c>
      <c r="F270" s="250">
        <f>SUM(F272:F272)</f>
        <v>493000</v>
      </c>
      <c r="G270" s="313">
        <f>SUM(G272:G272)</f>
        <v>233388.6</v>
      </c>
      <c r="H270" s="351">
        <f>SUM(G270*100/F270)</f>
        <v>47.34048681541582</v>
      </c>
      <c r="I270" s="390">
        <f>SUM(I272)</f>
        <v>3442.8</v>
      </c>
      <c r="J270" s="13"/>
    </row>
    <row r="271" spans="1:10" s="14" customFormat="1" ht="12.75">
      <c r="A271" s="11"/>
      <c r="B271" s="208"/>
      <c r="C271" s="15"/>
      <c r="D271" s="27"/>
      <c r="E271" s="256" t="s">
        <v>37</v>
      </c>
      <c r="F271" s="250"/>
      <c r="G271" s="315"/>
      <c r="H271" s="366" t="s">
        <v>114</v>
      </c>
      <c r="I271" s="399"/>
      <c r="J271" s="13"/>
    </row>
    <row r="272" spans="1:10" s="53" customFormat="1" ht="38.25">
      <c r="A272" s="54"/>
      <c r="B272" s="93"/>
      <c r="C272" s="73"/>
      <c r="D272" s="66">
        <v>830</v>
      </c>
      <c r="E272" s="144" t="s">
        <v>124</v>
      </c>
      <c r="F272" s="287">
        <v>493000</v>
      </c>
      <c r="G272" s="515">
        <v>233388.6</v>
      </c>
      <c r="H272" s="366">
        <f>SUM(G272*100/F272)</f>
        <v>47.34048681541582</v>
      </c>
      <c r="I272" s="399">
        <v>3442.8</v>
      </c>
      <c r="J272" s="52"/>
    </row>
    <row r="273" spans="1:10" s="292" customFormat="1" ht="38.25">
      <c r="A273" s="290"/>
      <c r="B273" s="308">
        <v>80153</v>
      </c>
      <c r="C273" s="323"/>
      <c r="D273" s="324"/>
      <c r="E273" s="325" t="s">
        <v>196</v>
      </c>
      <c r="F273" s="326">
        <f>SUM(F274)</f>
        <v>277422.19</v>
      </c>
      <c r="G273" s="326">
        <f>SUM(G274)</f>
        <v>277424.54</v>
      </c>
      <c r="H273" s="558">
        <f>SUM(G273*100/F273)</f>
        <v>100.00084708436624</v>
      </c>
      <c r="I273" s="485">
        <f>SUM(I274)</f>
        <v>0</v>
      </c>
      <c r="J273" s="291"/>
    </row>
    <row r="274" spans="1:10" s="292" customFormat="1" ht="12.75">
      <c r="A274" s="293"/>
      <c r="B274" s="311"/>
      <c r="C274" s="294"/>
      <c r="D274" s="295"/>
      <c r="E274" s="312" t="s">
        <v>36</v>
      </c>
      <c r="F274" s="313">
        <f>SUM(F276:F280)</f>
        <v>277422.19</v>
      </c>
      <c r="G274" s="313">
        <f>SUM(G276:G280)</f>
        <v>277424.54</v>
      </c>
      <c r="H274" s="366">
        <f>SUM(G274*100/F274)</f>
        <v>100.00084708436624</v>
      </c>
      <c r="I274" s="313">
        <f>SUM(I276:I280)</f>
        <v>0</v>
      </c>
      <c r="J274" s="291"/>
    </row>
    <row r="275" spans="1:10" s="292" customFormat="1" ht="12.75">
      <c r="A275" s="293"/>
      <c r="B275" s="311"/>
      <c r="C275" s="296"/>
      <c r="D275" s="297"/>
      <c r="E275" s="314" t="s">
        <v>37</v>
      </c>
      <c r="F275" s="313"/>
      <c r="G275" s="315"/>
      <c r="H275" s="486" t="s">
        <v>114</v>
      </c>
      <c r="I275" s="399"/>
      <c r="J275" s="291"/>
    </row>
    <row r="276" spans="1:10" s="53" customFormat="1" ht="25.5" customHeight="1">
      <c r="A276" s="65"/>
      <c r="B276" s="106"/>
      <c r="C276" s="149"/>
      <c r="D276" s="136">
        <v>970</v>
      </c>
      <c r="E276" s="261" t="s">
        <v>229</v>
      </c>
      <c r="F276" s="139">
        <v>0</v>
      </c>
      <c r="G276" s="490">
        <v>2.35</v>
      </c>
      <c r="H276" s="389" t="s">
        <v>114</v>
      </c>
      <c r="I276" s="391">
        <v>0</v>
      </c>
      <c r="J276" s="52"/>
    </row>
    <row r="277" spans="1:9" s="112" customFormat="1" ht="12.75">
      <c r="A277" s="108" t="s">
        <v>108</v>
      </c>
      <c r="B277" s="109">
        <v>14</v>
      </c>
      <c r="C277" s="110"/>
      <c r="D277" s="110"/>
      <c r="E277" s="111"/>
      <c r="F277" s="110"/>
      <c r="G277" s="407"/>
      <c r="H277" s="360" t="s">
        <v>114</v>
      </c>
      <c r="I277" s="429"/>
    </row>
    <row r="278" spans="1:9" s="1" customFormat="1" ht="13.5" thickBot="1">
      <c r="A278" s="5"/>
      <c r="B278" s="4"/>
      <c r="C278" s="2"/>
      <c r="D278" s="2"/>
      <c r="E278" s="10"/>
      <c r="F278" s="2"/>
      <c r="G278" s="302"/>
      <c r="H278" s="361" t="s">
        <v>114</v>
      </c>
      <c r="I278" s="432"/>
    </row>
    <row r="279" spans="1:10" s="3" customFormat="1" ht="11.25" customHeight="1" thickBot="1">
      <c r="A279" s="273" t="s">
        <v>78</v>
      </c>
      <c r="B279" s="274" t="s">
        <v>105</v>
      </c>
      <c r="C279" s="699" t="s">
        <v>89</v>
      </c>
      <c r="D279" s="698"/>
      <c r="E279" s="276" t="s">
        <v>77</v>
      </c>
      <c r="F279" s="275" t="s">
        <v>111</v>
      </c>
      <c r="G279" s="214" t="s">
        <v>112</v>
      </c>
      <c r="H279" s="374" t="s">
        <v>113</v>
      </c>
      <c r="I279" s="216" t="s">
        <v>117</v>
      </c>
      <c r="J279" s="6"/>
    </row>
    <row r="280" spans="1:10" s="53" customFormat="1" ht="25.5">
      <c r="A280" s="47"/>
      <c r="B280" s="344"/>
      <c r="C280" s="42"/>
      <c r="D280" s="81">
        <v>2010</v>
      </c>
      <c r="E280" s="57" t="s">
        <v>58</v>
      </c>
      <c r="F280" s="82">
        <v>277422.19</v>
      </c>
      <c r="G280" s="417">
        <v>277422.19</v>
      </c>
      <c r="H280" s="362">
        <f>SUM(G280*100/F280)</f>
        <v>100</v>
      </c>
      <c r="I280" s="447">
        <v>0</v>
      </c>
      <c r="J280" s="52"/>
    </row>
    <row r="281" spans="1:10" s="44" customFormat="1" ht="12.75">
      <c r="A281" s="54"/>
      <c r="B281" s="55"/>
      <c r="C281" s="55"/>
      <c r="D281" s="52"/>
      <c r="E281" s="57" t="s">
        <v>59</v>
      </c>
      <c r="F281" s="52"/>
      <c r="G281" s="400"/>
      <c r="H281" s="362" t="s">
        <v>114</v>
      </c>
      <c r="I281" s="428"/>
      <c r="J281" s="42"/>
    </row>
    <row r="282" spans="1:10" s="44" customFormat="1" ht="89.25">
      <c r="A282" s="47"/>
      <c r="B282" s="88"/>
      <c r="C282" s="59"/>
      <c r="D282" s="60"/>
      <c r="E282" s="127" t="s">
        <v>197</v>
      </c>
      <c r="F282" s="73"/>
      <c r="G282" s="406"/>
      <c r="H282" s="364" t="s">
        <v>114</v>
      </c>
      <c r="I282" s="425"/>
      <c r="J282" s="42"/>
    </row>
    <row r="283" spans="1:10" s="14" customFormat="1" ht="12.75">
      <c r="A283" s="25"/>
      <c r="B283" s="160">
        <v>80195</v>
      </c>
      <c r="C283" s="38"/>
      <c r="D283" s="15"/>
      <c r="E283" s="161" t="s">
        <v>95</v>
      </c>
      <c r="F283" s="162">
        <f>SUM(F284)</f>
        <v>0</v>
      </c>
      <c r="G283" s="487">
        <f>SUM(G284)</f>
        <v>0</v>
      </c>
      <c r="H283" s="402" t="s">
        <v>114</v>
      </c>
      <c r="I283" s="485">
        <f>SUM(I284)</f>
        <v>879.2800000000001</v>
      </c>
      <c r="J283" s="13"/>
    </row>
    <row r="284" spans="1:10" s="14" customFormat="1" ht="12.75">
      <c r="A284" s="11"/>
      <c r="B284" s="251"/>
      <c r="C284" s="205"/>
      <c r="D284" s="40"/>
      <c r="E284" s="249" t="s">
        <v>36</v>
      </c>
      <c r="F284" s="250">
        <f>SUM(F286:F292)</f>
        <v>0</v>
      </c>
      <c r="G284" s="250">
        <f>SUM(G286:G292)</f>
        <v>0</v>
      </c>
      <c r="H284" s="383" t="s">
        <v>114</v>
      </c>
      <c r="I284" s="390">
        <f>SUM(I286:I292)</f>
        <v>879.2800000000001</v>
      </c>
      <c r="J284" s="13"/>
    </row>
    <row r="285" spans="1:10" s="14" customFormat="1" ht="12.75">
      <c r="A285" s="11"/>
      <c r="B285" s="251"/>
      <c r="C285" s="15"/>
      <c r="D285" s="27"/>
      <c r="E285" s="256" t="s">
        <v>37</v>
      </c>
      <c r="F285" s="250"/>
      <c r="G285" s="315"/>
      <c r="H285" s="389" t="s">
        <v>114</v>
      </c>
      <c r="I285" s="399"/>
      <c r="J285" s="13"/>
    </row>
    <row r="286" spans="1:10" s="53" customFormat="1" ht="26.25" customHeight="1">
      <c r="A286" s="58"/>
      <c r="B286" s="47"/>
      <c r="C286" s="182"/>
      <c r="D286" s="345">
        <v>570</v>
      </c>
      <c r="E286" s="565" t="s">
        <v>153</v>
      </c>
      <c r="F286" s="347">
        <v>0</v>
      </c>
      <c r="G286" s="467">
        <v>0</v>
      </c>
      <c r="H286" s="389" t="s">
        <v>114</v>
      </c>
      <c r="I286" s="391">
        <v>300</v>
      </c>
      <c r="J286" s="52"/>
    </row>
    <row r="287" spans="1:10" s="53" customFormat="1" ht="13.5" customHeight="1">
      <c r="A287" s="58"/>
      <c r="B287" s="47"/>
      <c r="C287" s="69"/>
      <c r="D287" s="63">
        <v>750</v>
      </c>
      <c r="E287" s="50" t="s">
        <v>82</v>
      </c>
      <c r="F287" s="80">
        <v>0</v>
      </c>
      <c r="G287" s="495">
        <v>0</v>
      </c>
      <c r="H287" s="383" t="s">
        <v>114</v>
      </c>
      <c r="I287" s="452">
        <v>295.2</v>
      </c>
      <c r="J287" s="52"/>
    </row>
    <row r="288" spans="1:10" s="53" customFormat="1" ht="12.75">
      <c r="A288" s="55"/>
      <c r="B288" s="54"/>
      <c r="C288" s="52"/>
      <c r="D288" s="52"/>
      <c r="E288" s="57" t="s">
        <v>21</v>
      </c>
      <c r="F288" s="52"/>
      <c r="G288" s="58"/>
      <c r="H288" s="362" t="s">
        <v>126</v>
      </c>
      <c r="I288" s="447"/>
      <c r="J288" s="52"/>
    </row>
    <row r="289" spans="1:10" s="53" customFormat="1" ht="12.75">
      <c r="A289" s="55"/>
      <c r="B289" s="54"/>
      <c r="C289" s="52"/>
      <c r="D289" s="52"/>
      <c r="E289" s="57" t="s">
        <v>60</v>
      </c>
      <c r="F289" s="52"/>
      <c r="G289" s="58"/>
      <c r="H289" s="362" t="s">
        <v>114</v>
      </c>
      <c r="I289" s="447"/>
      <c r="J289" s="52"/>
    </row>
    <row r="290" spans="1:10" s="53" customFormat="1" ht="38.25">
      <c r="A290" s="55"/>
      <c r="B290" s="54"/>
      <c r="C290" s="73"/>
      <c r="D290" s="73"/>
      <c r="E290" s="522" t="s">
        <v>147</v>
      </c>
      <c r="F290" s="73"/>
      <c r="G290" s="59"/>
      <c r="H290" s="364" t="s">
        <v>114</v>
      </c>
      <c r="I290" s="442"/>
      <c r="J290" s="52"/>
    </row>
    <row r="291" spans="1:10" s="301" customFormat="1" ht="14.25" customHeight="1">
      <c r="A291" s="304"/>
      <c r="B291" s="298"/>
      <c r="C291" s="306"/>
      <c r="D291" s="269">
        <v>910</v>
      </c>
      <c r="E291" s="124" t="s">
        <v>76</v>
      </c>
      <c r="F291" s="272">
        <v>0</v>
      </c>
      <c r="G291" s="271">
        <v>0</v>
      </c>
      <c r="H291" s="389" t="s">
        <v>114</v>
      </c>
      <c r="I291" s="391">
        <v>68</v>
      </c>
      <c r="J291" s="300"/>
    </row>
    <row r="292" spans="1:10" s="53" customFormat="1" ht="39" thickBot="1">
      <c r="A292" s="681"/>
      <c r="B292" s="317"/>
      <c r="C292" s="654"/>
      <c r="D292" s="549">
        <v>920</v>
      </c>
      <c r="E292" s="629" t="s">
        <v>169</v>
      </c>
      <c r="F292" s="682">
        <v>0</v>
      </c>
      <c r="G292" s="683">
        <v>0</v>
      </c>
      <c r="H292" s="473" t="s">
        <v>114</v>
      </c>
      <c r="I292" s="443">
        <v>216.08</v>
      </c>
      <c r="J292" s="52"/>
    </row>
    <row r="293" spans="1:10" s="301" customFormat="1" ht="12.75">
      <c r="A293" s="331">
        <v>851</v>
      </c>
      <c r="B293" s="332"/>
      <c r="C293" s="332"/>
      <c r="D293" s="333"/>
      <c r="E293" s="265" t="s">
        <v>66</v>
      </c>
      <c r="F293" s="334">
        <f>SUM(F294)</f>
        <v>0</v>
      </c>
      <c r="G293" s="334">
        <f>SUM(G294)</f>
        <v>1573.7</v>
      </c>
      <c r="H293" s="335" t="s">
        <v>114</v>
      </c>
      <c r="I293" s="464">
        <f>SUM(I294)</f>
        <v>0</v>
      </c>
      <c r="J293" s="300"/>
    </row>
    <row r="294" spans="1:10" s="292" customFormat="1" ht="12.75">
      <c r="A294" s="336"/>
      <c r="B294" s="337">
        <v>85154</v>
      </c>
      <c r="C294" s="338"/>
      <c r="D294" s="339"/>
      <c r="E294" s="340" t="s">
        <v>90</v>
      </c>
      <c r="F294" s="341">
        <f>SUM(F295)</f>
        <v>0</v>
      </c>
      <c r="G294" s="341">
        <f>SUM(G295)</f>
        <v>1573.7</v>
      </c>
      <c r="H294" s="342" t="s">
        <v>114</v>
      </c>
      <c r="I294" s="465">
        <f>SUM(I295)</f>
        <v>0</v>
      </c>
      <c r="J294" s="291"/>
    </row>
    <row r="295" spans="1:10" s="292" customFormat="1" ht="12.75">
      <c r="A295" s="290"/>
      <c r="B295" s="322"/>
      <c r="C295" s="294"/>
      <c r="D295" s="295"/>
      <c r="E295" s="312" t="s">
        <v>36</v>
      </c>
      <c r="F295" s="313">
        <f>SUM(F297:F297)</f>
        <v>0</v>
      </c>
      <c r="G295" s="313">
        <f>SUM(G297:G297)</f>
        <v>1573.7</v>
      </c>
      <c r="H295" s="282" t="s">
        <v>114</v>
      </c>
      <c r="I295" s="390">
        <f>SUM(I297:I297)</f>
        <v>0</v>
      </c>
      <c r="J295" s="291"/>
    </row>
    <row r="296" spans="1:10" s="292" customFormat="1" ht="12.75">
      <c r="A296" s="290"/>
      <c r="B296" s="311"/>
      <c r="C296" s="294"/>
      <c r="D296" s="295"/>
      <c r="E296" s="314" t="s">
        <v>37</v>
      </c>
      <c r="F296" s="313"/>
      <c r="G296" s="315"/>
      <c r="H296" s="486" t="s">
        <v>114</v>
      </c>
      <c r="I296" s="391"/>
      <c r="J296" s="291"/>
    </row>
    <row r="297" spans="1:10" s="44" customFormat="1" ht="45.75" customHeight="1">
      <c r="A297" s="128"/>
      <c r="B297" s="88"/>
      <c r="C297" s="182"/>
      <c r="D297" s="263">
        <v>830</v>
      </c>
      <c r="E297" s="328" t="s">
        <v>143</v>
      </c>
      <c r="F297" s="271">
        <v>0</v>
      </c>
      <c r="G297" s="272">
        <v>1573.7</v>
      </c>
      <c r="H297" s="278" t="s">
        <v>114</v>
      </c>
      <c r="I297" s="391">
        <v>0</v>
      </c>
      <c r="J297" s="42"/>
    </row>
    <row r="298" spans="1:9" s="112" customFormat="1" ht="12.75">
      <c r="A298" s="108" t="s">
        <v>108</v>
      </c>
      <c r="B298" s="109">
        <v>15</v>
      </c>
      <c r="C298" s="110"/>
      <c r="D298" s="110"/>
      <c r="E298" s="111"/>
      <c r="F298" s="110"/>
      <c r="G298" s="407"/>
      <c r="H298" s="360" t="s">
        <v>114</v>
      </c>
      <c r="I298" s="429"/>
    </row>
    <row r="299" spans="1:9" s="1" customFormat="1" ht="13.5" thickBot="1">
      <c r="A299" s="5"/>
      <c r="B299" s="4"/>
      <c r="C299" s="2"/>
      <c r="D299" s="2"/>
      <c r="E299" s="10"/>
      <c r="F299" s="2"/>
      <c r="G299" s="302"/>
      <c r="H299" s="361" t="s">
        <v>114</v>
      </c>
      <c r="I299" s="432"/>
    </row>
    <row r="300" spans="1:10" s="3" customFormat="1" ht="11.25" customHeight="1" thickBot="1">
      <c r="A300" s="273" t="s">
        <v>78</v>
      </c>
      <c r="B300" s="274" t="s">
        <v>105</v>
      </c>
      <c r="C300" s="699" t="s">
        <v>89</v>
      </c>
      <c r="D300" s="698"/>
      <c r="E300" s="276" t="s">
        <v>77</v>
      </c>
      <c r="F300" s="275" t="s">
        <v>111</v>
      </c>
      <c r="G300" s="214" t="s">
        <v>112</v>
      </c>
      <c r="H300" s="376" t="s">
        <v>113</v>
      </c>
      <c r="I300" s="216" t="s">
        <v>117</v>
      </c>
      <c r="J300" s="6"/>
    </row>
    <row r="301" spans="1:10" s="44" customFormat="1" ht="12.75">
      <c r="A301" s="242">
        <v>852</v>
      </c>
      <c r="B301" s="227"/>
      <c r="C301" s="227"/>
      <c r="D301" s="220"/>
      <c r="E301" s="225" t="s">
        <v>70</v>
      </c>
      <c r="F301" s="226">
        <f>SUM(F302,F306,F315,F326,F331,F337,F343,F352,F362,F366,F373,)</f>
        <v>1447547.2</v>
      </c>
      <c r="G301" s="226">
        <f>SUM(G302,G306,G315,G326,G331,G337,G343,G352,G362,G366,G373,)</f>
        <v>770235.82</v>
      </c>
      <c r="H301" s="648">
        <f>SUM(G301*100/F301)</f>
        <v>53.209720553499054</v>
      </c>
      <c r="I301" s="656">
        <f>SUM(I302,I306,I315,I326,I331,I337,I343,I352,I362,I373,)</f>
        <v>192.1</v>
      </c>
      <c r="J301" s="42"/>
    </row>
    <row r="302" spans="1:10" s="14" customFormat="1" ht="12.75">
      <c r="A302" s="35"/>
      <c r="B302" s="286">
        <v>85202</v>
      </c>
      <c r="C302" s="20"/>
      <c r="D302" s="21"/>
      <c r="E302" s="266" t="s">
        <v>34</v>
      </c>
      <c r="F302" s="267">
        <f>SUM(F303)</f>
        <v>7900</v>
      </c>
      <c r="G302" s="465">
        <f>SUM(G303)</f>
        <v>3700</v>
      </c>
      <c r="H302" s="386">
        <f>SUM(G302*100/F302)</f>
        <v>46.835443037974684</v>
      </c>
      <c r="I302" s="268">
        <f>SUM(I305)</f>
        <v>0</v>
      </c>
      <c r="J302" s="13"/>
    </row>
    <row r="303" spans="1:10" s="14" customFormat="1" ht="12.75">
      <c r="A303" s="25"/>
      <c r="B303" s="248"/>
      <c r="C303" s="205"/>
      <c r="D303" s="40"/>
      <c r="E303" s="249" t="s">
        <v>36</v>
      </c>
      <c r="F303" s="250">
        <f>SUM(F305:F305)</f>
        <v>7900</v>
      </c>
      <c r="G303" s="313">
        <f>SUM(G305:G305)</f>
        <v>3700</v>
      </c>
      <c r="H303" s="383">
        <f>SUM(G303*100/F303)</f>
        <v>46.835443037974684</v>
      </c>
      <c r="I303" s="390">
        <f>SUM(I305:I307)</f>
        <v>0</v>
      </c>
      <c r="J303" s="13"/>
    </row>
    <row r="304" spans="1:10" s="14" customFormat="1" ht="12.75">
      <c r="A304" s="11"/>
      <c r="B304" s="251"/>
      <c r="C304" s="15"/>
      <c r="D304" s="27"/>
      <c r="E304" s="256" t="s">
        <v>37</v>
      </c>
      <c r="F304" s="250"/>
      <c r="G304" s="315"/>
      <c r="H304" s="386" t="s">
        <v>114</v>
      </c>
      <c r="I304" s="399"/>
      <c r="J304" s="13"/>
    </row>
    <row r="305" spans="1:10" s="301" customFormat="1" ht="38.25">
      <c r="A305" s="304"/>
      <c r="B305" s="298"/>
      <c r="C305" s="306"/>
      <c r="D305" s="269">
        <v>830</v>
      </c>
      <c r="E305" s="270" t="s">
        <v>53</v>
      </c>
      <c r="F305" s="271">
        <v>7900</v>
      </c>
      <c r="G305" s="272">
        <v>3700</v>
      </c>
      <c r="H305" s="383">
        <f>SUM(G305*100/F305)</f>
        <v>46.835443037974684</v>
      </c>
      <c r="I305" s="391">
        <v>0</v>
      </c>
      <c r="J305" s="300"/>
    </row>
    <row r="306" spans="1:10" s="14" customFormat="1" ht="12.75">
      <c r="A306" s="25"/>
      <c r="B306" s="84">
        <v>85203</v>
      </c>
      <c r="C306" s="12"/>
      <c r="D306" s="29"/>
      <c r="E306" s="45" t="s">
        <v>69</v>
      </c>
      <c r="F306" s="85">
        <f>SUM(F309:F314)</f>
        <v>631078.2</v>
      </c>
      <c r="G306" s="438">
        <f>SUM(G309:G314)</f>
        <v>302873.09</v>
      </c>
      <c r="H306" s="386">
        <f>SUM(G306*100/F306)</f>
        <v>47.99295713272936</v>
      </c>
      <c r="I306" s="310">
        <f>SUM(I309:I314)</f>
        <v>0</v>
      </c>
      <c r="J306" s="13"/>
    </row>
    <row r="307" spans="1:10" s="14" customFormat="1" ht="12.75">
      <c r="A307" s="11"/>
      <c r="B307" s="251"/>
      <c r="C307" s="205"/>
      <c r="D307" s="40"/>
      <c r="E307" s="249" t="s">
        <v>36</v>
      </c>
      <c r="F307" s="250">
        <f>SUM(F309:F312)</f>
        <v>631078.2</v>
      </c>
      <c r="G307" s="313">
        <f>SUM(G309:G312)</f>
        <v>302873.09</v>
      </c>
      <c r="H307" s="383">
        <f>SUM(G307*100/F307)</f>
        <v>47.99295713272936</v>
      </c>
      <c r="I307" s="390">
        <f>SUM(I309:I313)</f>
        <v>0</v>
      </c>
      <c r="J307" s="13"/>
    </row>
    <row r="308" spans="1:10" s="14" customFormat="1" ht="12.75">
      <c r="A308" s="11"/>
      <c r="B308" s="251"/>
      <c r="C308" s="15"/>
      <c r="D308" s="27"/>
      <c r="E308" s="256" t="s">
        <v>37</v>
      </c>
      <c r="F308" s="250"/>
      <c r="G308" s="315"/>
      <c r="H308" s="389" t="s">
        <v>114</v>
      </c>
      <c r="I308" s="399"/>
      <c r="J308" s="13"/>
    </row>
    <row r="309" spans="1:10" s="53" customFormat="1" ht="25.5">
      <c r="A309" s="47"/>
      <c r="B309" s="344"/>
      <c r="C309" s="69"/>
      <c r="D309" s="113">
        <v>2010</v>
      </c>
      <c r="E309" s="50" t="s">
        <v>58</v>
      </c>
      <c r="F309" s="64">
        <v>630703.2</v>
      </c>
      <c r="G309" s="305">
        <v>302608.2</v>
      </c>
      <c r="H309" s="383">
        <f>SUM(G309*100/F309)</f>
        <v>47.97949336550061</v>
      </c>
      <c r="I309" s="452">
        <v>0</v>
      </c>
      <c r="J309" s="52"/>
    </row>
    <row r="310" spans="1:10" s="44" customFormat="1" ht="12.75">
      <c r="A310" s="55"/>
      <c r="B310" s="54"/>
      <c r="C310" s="52"/>
      <c r="D310" s="52"/>
      <c r="E310" s="57" t="s">
        <v>59</v>
      </c>
      <c r="F310" s="52"/>
      <c r="G310" s="58" t="s">
        <v>114</v>
      </c>
      <c r="H310" s="385" t="s">
        <v>114</v>
      </c>
      <c r="I310" s="453"/>
      <c r="J310" s="42"/>
    </row>
    <row r="311" spans="1:10" s="44" customFormat="1" ht="38.25">
      <c r="A311" s="47"/>
      <c r="B311" s="344"/>
      <c r="C311" s="60"/>
      <c r="D311" s="60"/>
      <c r="E311" s="127" t="s">
        <v>24</v>
      </c>
      <c r="F311" s="73"/>
      <c r="G311" s="59"/>
      <c r="H311" s="385" t="s">
        <v>114</v>
      </c>
      <c r="I311" s="448"/>
      <c r="J311" s="42"/>
    </row>
    <row r="312" spans="1:10" s="53" customFormat="1" ht="14.25" customHeight="1">
      <c r="A312" s="58"/>
      <c r="B312" s="47"/>
      <c r="C312" s="69"/>
      <c r="D312" s="113">
        <v>2360</v>
      </c>
      <c r="E312" s="50" t="s">
        <v>0</v>
      </c>
      <c r="F312" s="72">
        <v>375</v>
      </c>
      <c r="G312" s="493">
        <v>264.89</v>
      </c>
      <c r="H312" s="383">
        <f>SUM(G312*100/F312)</f>
        <v>70.63733333333333</v>
      </c>
      <c r="I312" s="447">
        <v>0</v>
      </c>
      <c r="J312" s="52"/>
    </row>
    <row r="313" spans="1:10" s="53" customFormat="1" ht="12.75">
      <c r="A313" s="55"/>
      <c r="B313" s="54"/>
      <c r="C313" s="52"/>
      <c r="D313" s="52"/>
      <c r="E313" s="57" t="s">
        <v>1</v>
      </c>
      <c r="F313" s="52"/>
      <c r="G313" s="400"/>
      <c r="H313" s="362" t="s">
        <v>114</v>
      </c>
      <c r="I313" s="426"/>
      <c r="J313" s="52"/>
    </row>
    <row r="314" spans="1:10" s="44" customFormat="1" ht="51">
      <c r="A314" s="54"/>
      <c r="B314" s="106"/>
      <c r="C314" s="73"/>
      <c r="D314" s="73"/>
      <c r="E314" s="127" t="s">
        <v>25</v>
      </c>
      <c r="F314" s="73"/>
      <c r="G314" s="542"/>
      <c r="H314" s="364" t="s">
        <v>114</v>
      </c>
      <c r="I314" s="425"/>
      <c r="J314" s="42"/>
    </row>
    <row r="315" spans="1:10" s="14" customFormat="1" ht="25.5">
      <c r="A315" s="25"/>
      <c r="B315" s="115">
        <v>85213</v>
      </c>
      <c r="C315" s="22"/>
      <c r="D315" s="23"/>
      <c r="E315" s="131" t="s">
        <v>27</v>
      </c>
      <c r="F315" s="167">
        <f>SUM(F317)</f>
        <v>61617</v>
      </c>
      <c r="G315" s="501">
        <f>SUM(G317)</f>
        <v>29785</v>
      </c>
      <c r="H315" s="367">
        <f>SUM(G315*100/F315)</f>
        <v>48.33893243747667</v>
      </c>
      <c r="I315" s="499">
        <f>SUM(I319)</f>
        <v>0</v>
      </c>
      <c r="J315" s="13"/>
    </row>
    <row r="316" spans="1:10" s="14" customFormat="1" ht="38.25">
      <c r="A316" s="11"/>
      <c r="B316" s="28"/>
      <c r="C316" s="11"/>
      <c r="D316" s="24"/>
      <c r="E316" s="133" t="s">
        <v>49</v>
      </c>
      <c r="F316" s="11"/>
      <c r="G316" s="11"/>
      <c r="H316" s="364" t="s">
        <v>114</v>
      </c>
      <c r="I316" s="28"/>
      <c r="J316" s="13"/>
    </row>
    <row r="317" spans="1:10" s="14" customFormat="1" ht="12.75">
      <c r="A317" s="11"/>
      <c r="B317" s="251"/>
      <c r="C317" s="205"/>
      <c r="D317" s="40"/>
      <c r="E317" s="249" t="s">
        <v>36</v>
      </c>
      <c r="F317" s="250">
        <f>SUM(F319:F324)</f>
        <v>61617</v>
      </c>
      <c r="G317" s="313">
        <f>SUM(G319:G324)</f>
        <v>29785</v>
      </c>
      <c r="H317" s="362">
        <f>SUM(G317*100/F317)</f>
        <v>48.33893243747667</v>
      </c>
      <c r="I317" s="390">
        <f>SUM(I319:I320)</f>
        <v>0</v>
      </c>
      <c r="J317" s="13"/>
    </row>
    <row r="318" spans="1:10" s="14" customFormat="1" ht="12.75">
      <c r="A318" s="25"/>
      <c r="B318" s="602"/>
      <c r="C318" s="15"/>
      <c r="D318" s="27"/>
      <c r="E318" s="256" t="s">
        <v>37</v>
      </c>
      <c r="F318" s="250"/>
      <c r="G318" s="315"/>
      <c r="H318" s="366" t="s">
        <v>114</v>
      </c>
      <c r="I318" s="399"/>
      <c r="J318" s="13"/>
    </row>
    <row r="319" spans="1:10" s="53" customFormat="1" ht="25.5" customHeight="1">
      <c r="A319" s="58"/>
      <c r="B319" s="47"/>
      <c r="C319" s="69"/>
      <c r="D319" s="49">
        <v>2010</v>
      </c>
      <c r="E319" s="50" t="s">
        <v>58</v>
      </c>
      <c r="F319" s="80">
        <v>40767</v>
      </c>
      <c r="G319" s="495">
        <v>20705</v>
      </c>
      <c r="H319" s="351">
        <f>SUM(G319*100/F319)</f>
        <v>50.788628057006896</v>
      </c>
      <c r="I319" s="447">
        <v>0</v>
      </c>
      <c r="J319" s="52"/>
    </row>
    <row r="320" spans="1:10" s="44" customFormat="1" ht="25.5">
      <c r="A320" s="59"/>
      <c r="B320" s="128"/>
      <c r="C320" s="60"/>
      <c r="D320" s="88"/>
      <c r="E320" s="127" t="s">
        <v>28</v>
      </c>
      <c r="F320" s="73"/>
      <c r="G320" s="59" t="s">
        <v>114</v>
      </c>
      <c r="H320" s="364" t="s">
        <v>114</v>
      </c>
      <c r="I320" s="448"/>
      <c r="J320" s="42"/>
    </row>
    <row r="321" spans="1:9" s="112" customFormat="1" ht="12.75">
      <c r="A321" s="108" t="s">
        <v>108</v>
      </c>
      <c r="B321" s="109">
        <v>16</v>
      </c>
      <c r="C321" s="110"/>
      <c r="D321" s="110"/>
      <c r="E321" s="111"/>
      <c r="F321" s="110"/>
      <c r="G321" s="407" t="s">
        <v>135</v>
      </c>
      <c r="H321" s="360" t="s">
        <v>114</v>
      </c>
      <c r="I321" s="429"/>
    </row>
    <row r="322" spans="1:9" s="1" customFormat="1" ht="13.5" thickBot="1">
      <c r="A322" s="5"/>
      <c r="B322" s="4"/>
      <c r="C322" s="2"/>
      <c r="D322" s="2"/>
      <c r="E322" s="10"/>
      <c r="F322" s="2"/>
      <c r="G322" s="302"/>
      <c r="H322" s="361" t="s">
        <v>114</v>
      </c>
      <c r="I322" s="432"/>
    </row>
    <row r="323" spans="1:10" s="3" customFormat="1" ht="11.25" customHeight="1" thickBot="1">
      <c r="A323" s="273" t="s">
        <v>78</v>
      </c>
      <c r="B323" s="274" t="s">
        <v>105</v>
      </c>
      <c r="C323" s="699" t="s">
        <v>89</v>
      </c>
      <c r="D323" s="698"/>
      <c r="E323" s="276" t="s">
        <v>77</v>
      </c>
      <c r="F323" s="275" t="s">
        <v>111</v>
      </c>
      <c r="G323" s="214" t="s">
        <v>112</v>
      </c>
      <c r="H323" s="376" t="s">
        <v>113</v>
      </c>
      <c r="I323" s="216" t="s">
        <v>117</v>
      </c>
      <c r="J323" s="6"/>
    </row>
    <row r="324" spans="1:10" s="53" customFormat="1" ht="25.5">
      <c r="A324" s="58"/>
      <c r="B324" s="47"/>
      <c r="C324" s="69"/>
      <c r="D324" s="49">
        <v>2030</v>
      </c>
      <c r="E324" s="50" t="s">
        <v>22</v>
      </c>
      <c r="F324" s="64">
        <v>20850</v>
      </c>
      <c r="G324" s="305">
        <v>9080</v>
      </c>
      <c r="H324" s="362">
        <f>SUM(G324*100/F324)</f>
        <v>43.54916067146283</v>
      </c>
      <c r="I324" s="447">
        <v>0</v>
      </c>
      <c r="J324" s="52"/>
    </row>
    <row r="325" spans="1:10" s="44" customFormat="1" ht="12.75">
      <c r="A325" s="54"/>
      <c r="B325" s="93"/>
      <c r="C325" s="73"/>
      <c r="D325" s="93"/>
      <c r="E325" s="127" t="s">
        <v>29</v>
      </c>
      <c r="F325" s="73"/>
      <c r="G325" s="406"/>
      <c r="H325" s="364" t="s">
        <v>114</v>
      </c>
      <c r="I325" s="448"/>
      <c r="J325" s="42"/>
    </row>
    <row r="326" spans="1:10" s="14" customFormat="1" ht="25.5">
      <c r="A326" s="25"/>
      <c r="B326" s="254">
        <v>85214</v>
      </c>
      <c r="C326" s="11"/>
      <c r="D326" s="24"/>
      <c r="E326" s="147" t="s">
        <v>46</v>
      </c>
      <c r="F326" s="247">
        <f>SUM(F329:F329)</f>
        <v>19619</v>
      </c>
      <c r="G326" s="310">
        <f>SUM(G329:G329)</f>
        <v>13872</v>
      </c>
      <c r="H326" s="367">
        <f>SUM(G326*100/F326)</f>
        <v>70.70696773535857</v>
      </c>
      <c r="I326" s="268">
        <f>SUM(I329:I329)</f>
        <v>0</v>
      </c>
      <c r="J326" s="13"/>
    </row>
    <row r="327" spans="1:10" s="14" customFormat="1" ht="12.75">
      <c r="A327" s="11"/>
      <c r="B327" s="251"/>
      <c r="C327" s="205"/>
      <c r="D327" s="40"/>
      <c r="E327" s="249" t="s">
        <v>36</v>
      </c>
      <c r="F327" s="250">
        <f>SUM(F329:F329)</f>
        <v>19619</v>
      </c>
      <c r="G327" s="313">
        <f>SUM(G329:G329)</f>
        <v>13872</v>
      </c>
      <c r="H327" s="351">
        <f>SUM(G327*100/F327)</f>
        <v>70.70696773535857</v>
      </c>
      <c r="I327" s="390">
        <f>SUM(I329)</f>
        <v>0</v>
      </c>
      <c r="J327" s="13"/>
    </row>
    <row r="328" spans="1:10" s="14" customFormat="1" ht="12.75">
      <c r="A328" s="11"/>
      <c r="B328" s="251"/>
      <c r="C328" s="15"/>
      <c r="D328" s="27"/>
      <c r="E328" s="256" t="s">
        <v>37</v>
      </c>
      <c r="F328" s="250"/>
      <c r="G328" s="315"/>
      <c r="H328" s="366" t="s">
        <v>114</v>
      </c>
      <c r="I328" s="399"/>
      <c r="J328" s="13"/>
    </row>
    <row r="329" spans="1:10" s="53" customFormat="1" ht="25.5">
      <c r="A329" s="58"/>
      <c r="B329" s="58"/>
      <c r="C329" s="48"/>
      <c r="D329" s="49">
        <v>2030</v>
      </c>
      <c r="E329" s="50" t="s">
        <v>22</v>
      </c>
      <c r="F329" s="64">
        <v>19619</v>
      </c>
      <c r="G329" s="305">
        <v>13872</v>
      </c>
      <c r="H329" s="362">
        <f>SUM(G329*100/F329)</f>
        <v>70.70696773535857</v>
      </c>
      <c r="I329" s="447">
        <v>0</v>
      </c>
      <c r="J329" s="52"/>
    </row>
    <row r="330" spans="1:10" s="44" customFormat="1" ht="12.75">
      <c r="A330" s="54"/>
      <c r="B330" s="93"/>
      <c r="C330" s="65"/>
      <c r="D330" s="93"/>
      <c r="E330" s="127" t="s">
        <v>29</v>
      </c>
      <c r="F330" s="73"/>
      <c r="G330" s="406"/>
      <c r="H330" s="364" t="s">
        <v>114</v>
      </c>
      <c r="I330" s="448"/>
      <c r="J330" s="42"/>
    </row>
    <row r="331" spans="1:10" s="14" customFormat="1" ht="12.75">
      <c r="A331" s="25"/>
      <c r="B331" s="254">
        <v>85215</v>
      </c>
      <c r="C331" s="11"/>
      <c r="D331" s="24"/>
      <c r="E331" s="147" t="s">
        <v>136</v>
      </c>
      <c r="F331" s="247">
        <f>SUM(F334:F334)</f>
        <v>1700</v>
      </c>
      <c r="G331" s="310">
        <f>SUM(G334:G334)</f>
        <v>1700</v>
      </c>
      <c r="H331" s="527">
        <f>SUM(G331*100/F331)</f>
        <v>100</v>
      </c>
      <c r="I331" s="268">
        <f>SUM(I334:I334)</f>
        <v>0</v>
      </c>
      <c r="J331" s="13"/>
    </row>
    <row r="332" spans="1:10" s="14" customFormat="1" ht="12.75">
      <c r="A332" s="25"/>
      <c r="B332" s="248"/>
      <c r="C332" s="205"/>
      <c r="D332" s="40"/>
      <c r="E332" s="249" t="s">
        <v>36</v>
      </c>
      <c r="F332" s="250">
        <f>SUM(F334:F334)</f>
        <v>1700</v>
      </c>
      <c r="G332" s="313">
        <f>SUM(G334:G334)</f>
        <v>1700</v>
      </c>
      <c r="H332" s="389">
        <f>SUM(G332*100/F332)</f>
        <v>100</v>
      </c>
      <c r="I332" s="390">
        <f>SUM(I334)</f>
        <v>0</v>
      </c>
      <c r="J332" s="13"/>
    </row>
    <row r="333" spans="1:10" s="14" customFormat="1" ht="12.75">
      <c r="A333" s="11"/>
      <c r="B333" s="251"/>
      <c r="C333" s="13"/>
      <c r="D333" s="24"/>
      <c r="E333" s="521" t="s">
        <v>37</v>
      </c>
      <c r="F333" s="94"/>
      <c r="G333" s="419"/>
      <c r="H333" s="402" t="s">
        <v>114</v>
      </c>
      <c r="I333" s="457"/>
      <c r="J333" s="13"/>
    </row>
    <row r="334" spans="1:10" s="53" customFormat="1" ht="25.5">
      <c r="A334" s="58"/>
      <c r="B334" s="58"/>
      <c r="C334" s="48"/>
      <c r="D334" s="63">
        <v>2010</v>
      </c>
      <c r="E334" s="57" t="s">
        <v>58</v>
      </c>
      <c r="F334" s="523">
        <v>1700</v>
      </c>
      <c r="G334" s="526">
        <v>1700</v>
      </c>
      <c r="H334" s="383">
        <f>SUM(G334*100/F334)</f>
        <v>100</v>
      </c>
      <c r="I334" s="452">
        <v>0</v>
      </c>
      <c r="J334" s="52"/>
    </row>
    <row r="335" spans="1:10" s="53" customFormat="1" ht="12.75">
      <c r="A335" s="58"/>
      <c r="B335" s="58"/>
      <c r="C335" s="58"/>
      <c r="D335" s="163"/>
      <c r="E335" s="57" t="s">
        <v>125</v>
      </c>
      <c r="F335" s="524"/>
      <c r="G335" s="439"/>
      <c r="H335" s="402" t="s">
        <v>114</v>
      </c>
      <c r="I335" s="447"/>
      <c r="J335" s="52"/>
    </row>
    <row r="336" spans="1:10" s="53" customFormat="1" ht="51">
      <c r="A336" s="47"/>
      <c r="B336" s="59"/>
      <c r="C336" s="59"/>
      <c r="D336" s="66"/>
      <c r="E336" s="127" t="s">
        <v>139</v>
      </c>
      <c r="F336" s="525"/>
      <c r="G336" s="491"/>
      <c r="H336" s="401" t="s">
        <v>114</v>
      </c>
      <c r="I336" s="442"/>
      <c r="J336" s="52"/>
    </row>
    <row r="337" spans="1:10" s="14" customFormat="1" ht="12.75">
      <c r="A337" s="25"/>
      <c r="B337" s="254">
        <v>85216</v>
      </c>
      <c r="C337" s="11"/>
      <c r="D337" s="24"/>
      <c r="E337" s="147" t="s">
        <v>47</v>
      </c>
      <c r="F337" s="247">
        <f>SUM(F338)</f>
        <v>131734</v>
      </c>
      <c r="G337" s="684">
        <f>SUM(G338)</f>
        <v>104084</v>
      </c>
      <c r="H337" s="367">
        <f>SUM(G337*100/F337)</f>
        <v>79.01073375134742</v>
      </c>
      <c r="I337" s="310">
        <f>SUM(I341:I341)</f>
        <v>0</v>
      </c>
      <c r="J337" s="13"/>
    </row>
    <row r="338" spans="1:10" s="14" customFormat="1" ht="12.75">
      <c r="A338" s="25"/>
      <c r="B338" s="248"/>
      <c r="C338" s="205"/>
      <c r="D338" s="40"/>
      <c r="E338" s="249" t="s">
        <v>36</v>
      </c>
      <c r="F338" s="250">
        <f>SUM(F340:F341)</f>
        <v>131734</v>
      </c>
      <c r="G338" s="250">
        <f>SUM(G340:G341)</f>
        <v>104084</v>
      </c>
      <c r="H338" s="351">
        <f>SUM(G338*100/F338)</f>
        <v>79.01073375134742</v>
      </c>
      <c r="I338" s="390">
        <f>SUM(I341)</f>
        <v>0</v>
      </c>
      <c r="J338" s="13"/>
    </row>
    <row r="339" spans="1:10" s="14" customFormat="1" ht="12.75">
      <c r="A339" s="25"/>
      <c r="B339" s="248"/>
      <c r="C339" s="15"/>
      <c r="D339" s="27"/>
      <c r="E339" s="256" t="s">
        <v>37</v>
      </c>
      <c r="F339" s="250"/>
      <c r="G339" s="315"/>
      <c r="H339" s="366" t="s">
        <v>114</v>
      </c>
      <c r="I339" s="399"/>
      <c r="J339" s="13"/>
    </row>
    <row r="340" spans="1:10" s="14" customFormat="1" ht="12.75">
      <c r="A340" s="25"/>
      <c r="B340" s="661"/>
      <c r="C340" s="39"/>
      <c r="D340" s="545">
        <v>940</v>
      </c>
      <c r="E340" s="348" t="s">
        <v>186</v>
      </c>
      <c r="F340" s="250">
        <v>604</v>
      </c>
      <c r="G340" s="591">
        <v>604</v>
      </c>
      <c r="H340" s="366">
        <f>SUM(G340*100/F340)</f>
        <v>100</v>
      </c>
      <c r="I340" s="390">
        <v>0</v>
      </c>
      <c r="J340" s="13"/>
    </row>
    <row r="341" spans="1:10" s="53" customFormat="1" ht="25.5">
      <c r="A341" s="47"/>
      <c r="B341" s="42"/>
      <c r="C341" s="48"/>
      <c r="D341" s="49">
        <v>2030</v>
      </c>
      <c r="E341" s="50" t="s">
        <v>22</v>
      </c>
      <c r="F341" s="64">
        <v>131130</v>
      </c>
      <c r="G341" s="305">
        <v>103480</v>
      </c>
      <c r="H341" s="362">
        <f>SUM(G341*100/F341)</f>
        <v>78.91405475482345</v>
      </c>
      <c r="I341" s="447">
        <v>0</v>
      </c>
      <c r="J341" s="52"/>
    </row>
    <row r="342" spans="1:10" s="44" customFormat="1" ht="12.75">
      <c r="A342" s="54"/>
      <c r="B342" s="93"/>
      <c r="C342" s="65"/>
      <c r="D342" s="93"/>
      <c r="E342" s="127" t="s">
        <v>29</v>
      </c>
      <c r="F342" s="73"/>
      <c r="G342" s="406"/>
      <c r="H342" s="364" t="s">
        <v>114</v>
      </c>
      <c r="I342" s="448"/>
      <c r="J342" s="42"/>
    </row>
    <row r="343" spans="1:10" s="14" customFormat="1" ht="12.75">
      <c r="A343" s="25"/>
      <c r="B343" s="168">
        <v>85219</v>
      </c>
      <c r="C343" s="18"/>
      <c r="D343" s="19"/>
      <c r="E343" s="169" t="s">
        <v>74</v>
      </c>
      <c r="F343" s="170">
        <f>SUM(F346:F351)</f>
        <v>114735</v>
      </c>
      <c r="G343" s="268">
        <f>SUM(G346:G351)</f>
        <v>60129.66</v>
      </c>
      <c r="H343" s="367">
        <f>SUM(G343*100/F343)</f>
        <v>52.40742580729507</v>
      </c>
      <c r="I343" s="268">
        <f>SUM(I346:I351)</f>
        <v>0</v>
      </c>
      <c r="J343" s="13"/>
    </row>
    <row r="344" spans="1:10" s="14" customFormat="1" ht="12.75">
      <c r="A344" s="11"/>
      <c r="B344" s="251"/>
      <c r="C344" s="205"/>
      <c r="D344" s="40"/>
      <c r="E344" s="249" t="s">
        <v>36</v>
      </c>
      <c r="F344" s="250">
        <f>SUM(F346:F351)</f>
        <v>114735</v>
      </c>
      <c r="G344" s="313">
        <f>SUM(G346:G351)</f>
        <v>60129.66</v>
      </c>
      <c r="H344" s="351">
        <f>SUM(G344*100/F344)</f>
        <v>52.40742580729507</v>
      </c>
      <c r="I344" s="390">
        <f>SUM(I346:I351)</f>
        <v>0</v>
      </c>
      <c r="J344" s="13"/>
    </row>
    <row r="345" spans="1:10" s="14" customFormat="1" ht="12.75">
      <c r="A345" s="11"/>
      <c r="B345" s="251"/>
      <c r="C345" s="15"/>
      <c r="D345" s="27"/>
      <c r="E345" s="256" t="s">
        <v>37</v>
      </c>
      <c r="F345" s="250"/>
      <c r="G345" s="315"/>
      <c r="H345" s="351" t="s">
        <v>114</v>
      </c>
      <c r="I345" s="399"/>
      <c r="J345" s="13"/>
    </row>
    <row r="346" spans="1:10" s="53" customFormat="1" ht="28.5" customHeight="1">
      <c r="A346" s="59"/>
      <c r="B346" s="59"/>
      <c r="C346" s="544"/>
      <c r="D346" s="545">
        <v>920</v>
      </c>
      <c r="E346" s="546" t="s">
        <v>55</v>
      </c>
      <c r="F346" s="652">
        <v>10130</v>
      </c>
      <c r="G346" s="653">
        <v>3807.66</v>
      </c>
      <c r="H346" s="389">
        <f>SUM(G346*100/F346)</f>
        <v>37.58795656465943</v>
      </c>
      <c r="I346" s="391">
        <v>0</v>
      </c>
      <c r="J346" s="52"/>
    </row>
    <row r="347" spans="1:9" s="112" customFormat="1" ht="12.75">
      <c r="A347" s="108" t="s">
        <v>108</v>
      </c>
      <c r="B347" s="109">
        <v>17</v>
      </c>
      <c r="C347" s="110"/>
      <c r="D347" s="110"/>
      <c r="E347" s="111"/>
      <c r="F347" s="110"/>
      <c r="G347" s="407" t="s">
        <v>135</v>
      </c>
      <c r="H347" s="360" t="s">
        <v>114</v>
      </c>
      <c r="I347" s="429"/>
    </row>
    <row r="348" spans="1:9" s="1" customFormat="1" ht="13.5" thickBot="1">
      <c r="A348" s="5"/>
      <c r="B348" s="4"/>
      <c r="C348" s="2"/>
      <c r="D348" s="2"/>
      <c r="E348" s="10"/>
      <c r="F348" s="2"/>
      <c r="G348" s="302"/>
      <c r="H348" s="361" t="s">
        <v>114</v>
      </c>
      <c r="I348" s="432"/>
    </row>
    <row r="349" spans="1:10" s="3" customFormat="1" ht="11.25" customHeight="1" thickBot="1">
      <c r="A349" s="273" t="s">
        <v>78</v>
      </c>
      <c r="B349" s="274" t="s">
        <v>105</v>
      </c>
      <c r="C349" s="699" t="s">
        <v>89</v>
      </c>
      <c r="D349" s="698"/>
      <c r="E349" s="276" t="s">
        <v>77</v>
      </c>
      <c r="F349" s="275" t="s">
        <v>111</v>
      </c>
      <c r="G349" s="214" t="s">
        <v>112</v>
      </c>
      <c r="H349" s="376" t="s">
        <v>113</v>
      </c>
      <c r="I349" s="216" t="s">
        <v>117</v>
      </c>
      <c r="J349" s="6"/>
    </row>
    <row r="350" spans="1:10" s="53" customFormat="1" ht="25.5">
      <c r="A350" s="55"/>
      <c r="B350" s="54"/>
      <c r="C350" s="257"/>
      <c r="D350" s="164">
        <v>2030</v>
      </c>
      <c r="E350" s="50" t="s">
        <v>22</v>
      </c>
      <c r="F350" s="166">
        <v>104605</v>
      </c>
      <c r="G350" s="502">
        <v>56322</v>
      </c>
      <c r="H350" s="351">
        <f>SUM(G350*100/F350)</f>
        <v>53.84255054729697</v>
      </c>
      <c r="I350" s="452">
        <v>0</v>
      </c>
      <c r="J350" s="52"/>
    </row>
    <row r="351" spans="1:10" s="44" customFormat="1" ht="38.25">
      <c r="A351" s="54"/>
      <c r="B351" s="93"/>
      <c r="C351" s="65"/>
      <c r="D351" s="93"/>
      <c r="E351" s="127" t="s">
        <v>30</v>
      </c>
      <c r="F351" s="118"/>
      <c r="G351" s="406"/>
      <c r="H351" s="364" t="s">
        <v>114</v>
      </c>
      <c r="I351" s="448"/>
      <c r="J351" s="42"/>
    </row>
    <row r="352" spans="1:10" s="14" customFormat="1" ht="14.25" customHeight="1">
      <c r="A352" s="25"/>
      <c r="B352" s="168">
        <v>85228</v>
      </c>
      <c r="C352" s="20"/>
      <c r="D352" s="21"/>
      <c r="E352" s="172" t="s">
        <v>65</v>
      </c>
      <c r="F352" s="173">
        <f>SUM(F355:F361)</f>
        <v>271382</v>
      </c>
      <c r="G352" s="268">
        <f>SUM(G355:G361)</f>
        <v>136756.64</v>
      </c>
      <c r="H352" s="365">
        <f>SUM(G352*100/F352)</f>
        <v>50.392671584703486</v>
      </c>
      <c r="I352" s="268">
        <f>SUM(I355:I361)</f>
        <v>192.1</v>
      </c>
      <c r="J352" s="13"/>
    </row>
    <row r="353" spans="1:10" s="14" customFormat="1" ht="12.75">
      <c r="A353" s="11"/>
      <c r="B353" s="251"/>
      <c r="C353" s="205"/>
      <c r="D353" s="40"/>
      <c r="E353" s="249" t="s">
        <v>36</v>
      </c>
      <c r="F353" s="250">
        <f>SUM(F355:F361)</f>
        <v>271382</v>
      </c>
      <c r="G353" s="313">
        <f>SUM(G355:G361)</f>
        <v>136756.64</v>
      </c>
      <c r="H353" s="351">
        <f>SUM(G353*100/F353)</f>
        <v>50.392671584703486</v>
      </c>
      <c r="I353" s="390">
        <f>SUM(I355:I357)</f>
        <v>192.1</v>
      </c>
      <c r="J353" s="13"/>
    </row>
    <row r="354" spans="1:10" s="14" customFormat="1" ht="12.75">
      <c r="A354" s="11"/>
      <c r="B354" s="251"/>
      <c r="C354" s="15"/>
      <c r="D354" s="27"/>
      <c r="E354" s="256" t="s">
        <v>37</v>
      </c>
      <c r="F354" s="250"/>
      <c r="G354" s="404"/>
      <c r="H354" s="351" t="s">
        <v>114</v>
      </c>
      <c r="I354" s="424"/>
      <c r="J354" s="13"/>
    </row>
    <row r="355" spans="1:10" s="53" customFormat="1" ht="25.5">
      <c r="A355" s="58"/>
      <c r="B355" s="47"/>
      <c r="C355" s="174"/>
      <c r="D355" s="96">
        <v>830</v>
      </c>
      <c r="E355" s="175" t="s">
        <v>56</v>
      </c>
      <c r="F355" s="98">
        <v>47300</v>
      </c>
      <c r="G355" s="272">
        <v>25711.44</v>
      </c>
      <c r="H355" s="389">
        <f>SUM(G355*100/F355)</f>
        <v>54.35822410147991</v>
      </c>
      <c r="I355" s="391">
        <v>192.1</v>
      </c>
      <c r="J355" s="52"/>
    </row>
    <row r="356" spans="1:10" s="53" customFormat="1" ht="25.5">
      <c r="A356" s="54"/>
      <c r="B356" s="56"/>
      <c r="C356" s="76"/>
      <c r="D356" s="49">
        <v>2010</v>
      </c>
      <c r="E356" s="57" t="s">
        <v>58</v>
      </c>
      <c r="F356" s="64">
        <v>223082</v>
      </c>
      <c r="G356" s="305">
        <v>110740</v>
      </c>
      <c r="H356" s="351">
        <f>SUM(G356*100/F356)</f>
        <v>49.64093920621117</v>
      </c>
      <c r="I356" s="452">
        <v>0</v>
      </c>
      <c r="J356" s="52"/>
    </row>
    <row r="357" spans="1:10" s="53" customFormat="1" ht="12.75">
      <c r="A357" s="55"/>
      <c r="B357" s="55"/>
      <c r="C357" s="55"/>
      <c r="D357" s="56"/>
      <c r="E357" s="57" t="s">
        <v>125</v>
      </c>
      <c r="F357" s="52"/>
      <c r="G357" s="58"/>
      <c r="H357" s="362" t="s">
        <v>114</v>
      </c>
      <c r="I357" s="447"/>
      <c r="J357" s="52"/>
    </row>
    <row r="358" spans="1:10" s="53" customFormat="1" ht="12.75">
      <c r="A358" s="55"/>
      <c r="B358" s="54"/>
      <c r="C358" s="73"/>
      <c r="D358" s="93"/>
      <c r="E358" s="127" t="s">
        <v>26</v>
      </c>
      <c r="F358" s="73"/>
      <c r="G358" s="59"/>
      <c r="H358" s="362" t="s">
        <v>114</v>
      </c>
      <c r="I358" s="442"/>
      <c r="J358" s="52"/>
    </row>
    <row r="359" spans="1:10" s="53" customFormat="1" ht="14.25" customHeight="1">
      <c r="A359" s="55"/>
      <c r="B359" s="54"/>
      <c r="C359" s="76"/>
      <c r="D359" s="113">
        <v>2360</v>
      </c>
      <c r="E359" s="50" t="s">
        <v>31</v>
      </c>
      <c r="F359" s="126">
        <v>1000</v>
      </c>
      <c r="G359" s="493">
        <v>305.2</v>
      </c>
      <c r="H359" s="351">
        <f>SUM(G359*100/F359)</f>
        <v>30.52</v>
      </c>
      <c r="I359" s="447">
        <v>0</v>
      </c>
      <c r="J359" s="52"/>
    </row>
    <row r="360" spans="1:10" s="53" customFormat="1" ht="12.75">
      <c r="A360" s="55"/>
      <c r="B360" s="55"/>
      <c r="C360" s="55"/>
      <c r="D360" s="52"/>
      <c r="E360" s="57" t="s">
        <v>1</v>
      </c>
      <c r="F360" s="52"/>
      <c r="G360" s="400"/>
      <c r="H360" s="362" t="s">
        <v>114</v>
      </c>
      <c r="I360" s="426"/>
      <c r="J360" s="52"/>
    </row>
    <row r="361" spans="1:10" s="44" customFormat="1" ht="38.25">
      <c r="A361" s="54"/>
      <c r="B361" s="93"/>
      <c r="C361" s="65"/>
      <c r="D361" s="73"/>
      <c r="E361" s="127" t="s">
        <v>32</v>
      </c>
      <c r="F361" s="73"/>
      <c r="G361" s="406"/>
      <c r="H361" s="364" t="s">
        <v>114</v>
      </c>
      <c r="I361" s="425"/>
      <c r="J361" s="42"/>
    </row>
    <row r="362" spans="1:10" s="14" customFormat="1" ht="12.75">
      <c r="A362" s="25"/>
      <c r="B362" s="101">
        <v>85230</v>
      </c>
      <c r="C362" s="18"/>
      <c r="D362" s="19"/>
      <c r="E362" s="169" t="s">
        <v>95</v>
      </c>
      <c r="F362" s="170">
        <f>SUM(F363)</f>
        <v>104342</v>
      </c>
      <c r="G362" s="310">
        <f>SUM(G363)</f>
        <v>64596</v>
      </c>
      <c r="H362" s="367">
        <f>SUM(G362*100/F362)</f>
        <v>61.90795652757279</v>
      </c>
      <c r="I362" s="268">
        <f>SUM(I363)</f>
        <v>0</v>
      </c>
      <c r="J362" s="13"/>
    </row>
    <row r="363" spans="1:10" s="14" customFormat="1" ht="12.75">
      <c r="A363" s="11"/>
      <c r="B363" s="251"/>
      <c r="C363" s="205"/>
      <c r="D363" s="40"/>
      <c r="E363" s="249" t="s">
        <v>36</v>
      </c>
      <c r="F363" s="250">
        <f>SUM(F365)</f>
        <v>104342</v>
      </c>
      <c r="G363" s="250">
        <f>SUM(G365)</f>
        <v>64596</v>
      </c>
      <c r="H363" s="351">
        <f>SUM(G363*100/F363)</f>
        <v>61.90795652757279</v>
      </c>
      <c r="I363" s="390">
        <f>SUM(I365)</f>
        <v>0</v>
      </c>
      <c r="J363" s="13"/>
    </row>
    <row r="364" spans="1:10" s="14" customFormat="1" ht="12.75">
      <c r="A364" s="11"/>
      <c r="B364" s="251"/>
      <c r="C364" s="15"/>
      <c r="D364" s="27"/>
      <c r="E364" s="256" t="s">
        <v>37</v>
      </c>
      <c r="F364" s="250"/>
      <c r="G364" s="404"/>
      <c r="H364" s="383" t="s">
        <v>114</v>
      </c>
      <c r="I364" s="399"/>
      <c r="J364" s="13"/>
    </row>
    <row r="365" spans="1:10" s="53" customFormat="1" ht="64.5" customHeight="1">
      <c r="A365" s="58"/>
      <c r="B365" s="128"/>
      <c r="C365" s="174"/>
      <c r="D365" s="96">
        <v>2030</v>
      </c>
      <c r="E365" s="270" t="s">
        <v>171</v>
      </c>
      <c r="F365" s="98">
        <v>104342</v>
      </c>
      <c r="G365" s="272">
        <v>64596</v>
      </c>
      <c r="H365" s="366">
        <f>SUM(G365*100/F365)</f>
        <v>61.90795652757279</v>
      </c>
      <c r="I365" s="391">
        <v>0</v>
      </c>
      <c r="J365" s="52"/>
    </row>
    <row r="366" spans="1:10" s="14" customFormat="1" ht="12.75">
      <c r="A366" s="25"/>
      <c r="B366" s="254">
        <v>85278</v>
      </c>
      <c r="C366" s="11"/>
      <c r="D366" s="24"/>
      <c r="E366" s="147" t="s">
        <v>211</v>
      </c>
      <c r="F366" s="247">
        <f>SUM(F367)</f>
        <v>0</v>
      </c>
      <c r="G366" s="684">
        <f>SUM(G367)</f>
        <v>3783.82</v>
      </c>
      <c r="H366" s="558" t="s">
        <v>114</v>
      </c>
      <c r="I366" s="268">
        <f>SUM(I376:I376)</f>
        <v>0</v>
      </c>
      <c r="J366" s="13"/>
    </row>
    <row r="367" spans="1:10" s="14" customFormat="1" ht="12.75">
      <c r="A367" s="25"/>
      <c r="B367" s="248"/>
      <c r="C367" s="205"/>
      <c r="D367" s="40"/>
      <c r="E367" s="249" t="s">
        <v>36</v>
      </c>
      <c r="F367" s="250">
        <f>SUM(F369)</f>
        <v>0</v>
      </c>
      <c r="G367" s="250">
        <f>SUM(G369)</f>
        <v>3783.82</v>
      </c>
      <c r="H367" s="389" t="s">
        <v>114</v>
      </c>
      <c r="I367" s="390">
        <f>SUM(I376)</f>
        <v>0</v>
      </c>
      <c r="J367" s="13"/>
    </row>
    <row r="368" spans="1:10" s="14" customFormat="1" ht="12.75">
      <c r="A368" s="11"/>
      <c r="B368" s="208"/>
      <c r="C368" s="15"/>
      <c r="D368" s="27"/>
      <c r="E368" s="521" t="s">
        <v>37</v>
      </c>
      <c r="F368" s="250"/>
      <c r="G368" s="315"/>
      <c r="H368" s="401" t="s">
        <v>114</v>
      </c>
      <c r="I368" s="399"/>
      <c r="J368" s="13"/>
    </row>
    <row r="369" spans="1:10" s="14" customFormat="1" ht="12.75">
      <c r="A369" s="28"/>
      <c r="B369" s="208"/>
      <c r="C369" s="39"/>
      <c r="D369" s="545">
        <v>940</v>
      </c>
      <c r="E369" s="521" t="s">
        <v>186</v>
      </c>
      <c r="F369" s="250">
        <v>0</v>
      </c>
      <c r="G369" s="436">
        <v>3783.82</v>
      </c>
      <c r="H369" s="389" t="s">
        <v>114</v>
      </c>
      <c r="I369" s="390">
        <v>0</v>
      </c>
      <c r="J369" s="13"/>
    </row>
    <row r="370" spans="1:9" s="112" customFormat="1" ht="12.75">
      <c r="A370" s="108" t="s">
        <v>108</v>
      </c>
      <c r="B370" s="109">
        <v>18</v>
      </c>
      <c r="C370" s="110"/>
      <c r="D370" s="110"/>
      <c r="E370" s="111"/>
      <c r="F370" s="110"/>
      <c r="G370" s="407" t="s">
        <v>135</v>
      </c>
      <c r="H370" s="360" t="s">
        <v>114</v>
      </c>
      <c r="I370" s="429"/>
    </row>
    <row r="371" spans="1:9" s="1" customFormat="1" ht="13.5" thickBot="1">
      <c r="A371" s="5"/>
      <c r="B371" s="4"/>
      <c r="C371" s="2"/>
      <c r="D371" s="2"/>
      <c r="E371" s="10"/>
      <c r="F371" s="2"/>
      <c r="G371" s="302"/>
      <c r="H371" s="361" t="s">
        <v>114</v>
      </c>
      <c r="I371" s="432"/>
    </row>
    <row r="372" spans="1:10" s="3" customFormat="1" ht="11.25" customHeight="1" thickBot="1">
      <c r="A372" s="273" t="s">
        <v>78</v>
      </c>
      <c r="B372" s="274" t="s">
        <v>105</v>
      </c>
      <c r="C372" s="699" t="s">
        <v>89</v>
      </c>
      <c r="D372" s="698"/>
      <c r="E372" s="276" t="s">
        <v>77</v>
      </c>
      <c r="F372" s="275" t="s">
        <v>111</v>
      </c>
      <c r="G372" s="214" t="s">
        <v>112</v>
      </c>
      <c r="H372" s="376" t="s">
        <v>113</v>
      </c>
      <c r="I372" s="216" t="s">
        <v>117</v>
      </c>
      <c r="J372" s="6"/>
    </row>
    <row r="373" spans="1:10" s="14" customFormat="1" ht="12.75">
      <c r="A373" s="25"/>
      <c r="B373" s="101">
        <v>85295</v>
      </c>
      <c r="C373" s="18"/>
      <c r="D373" s="19"/>
      <c r="E373" s="169" t="s">
        <v>95</v>
      </c>
      <c r="F373" s="170">
        <f>SUM(F374)</f>
        <v>103440</v>
      </c>
      <c r="G373" s="310">
        <f>SUM(G374)</f>
        <v>48955.61</v>
      </c>
      <c r="H373" s="367">
        <f>SUM(G373*100/F373)</f>
        <v>47.327542536736274</v>
      </c>
      <c r="I373" s="268">
        <f>SUM(I376:I376)</f>
        <v>0</v>
      </c>
      <c r="J373" s="13"/>
    </row>
    <row r="374" spans="1:10" s="14" customFormat="1" ht="12.75">
      <c r="A374" s="11"/>
      <c r="B374" s="251"/>
      <c r="C374" s="205"/>
      <c r="D374" s="40"/>
      <c r="E374" s="249" t="s">
        <v>36</v>
      </c>
      <c r="F374" s="250">
        <f>SUM(F376:F376)</f>
        <v>103440</v>
      </c>
      <c r="G374" s="250">
        <f>SUM(G376:G376)</f>
        <v>48955.61</v>
      </c>
      <c r="H374" s="351">
        <f>SUM(G374*100/F374)</f>
        <v>47.327542536736274</v>
      </c>
      <c r="I374" s="390">
        <f>SUM(I376:I376)</f>
        <v>0</v>
      </c>
      <c r="J374" s="13"/>
    </row>
    <row r="375" spans="1:10" s="14" customFormat="1" ht="12.75">
      <c r="A375" s="11"/>
      <c r="B375" s="251"/>
      <c r="C375" s="15"/>
      <c r="D375" s="27"/>
      <c r="E375" s="256" t="s">
        <v>37</v>
      </c>
      <c r="F375" s="250"/>
      <c r="G375" s="404"/>
      <c r="H375" s="351" t="s">
        <v>114</v>
      </c>
      <c r="I375" s="399"/>
      <c r="J375" s="13"/>
    </row>
    <row r="376" spans="1:10" s="53" customFormat="1" ht="39" thickBot="1">
      <c r="A376" s="128"/>
      <c r="B376" s="88"/>
      <c r="C376" s="437"/>
      <c r="D376" s="545">
        <v>970</v>
      </c>
      <c r="E376" s="546" t="s">
        <v>52</v>
      </c>
      <c r="F376" s="547">
        <v>103440</v>
      </c>
      <c r="G376" s="491">
        <v>48955.61</v>
      </c>
      <c r="H376" s="473">
        <f>SUM(G376*100/F376)</f>
        <v>47.327542536736274</v>
      </c>
      <c r="I376" s="443">
        <v>0</v>
      </c>
      <c r="J376" s="52"/>
    </row>
    <row r="377" spans="1:10" s="44" customFormat="1" ht="12.75">
      <c r="A377" s="398">
        <v>853</v>
      </c>
      <c r="B377" s="394"/>
      <c r="C377" s="394"/>
      <c r="D377" s="395"/>
      <c r="E377" s="396" t="s">
        <v>35</v>
      </c>
      <c r="F377" s="397">
        <f>SUM(F378)</f>
        <v>510813.84</v>
      </c>
      <c r="G377" s="657">
        <f>SUM(G378)</f>
        <v>24208.2</v>
      </c>
      <c r="H377" s="529">
        <f>SUM(G377*100/F377)</f>
        <v>4.739143324699268</v>
      </c>
      <c r="I377" s="504">
        <f>SUM(I378)</f>
        <v>0</v>
      </c>
      <c r="J377" s="42"/>
    </row>
    <row r="378" spans="1:10" s="14" customFormat="1" ht="12.75">
      <c r="A378" s="25"/>
      <c r="B378" s="115">
        <v>85395</v>
      </c>
      <c r="C378" s="12"/>
      <c r="D378" s="29"/>
      <c r="E378" s="45" t="s">
        <v>95</v>
      </c>
      <c r="F378" s="85">
        <f>SUM(F379)</f>
        <v>510813.84</v>
      </c>
      <c r="G378" s="85">
        <f>SUM(G379)</f>
        <v>24208.2</v>
      </c>
      <c r="H378" s="365">
        <f>SUM(G378*100/F378)</f>
        <v>4.739143324699268</v>
      </c>
      <c r="I378" s="268">
        <f>SUM(I379)</f>
        <v>0</v>
      </c>
      <c r="J378" s="13"/>
    </row>
    <row r="379" spans="1:10" s="14" customFormat="1" ht="12.75">
      <c r="A379" s="25"/>
      <c r="B379" s="248"/>
      <c r="C379" s="205"/>
      <c r="D379" s="40"/>
      <c r="E379" s="249" t="s">
        <v>36</v>
      </c>
      <c r="F379" s="250">
        <f>SUM(F381,F382,F384,)</f>
        <v>510813.84</v>
      </c>
      <c r="G379" s="250">
        <f>SUM(G381,G382,G384,)</f>
        <v>24208.2</v>
      </c>
      <c r="H379" s="351">
        <f>SUM(G379*100/F379)</f>
        <v>4.739143324699268</v>
      </c>
      <c r="I379" s="390">
        <f>SUM(I382:I384)</f>
        <v>0</v>
      </c>
      <c r="J379" s="13"/>
    </row>
    <row r="380" spans="1:10" s="14" customFormat="1" ht="12.75">
      <c r="A380" s="11"/>
      <c r="B380" s="251"/>
      <c r="C380" s="15"/>
      <c r="D380" s="27"/>
      <c r="E380" s="256" t="s">
        <v>37</v>
      </c>
      <c r="F380" s="250"/>
      <c r="G380" s="315"/>
      <c r="H380" s="366" t="s">
        <v>114</v>
      </c>
      <c r="I380" s="399"/>
      <c r="J380" s="13"/>
    </row>
    <row r="381" spans="1:10" s="53" customFormat="1" ht="28.5" customHeight="1">
      <c r="A381" s="58"/>
      <c r="B381" s="58"/>
      <c r="C381" s="544"/>
      <c r="D381" s="545">
        <v>920</v>
      </c>
      <c r="E381" s="546" t="s">
        <v>55</v>
      </c>
      <c r="F381" s="652">
        <v>0</v>
      </c>
      <c r="G381" s="653">
        <v>8.25</v>
      </c>
      <c r="H381" s="389" t="s">
        <v>114</v>
      </c>
      <c r="I381" s="391">
        <v>0</v>
      </c>
      <c r="J381" s="52"/>
    </row>
    <row r="382" spans="1:10" s="53" customFormat="1" ht="63.75">
      <c r="A382" s="47"/>
      <c r="B382" s="344"/>
      <c r="C382" s="69"/>
      <c r="D382" s="49">
        <v>2057</v>
      </c>
      <c r="E382" s="50" t="s">
        <v>176</v>
      </c>
      <c r="F382" s="64">
        <v>459114.7</v>
      </c>
      <c r="G382" s="305">
        <v>21652.59</v>
      </c>
      <c r="H382" s="351">
        <f>SUM(G382*100/F382)</f>
        <v>4.716161342688439</v>
      </c>
      <c r="I382" s="447">
        <v>0</v>
      </c>
      <c r="J382" s="52"/>
    </row>
    <row r="383" spans="1:10" s="44" customFormat="1" ht="80.25" customHeight="1">
      <c r="A383" s="54"/>
      <c r="B383" s="56"/>
      <c r="C383" s="73"/>
      <c r="D383" s="93"/>
      <c r="E383" s="687" t="s">
        <v>230</v>
      </c>
      <c r="F383" s="73"/>
      <c r="G383" s="406"/>
      <c r="H383" s="393" t="s">
        <v>114</v>
      </c>
      <c r="I383" s="448"/>
      <c r="J383" s="42"/>
    </row>
    <row r="384" spans="1:10" s="53" customFormat="1" ht="63.75">
      <c r="A384" s="47"/>
      <c r="B384" s="344"/>
      <c r="C384" s="69"/>
      <c r="D384" s="49">
        <v>2059</v>
      </c>
      <c r="E384" s="50" t="s">
        <v>176</v>
      </c>
      <c r="F384" s="64">
        <v>51699.14</v>
      </c>
      <c r="G384" s="305">
        <v>2547.36</v>
      </c>
      <c r="H384" s="351">
        <f>SUM(G384*100/F384)</f>
        <v>4.927277320280376</v>
      </c>
      <c r="I384" s="447">
        <v>0</v>
      </c>
      <c r="J384" s="52"/>
    </row>
    <row r="385" spans="1:10" s="44" customFormat="1" ht="53.25" customHeight="1">
      <c r="A385" s="106"/>
      <c r="B385" s="93"/>
      <c r="C385" s="73"/>
      <c r="D385" s="93"/>
      <c r="E385" s="609" t="s">
        <v>231</v>
      </c>
      <c r="F385" s="73"/>
      <c r="G385" s="406"/>
      <c r="H385" s="393" t="s">
        <v>114</v>
      </c>
      <c r="I385" s="448"/>
      <c r="J385" s="42"/>
    </row>
    <row r="386" spans="1:9" s="112" customFormat="1" ht="12.75">
      <c r="A386" s="108" t="s">
        <v>108</v>
      </c>
      <c r="B386" s="109">
        <v>19</v>
      </c>
      <c r="C386" s="110"/>
      <c r="D386" s="110"/>
      <c r="E386" s="111"/>
      <c r="F386" s="110"/>
      <c r="G386" s="407" t="s">
        <v>135</v>
      </c>
      <c r="H386" s="360" t="s">
        <v>114</v>
      </c>
      <c r="I386" s="429"/>
    </row>
    <row r="387" spans="1:9" s="1" customFormat="1" ht="13.5" thickBot="1">
      <c r="A387" s="5"/>
      <c r="B387" s="4"/>
      <c r="C387" s="2"/>
      <c r="D387" s="2"/>
      <c r="E387" s="10"/>
      <c r="F387" s="2"/>
      <c r="G387" s="302"/>
      <c r="H387" s="361" t="s">
        <v>114</v>
      </c>
      <c r="I387" s="432"/>
    </row>
    <row r="388" spans="1:10" s="3" customFormat="1" ht="11.25" customHeight="1" thickBot="1">
      <c r="A388" s="273" t="s">
        <v>78</v>
      </c>
      <c r="B388" s="274" t="s">
        <v>105</v>
      </c>
      <c r="C388" s="699" t="s">
        <v>89</v>
      </c>
      <c r="D388" s="698"/>
      <c r="E388" s="276" t="s">
        <v>77</v>
      </c>
      <c r="F388" s="275" t="s">
        <v>111</v>
      </c>
      <c r="G388" s="214" t="s">
        <v>112</v>
      </c>
      <c r="H388" s="376" t="s">
        <v>113</v>
      </c>
      <c r="I388" s="216" t="s">
        <v>117</v>
      </c>
      <c r="J388" s="6"/>
    </row>
    <row r="389" spans="1:10" s="44" customFormat="1" ht="12.75">
      <c r="A389" s="548">
        <v>854</v>
      </c>
      <c r="B389" s="234"/>
      <c r="C389" s="234"/>
      <c r="D389" s="243"/>
      <c r="E389" s="232" t="s">
        <v>73</v>
      </c>
      <c r="F389" s="244">
        <f>SUM(F390)</f>
        <v>22144</v>
      </c>
      <c r="G389" s="464">
        <f>SUM(G390)</f>
        <v>22144</v>
      </c>
      <c r="H389" s="363">
        <f>SUM(G389*100/F389)</f>
        <v>100</v>
      </c>
      <c r="I389" s="504">
        <f>SUM(I390)</f>
        <v>0</v>
      </c>
      <c r="J389" s="42"/>
    </row>
    <row r="390" spans="1:10" s="14" customFormat="1" ht="12.75">
      <c r="A390" s="25"/>
      <c r="B390" s="171">
        <v>85415</v>
      </c>
      <c r="C390" s="16"/>
      <c r="D390" s="17"/>
      <c r="E390" s="176" t="s">
        <v>98</v>
      </c>
      <c r="F390" s="177">
        <f>SUM(F391)</f>
        <v>22144</v>
      </c>
      <c r="G390" s="505">
        <f>SUM(G391)</f>
        <v>22144</v>
      </c>
      <c r="H390" s="386">
        <f>SUM(G390*100/F390)</f>
        <v>100</v>
      </c>
      <c r="I390" s="488">
        <f>SUM(I393:I393)</f>
        <v>0</v>
      </c>
      <c r="J390" s="13"/>
    </row>
    <row r="391" spans="1:10" s="14" customFormat="1" ht="12.75">
      <c r="A391" s="25"/>
      <c r="B391" s="251"/>
      <c r="C391" s="205"/>
      <c r="D391" s="40"/>
      <c r="E391" s="249" t="s">
        <v>36</v>
      </c>
      <c r="F391" s="250">
        <f>SUM(F393:F393)</f>
        <v>22144</v>
      </c>
      <c r="G391" s="313">
        <f>SUM(G393:G393)</f>
        <v>22144</v>
      </c>
      <c r="H391" s="383">
        <f>SUM(G391*100/F391)</f>
        <v>100</v>
      </c>
      <c r="I391" s="390">
        <f>SUM(I393:I394)</f>
        <v>0</v>
      </c>
      <c r="J391" s="13"/>
    </row>
    <row r="392" spans="1:10" s="14" customFormat="1" ht="12.75">
      <c r="A392" s="25"/>
      <c r="B392" s="251"/>
      <c r="C392" s="15"/>
      <c r="D392" s="27"/>
      <c r="E392" s="256" t="s">
        <v>37</v>
      </c>
      <c r="F392" s="250"/>
      <c r="G392" s="315"/>
      <c r="H392" s="383" t="s">
        <v>114</v>
      </c>
      <c r="I392" s="399"/>
      <c r="J392" s="13"/>
    </row>
    <row r="393" spans="1:10" s="53" customFormat="1" ht="25.5">
      <c r="A393" s="47"/>
      <c r="B393" s="58"/>
      <c r="C393" s="178"/>
      <c r="D393" s="164">
        <v>2030</v>
      </c>
      <c r="E393" s="165" t="s">
        <v>22</v>
      </c>
      <c r="F393" s="179">
        <v>22144</v>
      </c>
      <c r="G393" s="503">
        <v>22144</v>
      </c>
      <c r="H393" s="383">
        <f>SUM(G393*100/F393)</f>
        <v>100</v>
      </c>
      <c r="I393" s="452">
        <v>0</v>
      </c>
      <c r="J393" s="52"/>
    </row>
    <row r="394" spans="1:10" s="44" customFormat="1" ht="39" thickBot="1">
      <c r="A394" s="106"/>
      <c r="B394" s="65"/>
      <c r="C394" s="65"/>
      <c r="D394" s="93"/>
      <c r="E394" s="522" t="s">
        <v>128</v>
      </c>
      <c r="F394" s="73"/>
      <c r="G394" s="406"/>
      <c r="H394" s="655" t="s">
        <v>114</v>
      </c>
      <c r="I394" s="425"/>
      <c r="J394" s="42"/>
    </row>
    <row r="395" spans="1:10" s="44" customFormat="1" ht="12.75">
      <c r="A395" s="611">
        <v>855</v>
      </c>
      <c r="B395" s="221"/>
      <c r="C395" s="221"/>
      <c r="D395" s="222"/>
      <c r="E395" s="223" t="s">
        <v>178</v>
      </c>
      <c r="F395" s="224">
        <f>SUM(F396,F404,F419,F428,F437,F446,)</f>
        <v>25526929</v>
      </c>
      <c r="G395" s="224">
        <f>SUM(G396,G404,G419,G428,G437,G446,)</f>
        <v>13949045.270000001</v>
      </c>
      <c r="H395" s="648">
        <f>SUM(G395*100/F395)</f>
        <v>54.64443165098317</v>
      </c>
      <c r="I395" s="656">
        <f>SUM(I396,I404,I428,I437,I446,)</f>
        <v>2832301.7600000002</v>
      </c>
      <c r="J395" s="42"/>
    </row>
    <row r="396" spans="1:10" s="14" customFormat="1" ht="12.75">
      <c r="A396" s="25"/>
      <c r="B396" s="84">
        <v>85501</v>
      </c>
      <c r="C396" s="12"/>
      <c r="D396" s="29"/>
      <c r="E396" s="45" t="s">
        <v>163</v>
      </c>
      <c r="F396" s="85">
        <f>SUM(F397)</f>
        <v>16969480</v>
      </c>
      <c r="G396" s="85">
        <f>SUM(G397)</f>
        <v>9150524.46</v>
      </c>
      <c r="H396" s="386">
        <f>SUM(G396*100/F396)</f>
        <v>53.923422874478184</v>
      </c>
      <c r="I396" s="310">
        <f>SUM(I401:I403)</f>
        <v>0</v>
      </c>
      <c r="J396" s="13"/>
    </row>
    <row r="397" spans="1:10" s="14" customFormat="1" ht="12.75">
      <c r="A397" s="11"/>
      <c r="B397" s="251"/>
      <c r="C397" s="205"/>
      <c r="D397" s="40"/>
      <c r="E397" s="249" t="s">
        <v>36</v>
      </c>
      <c r="F397" s="250">
        <f>SUM(F386:F401)</f>
        <v>16969480</v>
      </c>
      <c r="G397" s="250">
        <f>SUM(G386:G401)</f>
        <v>9150524.46</v>
      </c>
      <c r="H397" s="383">
        <f>SUM(G397*100/F397)</f>
        <v>53.923422874478184</v>
      </c>
      <c r="I397" s="390">
        <f>SUM(I401:I403)</f>
        <v>0</v>
      </c>
      <c r="J397" s="13"/>
    </row>
    <row r="398" spans="1:10" s="14" customFormat="1" ht="12.75">
      <c r="A398" s="26"/>
      <c r="B398" s="208"/>
      <c r="C398" s="15"/>
      <c r="D398" s="27"/>
      <c r="E398" s="256" t="s">
        <v>37</v>
      </c>
      <c r="F398" s="250"/>
      <c r="G398" s="315"/>
      <c r="H398" s="389" t="s">
        <v>114</v>
      </c>
      <c r="I398" s="399"/>
      <c r="J398" s="13"/>
    </row>
    <row r="399" spans="1:10" s="301" customFormat="1" ht="51.75" customHeight="1">
      <c r="A399" s="298"/>
      <c r="B399" s="418"/>
      <c r="C399" s="319"/>
      <c r="D399" s="260">
        <v>920</v>
      </c>
      <c r="E399" s="261" t="s">
        <v>138</v>
      </c>
      <c r="F399" s="262">
        <v>6000</v>
      </c>
      <c r="G399" s="490">
        <v>1581.66</v>
      </c>
      <c r="H399" s="366">
        <f>SUM(G399*100/F399)</f>
        <v>26.361</v>
      </c>
      <c r="I399" s="391">
        <v>0</v>
      </c>
      <c r="J399" s="300"/>
    </row>
    <row r="400" spans="1:10" s="44" customFormat="1" ht="39.75" customHeight="1">
      <c r="A400" s="47"/>
      <c r="B400" s="344"/>
      <c r="C400" s="437"/>
      <c r="D400" s="263">
        <v>970</v>
      </c>
      <c r="E400" s="285" t="s">
        <v>137</v>
      </c>
      <c r="F400" s="264">
        <v>25000</v>
      </c>
      <c r="G400" s="484">
        <v>32191.8</v>
      </c>
      <c r="H400" s="351">
        <f>SUM(G400*100/F400)</f>
        <v>128.7672</v>
      </c>
      <c r="I400" s="391">
        <v>0</v>
      </c>
      <c r="J400" s="42"/>
    </row>
    <row r="401" spans="1:10" s="53" customFormat="1" ht="25.5" customHeight="1">
      <c r="A401" s="58"/>
      <c r="B401" s="47"/>
      <c r="C401" s="69"/>
      <c r="D401" s="113">
        <v>2060</v>
      </c>
      <c r="E401" s="50" t="s">
        <v>164</v>
      </c>
      <c r="F401" s="64">
        <v>16938480</v>
      </c>
      <c r="G401" s="305">
        <v>9116751</v>
      </c>
      <c r="H401" s="383">
        <f>SUM(G401*100/F401)</f>
        <v>53.82272199158366</v>
      </c>
      <c r="I401" s="452">
        <v>0</v>
      </c>
      <c r="J401" s="52"/>
    </row>
    <row r="402" spans="1:10" s="44" customFormat="1" ht="14.25" customHeight="1">
      <c r="A402" s="55"/>
      <c r="B402" s="54"/>
      <c r="C402" s="52"/>
      <c r="D402" s="52"/>
      <c r="E402" s="57" t="s">
        <v>165</v>
      </c>
      <c r="F402" s="52"/>
      <c r="G402" s="58"/>
      <c r="H402" s="385" t="s">
        <v>114</v>
      </c>
      <c r="I402" s="453"/>
      <c r="J402" s="42"/>
    </row>
    <row r="403" spans="1:10" s="44" customFormat="1" ht="38.25">
      <c r="A403" s="47"/>
      <c r="B403" s="88"/>
      <c r="C403" s="60"/>
      <c r="D403" s="60"/>
      <c r="E403" s="127" t="s">
        <v>170</v>
      </c>
      <c r="F403" s="73"/>
      <c r="G403" s="59"/>
      <c r="H403" s="393" t="s">
        <v>114</v>
      </c>
      <c r="I403" s="448"/>
      <c r="J403" s="42"/>
    </row>
    <row r="404" spans="1:10" s="14" customFormat="1" ht="25.5" customHeight="1">
      <c r="A404" s="25"/>
      <c r="B404" s="115">
        <v>85502</v>
      </c>
      <c r="C404" s="22"/>
      <c r="D404" s="23"/>
      <c r="E404" s="145" t="s">
        <v>48</v>
      </c>
      <c r="F404" s="199">
        <f>SUM(F406)</f>
        <v>8142748</v>
      </c>
      <c r="G404" s="556">
        <f>SUM(G406)</f>
        <v>4626564.49</v>
      </c>
      <c r="H404" s="365">
        <f>SUM(G404*100/F404)</f>
        <v>56.81822021263583</v>
      </c>
      <c r="I404" s="496">
        <f>SUM(I406)</f>
        <v>2829891.64</v>
      </c>
      <c r="J404" s="13"/>
    </row>
    <row r="405" spans="1:10" s="14" customFormat="1" ht="15" customHeight="1">
      <c r="A405" s="11"/>
      <c r="B405" s="11"/>
      <c r="C405" s="26"/>
      <c r="D405" s="27"/>
      <c r="E405" s="147" t="s">
        <v>103</v>
      </c>
      <c r="F405" s="15"/>
      <c r="G405" s="28"/>
      <c r="H405" s="369" t="s">
        <v>114</v>
      </c>
      <c r="I405" s="497"/>
      <c r="J405" s="13"/>
    </row>
    <row r="406" spans="1:10" s="14" customFormat="1" ht="12.75">
      <c r="A406" s="11"/>
      <c r="B406" s="251"/>
      <c r="C406" s="205"/>
      <c r="D406" s="40"/>
      <c r="E406" s="249" t="s">
        <v>36</v>
      </c>
      <c r="F406" s="250">
        <f>SUM(F408:F418)</f>
        <v>8142748</v>
      </c>
      <c r="G406" s="250">
        <f>SUM(G408:G418)</f>
        <v>4626564.49</v>
      </c>
      <c r="H406" s="362">
        <f>SUM(G406*100/F406)</f>
        <v>56.81822021263583</v>
      </c>
      <c r="I406" s="390">
        <f>SUM(I408:I417)</f>
        <v>2829891.64</v>
      </c>
      <c r="J406" s="13"/>
    </row>
    <row r="407" spans="1:10" s="14" customFormat="1" ht="12.75">
      <c r="A407" s="11"/>
      <c r="B407" s="251"/>
      <c r="C407" s="15"/>
      <c r="D407" s="27"/>
      <c r="E407" s="256" t="s">
        <v>37</v>
      </c>
      <c r="F407" s="250"/>
      <c r="G407" s="404"/>
      <c r="H407" s="366" t="s">
        <v>114</v>
      </c>
      <c r="I407" s="424"/>
      <c r="J407" s="13"/>
    </row>
    <row r="408" spans="1:10" s="301" customFormat="1" ht="51.75" customHeight="1">
      <c r="A408" s="316"/>
      <c r="B408" s="568"/>
      <c r="C408" s="319"/>
      <c r="D408" s="260">
        <v>920</v>
      </c>
      <c r="E408" s="261" t="s">
        <v>138</v>
      </c>
      <c r="F408" s="262">
        <v>12000</v>
      </c>
      <c r="G408" s="490">
        <v>2659.45</v>
      </c>
      <c r="H408" s="366">
        <f>SUM(G408*100/F408)</f>
        <v>22.16208333333333</v>
      </c>
      <c r="I408" s="391">
        <v>0</v>
      </c>
      <c r="J408" s="300"/>
    </row>
    <row r="409" spans="1:9" s="112" customFormat="1" ht="12.75">
      <c r="A409" s="108" t="s">
        <v>108</v>
      </c>
      <c r="B409" s="109">
        <v>20</v>
      </c>
      <c r="C409" s="110"/>
      <c r="D409" s="110"/>
      <c r="E409" s="111"/>
      <c r="F409" s="110"/>
      <c r="G409" s="407" t="s">
        <v>135</v>
      </c>
      <c r="H409" s="582" t="s">
        <v>114</v>
      </c>
      <c r="I409" s="429"/>
    </row>
    <row r="410" spans="1:9" s="1" customFormat="1" ht="13.5" thickBot="1">
      <c r="A410" s="5"/>
      <c r="B410" s="4"/>
      <c r="C410" s="2"/>
      <c r="D410" s="2"/>
      <c r="E410" s="10"/>
      <c r="F410" s="2"/>
      <c r="G410" s="302"/>
      <c r="H410" s="650" t="s">
        <v>114</v>
      </c>
      <c r="I410" s="432"/>
    </row>
    <row r="411" spans="1:10" s="3" customFormat="1" ht="11.25" customHeight="1" thickBot="1">
      <c r="A411" s="273" t="s">
        <v>78</v>
      </c>
      <c r="B411" s="274" t="s">
        <v>105</v>
      </c>
      <c r="C411" s="699" t="s">
        <v>89</v>
      </c>
      <c r="D411" s="698"/>
      <c r="E411" s="276" t="s">
        <v>77</v>
      </c>
      <c r="F411" s="275">
        <v>28100</v>
      </c>
      <c r="G411" s="214" t="s">
        <v>112</v>
      </c>
      <c r="H411" s="649" t="s">
        <v>113</v>
      </c>
      <c r="I411" s="216" t="s">
        <v>117</v>
      </c>
      <c r="J411" s="6"/>
    </row>
    <row r="412" spans="1:10" s="44" customFormat="1" ht="39.75" customHeight="1">
      <c r="A412" s="58"/>
      <c r="B412" s="47"/>
      <c r="C412" s="437"/>
      <c r="D412" s="263">
        <v>970</v>
      </c>
      <c r="E412" s="285" t="s">
        <v>137</v>
      </c>
      <c r="F412" s="264">
        <v>29800</v>
      </c>
      <c r="G412" s="484">
        <v>21365.66</v>
      </c>
      <c r="H412" s="351">
        <f>SUM(G412*100/F412)</f>
        <v>71.69684563758389</v>
      </c>
      <c r="I412" s="391">
        <v>0</v>
      </c>
      <c r="J412" s="42"/>
    </row>
    <row r="413" spans="1:10" s="53" customFormat="1" ht="25.5">
      <c r="A413" s="55"/>
      <c r="B413" s="54"/>
      <c r="C413" s="52"/>
      <c r="D413" s="200">
        <v>2010</v>
      </c>
      <c r="E413" s="57" t="s">
        <v>58</v>
      </c>
      <c r="F413" s="201">
        <v>8072848</v>
      </c>
      <c r="G413" s="494">
        <v>4577197</v>
      </c>
      <c r="H413" s="351">
        <f>SUM(G413*100/F413)</f>
        <v>56.69866446141436</v>
      </c>
      <c r="I413" s="447">
        <v>0</v>
      </c>
      <c r="J413" s="52"/>
    </row>
    <row r="414" spans="1:10" s="44" customFormat="1" ht="12.75">
      <c r="A414" s="55"/>
      <c r="B414" s="54"/>
      <c r="C414" s="52"/>
      <c r="D414" s="56"/>
      <c r="E414" s="57" t="s">
        <v>125</v>
      </c>
      <c r="F414" s="52"/>
      <c r="G414" s="58"/>
      <c r="H414" s="362" t="s">
        <v>114</v>
      </c>
      <c r="I414" s="453"/>
      <c r="J414" s="42"/>
    </row>
    <row r="415" spans="1:10" s="44" customFormat="1" ht="12.75">
      <c r="A415" s="58"/>
      <c r="B415" s="47"/>
      <c r="C415" s="60"/>
      <c r="D415" s="88"/>
      <c r="E415" s="127" t="s">
        <v>26</v>
      </c>
      <c r="F415" s="73"/>
      <c r="G415" s="59"/>
      <c r="H415" s="364" t="s">
        <v>114</v>
      </c>
      <c r="I415" s="448"/>
      <c r="J415" s="42"/>
    </row>
    <row r="416" spans="1:10" s="53" customFormat="1" ht="14.25" customHeight="1">
      <c r="A416" s="47"/>
      <c r="B416" s="344"/>
      <c r="C416" s="69"/>
      <c r="D416" s="113">
        <v>2360</v>
      </c>
      <c r="E416" s="50" t="s">
        <v>0</v>
      </c>
      <c r="F416" s="80">
        <v>0</v>
      </c>
      <c r="G416" s="495">
        <v>25342.38</v>
      </c>
      <c r="H416" s="385" t="s">
        <v>114</v>
      </c>
      <c r="I416" s="447">
        <v>2829891.64</v>
      </c>
      <c r="J416" s="52"/>
    </row>
    <row r="417" spans="1:10" s="53" customFormat="1" ht="12.75">
      <c r="A417" s="55"/>
      <c r="B417" s="54"/>
      <c r="C417" s="52"/>
      <c r="D417" s="52"/>
      <c r="E417" s="57" t="s">
        <v>1</v>
      </c>
      <c r="F417" s="52"/>
      <c r="G417" s="400"/>
      <c r="H417" s="362" t="s">
        <v>114</v>
      </c>
      <c r="I417" s="426"/>
      <c r="J417" s="52"/>
    </row>
    <row r="418" spans="1:10" s="44" customFormat="1" ht="51">
      <c r="A418" s="54"/>
      <c r="B418" s="93"/>
      <c r="C418" s="73"/>
      <c r="D418" s="73"/>
      <c r="E418" s="127" t="s">
        <v>127</v>
      </c>
      <c r="F418" s="73"/>
      <c r="G418" s="406"/>
      <c r="H418" s="364" t="s">
        <v>114</v>
      </c>
      <c r="I418" s="425"/>
      <c r="J418" s="42"/>
    </row>
    <row r="419" spans="1:10" s="14" customFormat="1" ht="12.75">
      <c r="A419" s="25"/>
      <c r="B419" s="84">
        <v>85503</v>
      </c>
      <c r="C419" s="12"/>
      <c r="D419" s="29"/>
      <c r="E419" s="45" t="s">
        <v>179</v>
      </c>
      <c r="F419" s="85">
        <f>SUM(F420)</f>
        <v>481</v>
      </c>
      <c r="G419" s="85">
        <f>SUM(G420)</f>
        <v>483.76</v>
      </c>
      <c r="H419" s="386">
        <f>SUM(G419*100/F419)</f>
        <v>100.57380457380458</v>
      </c>
      <c r="I419" s="310">
        <f>SUM(I420)</f>
        <v>0</v>
      </c>
      <c r="J419" s="13"/>
    </row>
    <row r="420" spans="1:10" s="14" customFormat="1" ht="12.75">
      <c r="A420" s="11"/>
      <c r="B420" s="251"/>
      <c r="C420" s="205"/>
      <c r="D420" s="40"/>
      <c r="E420" s="249" t="s">
        <v>36</v>
      </c>
      <c r="F420" s="250">
        <f>SUM(F422,F425,)</f>
        <v>481</v>
      </c>
      <c r="G420" s="250">
        <f>SUM(G422,G425,)</f>
        <v>483.76</v>
      </c>
      <c r="H420" s="383">
        <f>SUM(G420*100/F420)</f>
        <v>100.57380457380458</v>
      </c>
      <c r="I420" s="390">
        <f>SUM(I422)</f>
        <v>0</v>
      </c>
      <c r="J420" s="13"/>
    </row>
    <row r="421" spans="1:10" s="14" customFormat="1" ht="12.75">
      <c r="A421" s="11"/>
      <c r="B421" s="251"/>
      <c r="C421" s="15"/>
      <c r="D421" s="27"/>
      <c r="E421" s="256" t="s">
        <v>37</v>
      </c>
      <c r="F421" s="250"/>
      <c r="G421" s="315"/>
      <c r="H421" s="389" t="s">
        <v>114</v>
      </c>
      <c r="I421" s="399"/>
      <c r="J421" s="13"/>
    </row>
    <row r="422" spans="1:10" s="53" customFormat="1" ht="25.5">
      <c r="A422" s="55"/>
      <c r="B422" s="54"/>
      <c r="C422" s="52"/>
      <c r="D422" s="200">
        <v>2010</v>
      </c>
      <c r="E422" s="57" t="s">
        <v>58</v>
      </c>
      <c r="F422" s="201">
        <v>481</v>
      </c>
      <c r="G422" s="494">
        <v>481</v>
      </c>
      <c r="H422" s="351">
        <f>SUM(G422*100/F422)</f>
        <v>100</v>
      </c>
      <c r="I422" s="447">
        <v>0</v>
      </c>
      <c r="J422" s="52"/>
    </row>
    <row r="423" spans="1:10" s="44" customFormat="1" ht="12.75">
      <c r="A423" s="55"/>
      <c r="B423" s="54"/>
      <c r="C423" s="52"/>
      <c r="D423" s="56"/>
      <c r="E423" s="57" t="s">
        <v>125</v>
      </c>
      <c r="F423" s="52"/>
      <c r="G423" s="58"/>
      <c r="H423" s="362" t="s">
        <v>114</v>
      </c>
      <c r="I423" s="453"/>
      <c r="J423" s="42"/>
    </row>
    <row r="424" spans="1:10" s="44" customFormat="1" ht="12.75">
      <c r="A424" s="58"/>
      <c r="B424" s="47"/>
      <c r="C424" s="60"/>
      <c r="D424" s="88"/>
      <c r="E424" s="127" t="s">
        <v>26</v>
      </c>
      <c r="F424" s="73"/>
      <c r="G424" s="59"/>
      <c r="H424" s="364" t="s">
        <v>114</v>
      </c>
      <c r="I424" s="448"/>
      <c r="J424" s="42"/>
    </row>
    <row r="425" spans="1:10" s="53" customFormat="1" ht="14.25" customHeight="1">
      <c r="A425" s="58"/>
      <c r="B425" s="47"/>
      <c r="C425" s="69"/>
      <c r="D425" s="113">
        <v>2360</v>
      </c>
      <c r="E425" s="50" t="s">
        <v>0</v>
      </c>
      <c r="F425" s="80">
        <v>0</v>
      </c>
      <c r="G425" s="495">
        <v>2.76</v>
      </c>
      <c r="H425" s="385" t="s">
        <v>114</v>
      </c>
      <c r="I425" s="447">
        <v>2829891.64</v>
      </c>
      <c r="J425" s="52"/>
    </row>
    <row r="426" spans="1:10" s="53" customFormat="1" ht="12.75">
      <c r="A426" s="55"/>
      <c r="B426" s="54"/>
      <c r="C426" s="52"/>
      <c r="D426" s="52"/>
      <c r="E426" s="57" t="s">
        <v>1</v>
      </c>
      <c r="F426" s="52"/>
      <c r="G426" s="400"/>
      <c r="H426" s="362" t="s">
        <v>114</v>
      </c>
      <c r="I426" s="426"/>
      <c r="J426" s="52"/>
    </row>
    <row r="427" spans="1:10" s="44" customFormat="1" ht="38.25">
      <c r="A427" s="55"/>
      <c r="B427" s="106"/>
      <c r="C427" s="73"/>
      <c r="D427" s="73"/>
      <c r="E427" s="127" t="s">
        <v>232</v>
      </c>
      <c r="F427" s="73"/>
      <c r="G427" s="406"/>
      <c r="H427" s="364" t="s">
        <v>114</v>
      </c>
      <c r="I427" s="425"/>
      <c r="J427" s="42"/>
    </row>
    <row r="428" spans="1:10" s="14" customFormat="1" ht="12.75">
      <c r="A428" s="25"/>
      <c r="B428" s="115">
        <v>85504</v>
      </c>
      <c r="C428" s="12"/>
      <c r="D428" s="29"/>
      <c r="E428" s="45" t="s">
        <v>200</v>
      </c>
      <c r="F428" s="85">
        <f>SUM(F429)</f>
        <v>20500</v>
      </c>
      <c r="G428" s="85">
        <f>SUM(G429)</f>
        <v>20500</v>
      </c>
      <c r="H428" s="386">
        <f>SUM(G428*100/F428)</f>
        <v>100</v>
      </c>
      <c r="I428" s="310">
        <f>SUM(I429)</f>
        <v>0</v>
      </c>
      <c r="J428" s="13"/>
    </row>
    <row r="429" spans="1:10" s="14" customFormat="1" ht="12.75">
      <c r="A429" s="11"/>
      <c r="B429" s="251"/>
      <c r="C429" s="205"/>
      <c r="D429" s="40"/>
      <c r="E429" s="249" t="s">
        <v>36</v>
      </c>
      <c r="F429" s="250">
        <f>SUM(F431)</f>
        <v>20500</v>
      </c>
      <c r="G429" s="250">
        <f>SUM(G431)</f>
        <v>20500</v>
      </c>
      <c r="H429" s="383">
        <f>SUM(G429*100/F429)</f>
        <v>100</v>
      </c>
      <c r="I429" s="390">
        <f>SUM(I431)</f>
        <v>0</v>
      </c>
      <c r="J429" s="13"/>
    </row>
    <row r="430" spans="1:10" s="14" customFormat="1" ht="12.75">
      <c r="A430" s="11"/>
      <c r="B430" s="251"/>
      <c r="C430" s="15"/>
      <c r="D430" s="27"/>
      <c r="E430" s="256" t="s">
        <v>37</v>
      </c>
      <c r="F430" s="250"/>
      <c r="G430" s="315"/>
      <c r="H430" s="389" t="s">
        <v>114</v>
      </c>
      <c r="I430" s="399"/>
      <c r="J430" s="13"/>
    </row>
    <row r="431" spans="1:10" s="53" customFormat="1" ht="25.5">
      <c r="A431" s="55"/>
      <c r="B431" s="54"/>
      <c r="C431" s="52"/>
      <c r="D431" s="200">
        <v>2010</v>
      </c>
      <c r="E431" s="57" t="s">
        <v>58</v>
      </c>
      <c r="F431" s="201">
        <v>20500</v>
      </c>
      <c r="G431" s="494">
        <v>20500</v>
      </c>
      <c r="H431" s="351">
        <f>SUM(G431*100/F431)</f>
        <v>100</v>
      </c>
      <c r="I431" s="447">
        <v>0</v>
      </c>
      <c r="J431" s="52"/>
    </row>
    <row r="432" spans="1:10" s="44" customFormat="1" ht="12.75">
      <c r="A432" s="55"/>
      <c r="B432" s="54"/>
      <c r="C432" s="52"/>
      <c r="D432" s="56"/>
      <c r="E432" s="57" t="s">
        <v>125</v>
      </c>
      <c r="F432" s="52"/>
      <c r="G432" s="58"/>
      <c r="H432" s="362" t="s">
        <v>114</v>
      </c>
      <c r="I432" s="453"/>
      <c r="J432" s="42"/>
    </row>
    <row r="433" spans="1:10" s="44" customFormat="1" ht="38.25">
      <c r="A433" s="128"/>
      <c r="B433" s="128"/>
      <c r="C433" s="60"/>
      <c r="D433" s="88"/>
      <c r="E433" s="127" t="s">
        <v>201</v>
      </c>
      <c r="F433" s="73"/>
      <c r="G433" s="59"/>
      <c r="H433" s="364" t="s">
        <v>114</v>
      </c>
      <c r="I433" s="448"/>
      <c r="J433" s="42"/>
    </row>
    <row r="434" spans="1:9" s="112" customFormat="1" ht="12.75">
      <c r="A434" s="108" t="s">
        <v>108</v>
      </c>
      <c r="B434" s="109">
        <v>21</v>
      </c>
      <c r="C434" s="110"/>
      <c r="D434" s="110"/>
      <c r="E434" s="111"/>
      <c r="F434" s="110"/>
      <c r="G434" s="407" t="s">
        <v>135</v>
      </c>
      <c r="H434" s="582" t="s">
        <v>114</v>
      </c>
      <c r="I434" s="429"/>
    </row>
    <row r="435" spans="1:9" s="1" customFormat="1" ht="13.5" thickBot="1">
      <c r="A435" s="5"/>
      <c r="B435" s="4"/>
      <c r="C435" s="2"/>
      <c r="D435" s="2"/>
      <c r="E435" s="10"/>
      <c r="F435" s="2"/>
      <c r="G435" s="302"/>
      <c r="H435" s="650" t="s">
        <v>114</v>
      </c>
      <c r="I435" s="432"/>
    </row>
    <row r="436" spans="1:10" s="3" customFormat="1" ht="11.25" customHeight="1" thickBot="1">
      <c r="A436" s="273" t="s">
        <v>78</v>
      </c>
      <c r="B436" s="274" t="s">
        <v>105</v>
      </c>
      <c r="C436" s="699" t="s">
        <v>89</v>
      </c>
      <c r="D436" s="698"/>
      <c r="E436" s="276" t="s">
        <v>77</v>
      </c>
      <c r="F436" s="275" t="s">
        <v>111</v>
      </c>
      <c r="G436" s="214" t="s">
        <v>112</v>
      </c>
      <c r="H436" s="649" t="s">
        <v>113</v>
      </c>
      <c r="I436" s="216" t="s">
        <v>117</v>
      </c>
      <c r="J436" s="6"/>
    </row>
    <row r="437" spans="1:10" s="14" customFormat="1" ht="12.75">
      <c r="A437" s="25"/>
      <c r="B437" s="115">
        <v>85505</v>
      </c>
      <c r="C437" s="12"/>
      <c r="D437" s="29"/>
      <c r="E437" s="45" t="s">
        <v>180</v>
      </c>
      <c r="F437" s="85">
        <f>SUM(F438)</f>
        <v>393720</v>
      </c>
      <c r="G437" s="85">
        <f>SUM(G438)</f>
        <v>149037.84</v>
      </c>
      <c r="H437" s="365">
        <f>SUM(G437*100/F437)</f>
        <v>37.8537640963121</v>
      </c>
      <c r="I437" s="268">
        <f>SUM(I438)</f>
        <v>2410.12</v>
      </c>
      <c r="J437" s="13"/>
    </row>
    <row r="438" spans="1:10" s="14" customFormat="1" ht="12.75">
      <c r="A438" s="25"/>
      <c r="B438" s="248"/>
      <c r="C438" s="205"/>
      <c r="D438" s="40"/>
      <c r="E438" s="249" t="s">
        <v>36</v>
      </c>
      <c r="F438" s="250">
        <f>SUM(F440,F441,F442,F443)</f>
        <v>393720</v>
      </c>
      <c r="G438" s="250">
        <f>SUM(G440,G441,G442,G443)</f>
        <v>149037.84</v>
      </c>
      <c r="H438" s="351">
        <f>SUM(G438*100/F438)</f>
        <v>37.8537640963121</v>
      </c>
      <c r="I438" s="390">
        <f>SUM(I440:I442)</f>
        <v>2410.12</v>
      </c>
      <c r="J438" s="13"/>
    </row>
    <row r="439" spans="1:10" s="14" customFormat="1" ht="12.75">
      <c r="A439" s="11"/>
      <c r="B439" s="251"/>
      <c r="C439" s="15"/>
      <c r="D439" s="27"/>
      <c r="E439" s="256" t="s">
        <v>37</v>
      </c>
      <c r="F439" s="250"/>
      <c r="G439" s="315"/>
      <c r="H439" s="366" t="s">
        <v>114</v>
      </c>
      <c r="I439" s="399"/>
      <c r="J439" s="13"/>
    </row>
    <row r="440" spans="1:10" s="53" customFormat="1" ht="25.5">
      <c r="A440" s="55"/>
      <c r="B440" s="54"/>
      <c r="C440" s="118"/>
      <c r="D440" s="119">
        <v>830</v>
      </c>
      <c r="E440" s="120" t="s">
        <v>133</v>
      </c>
      <c r="F440" s="159">
        <v>177500</v>
      </c>
      <c r="G440" s="513">
        <v>132019.69</v>
      </c>
      <c r="H440" s="362">
        <f>SUM(G440*100/F440)</f>
        <v>74.37729014084508</v>
      </c>
      <c r="I440" s="399">
        <v>2410.12</v>
      </c>
      <c r="J440" s="52"/>
    </row>
    <row r="441" spans="1:10" s="53" customFormat="1" ht="25.5">
      <c r="A441" s="54"/>
      <c r="B441" s="54"/>
      <c r="C441" s="149"/>
      <c r="D441" s="136">
        <v>920</v>
      </c>
      <c r="E441" s="137" t="s">
        <v>134</v>
      </c>
      <c r="F441" s="155">
        <v>220</v>
      </c>
      <c r="G441" s="492">
        <v>158</v>
      </c>
      <c r="H441" s="366">
        <f>SUM(G441*100/F441)</f>
        <v>71.81818181818181</v>
      </c>
      <c r="I441" s="391">
        <v>0</v>
      </c>
      <c r="J441" s="52"/>
    </row>
    <row r="442" spans="1:10" s="44" customFormat="1" ht="63.75">
      <c r="A442" s="47"/>
      <c r="B442" s="344"/>
      <c r="C442" s="60"/>
      <c r="D442" s="136">
        <v>970</v>
      </c>
      <c r="E442" s="627" t="s">
        <v>243</v>
      </c>
      <c r="F442" s="68">
        <v>0</v>
      </c>
      <c r="G442" s="557">
        <v>16860.15</v>
      </c>
      <c r="H442" s="393" t="s">
        <v>114</v>
      </c>
      <c r="I442" s="442">
        <v>0</v>
      </c>
      <c r="J442" s="42"/>
    </row>
    <row r="443" spans="1:10" s="44" customFormat="1" ht="25.5">
      <c r="A443" s="58"/>
      <c r="B443" s="47"/>
      <c r="C443" s="69"/>
      <c r="D443" s="113">
        <v>2030</v>
      </c>
      <c r="E443" s="50" t="s">
        <v>22</v>
      </c>
      <c r="F443" s="64">
        <v>216000</v>
      </c>
      <c r="G443" s="588">
        <v>0</v>
      </c>
      <c r="H443" s="589">
        <f>SUM(G443*100/F443)</f>
        <v>0</v>
      </c>
      <c r="I443" s="441">
        <v>0</v>
      </c>
      <c r="J443" s="42"/>
    </row>
    <row r="444" spans="1:10" s="44" customFormat="1" ht="12.75">
      <c r="A444" s="47"/>
      <c r="B444" s="42"/>
      <c r="C444" s="58"/>
      <c r="D444" s="42"/>
      <c r="E444" s="57" t="s">
        <v>29</v>
      </c>
      <c r="F444" s="42"/>
      <c r="G444" s="416"/>
      <c r="H444" s="582" t="s">
        <v>114</v>
      </c>
      <c r="I444" s="500"/>
      <c r="J444" s="42"/>
    </row>
    <row r="445" spans="1:10" s="381" customFormat="1" ht="12.75">
      <c r="A445" s="601"/>
      <c r="B445" s="379"/>
      <c r="C445" s="377"/>
      <c r="D445" s="379"/>
      <c r="E445" s="583" t="s">
        <v>166</v>
      </c>
      <c r="F445" s="382" t="s">
        <v>114</v>
      </c>
      <c r="G445" s="581" t="s">
        <v>114</v>
      </c>
      <c r="H445" s="590" t="s">
        <v>114</v>
      </c>
      <c r="I445" s="569"/>
      <c r="J445" s="380"/>
    </row>
    <row r="446" spans="1:10" s="14" customFormat="1" ht="12.75">
      <c r="A446" s="25"/>
      <c r="B446" s="115">
        <v>85507</v>
      </c>
      <c r="C446" s="12"/>
      <c r="D446" s="29"/>
      <c r="E446" s="45" t="s">
        <v>167</v>
      </c>
      <c r="F446" s="85">
        <f>SUM(F447)</f>
        <v>0</v>
      </c>
      <c r="G446" s="85">
        <f>SUM(G447)</f>
        <v>1934.72</v>
      </c>
      <c r="H446" s="386" t="s">
        <v>114</v>
      </c>
      <c r="I446" s="268">
        <f>SUM(I447)</f>
        <v>0</v>
      </c>
      <c r="J446" s="13"/>
    </row>
    <row r="447" spans="1:10" s="14" customFormat="1" ht="12.75">
      <c r="A447" s="25"/>
      <c r="B447" s="248"/>
      <c r="C447" s="205"/>
      <c r="D447" s="40"/>
      <c r="E447" s="249" t="s">
        <v>36</v>
      </c>
      <c r="F447" s="250">
        <f>SUM(F449:F450)</f>
        <v>0</v>
      </c>
      <c r="G447" s="250">
        <f>SUM(G449:G450)</f>
        <v>1934.72</v>
      </c>
      <c r="H447" s="383" t="s">
        <v>114</v>
      </c>
      <c r="I447" s="390">
        <f>SUM(I449:I450)</f>
        <v>0</v>
      </c>
      <c r="J447" s="13"/>
    </row>
    <row r="448" spans="1:10" s="14" customFormat="1" ht="12.75">
      <c r="A448" s="25"/>
      <c r="B448" s="602"/>
      <c r="C448" s="39"/>
      <c r="D448" s="40"/>
      <c r="E448" s="256" t="s">
        <v>37</v>
      </c>
      <c r="F448" s="250"/>
      <c r="G448" s="315"/>
      <c r="H448" s="389" t="s">
        <v>114</v>
      </c>
      <c r="I448" s="399"/>
      <c r="J448" s="13"/>
    </row>
    <row r="449" spans="1:10" s="53" customFormat="1" ht="25.5">
      <c r="A449" s="55"/>
      <c r="B449" s="54"/>
      <c r="C449" s="118"/>
      <c r="D449" s="119">
        <v>830</v>
      </c>
      <c r="E449" s="120" t="s">
        <v>184</v>
      </c>
      <c r="F449" s="159">
        <v>0</v>
      </c>
      <c r="G449" s="513">
        <v>1932.25</v>
      </c>
      <c r="H449" s="383" t="s">
        <v>114</v>
      </c>
      <c r="I449" s="399">
        <v>0</v>
      </c>
      <c r="J449" s="52"/>
    </row>
    <row r="450" spans="1:10" s="53" customFormat="1" ht="13.5" thickBot="1">
      <c r="A450" s="317"/>
      <c r="B450" s="317"/>
      <c r="C450" s="654"/>
      <c r="D450" s="549">
        <v>920</v>
      </c>
      <c r="E450" s="550" t="s">
        <v>149</v>
      </c>
      <c r="F450" s="612">
        <v>0</v>
      </c>
      <c r="G450" s="613">
        <v>2.47</v>
      </c>
      <c r="H450" s="473" t="s">
        <v>114</v>
      </c>
      <c r="I450" s="443">
        <v>0</v>
      </c>
      <c r="J450" s="52"/>
    </row>
    <row r="451" spans="1:10" s="44" customFormat="1" ht="12.75">
      <c r="A451" s="279">
        <v>900</v>
      </c>
      <c r="B451" s="234"/>
      <c r="C451" s="234"/>
      <c r="D451" s="243"/>
      <c r="E451" s="232" t="s">
        <v>97</v>
      </c>
      <c r="F451" s="610">
        <f>SUM(F452,F461,F465,F469,F474,F482,)</f>
        <v>6611889</v>
      </c>
      <c r="G451" s="610">
        <f>SUM(G452,G461,G465,G469,G474,G482,)</f>
        <v>2556795.1399999997</v>
      </c>
      <c r="H451" s="648">
        <f>SUM(G451*100/F451)</f>
        <v>38.66966217974923</v>
      </c>
      <c r="I451" s="610">
        <f>SUM(I452,I465,I474,I482,)</f>
        <v>1884369.0899999999</v>
      </c>
      <c r="J451" s="42"/>
    </row>
    <row r="452" spans="1:10" s="14" customFormat="1" ht="12.75">
      <c r="A452" s="35"/>
      <c r="B452" s="209">
        <v>90002</v>
      </c>
      <c r="C452" s="39"/>
      <c r="D452" s="40"/>
      <c r="E452" s="180" t="s">
        <v>150</v>
      </c>
      <c r="F452" s="181">
        <f>SUM(F453)</f>
        <v>3699889</v>
      </c>
      <c r="G452" s="181">
        <f>SUM(G453)</f>
        <v>2003486.5999999999</v>
      </c>
      <c r="H452" s="386">
        <f>SUM(G452*100/F452)</f>
        <v>54.149910983816</v>
      </c>
      <c r="I452" s="466">
        <f>SUM(I453)</f>
        <v>1883936.19</v>
      </c>
      <c r="J452" s="13"/>
    </row>
    <row r="453" spans="1:10" s="14" customFormat="1" ht="12.75">
      <c r="A453" s="25"/>
      <c r="B453" s="248"/>
      <c r="C453" s="205"/>
      <c r="D453" s="40"/>
      <c r="E453" s="249" t="s">
        <v>36</v>
      </c>
      <c r="F453" s="250">
        <f>SUM(F455:F457)</f>
        <v>3699889</v>
      </c>
      <c r="G453" s="250">
        <f>SUM(G455:G457)</f>
        <v>2003486.5999999999</v>
      </c>
      <c r="H453" s="383">
        <f>SUM(G453*100/F453)</f>
        <v>54.149910983816</v>
      </c>
      <c r="I453" s="390">
        <f>SUM(I455:I457)</f>
        <v>1883936.19</v>
      </c>
      <c r="J453" s="13"/>
    </row>
    <row r="454" spans="1:10" s="14" customFormat="1" ht="12.75">
      <c r="A454" s="11"/>
      <c r="B454" s="251"/>
      <c r="C454" s="15"/>
      <c r="D454" s="27"/>
      <c r="E454" s="256" t="s">
        <v>37</v>
      </c>
      <c r="F454" s="250"/>
      <c r="G454" s="315"/>
      <c r="H454" s="389" t="s">
        <v>114</v>
      </c>
      <c r="I454" s="399"/>
      <c r="J454" s="13"/>
    </row>
    <row r="455" spans="1:10" s="53" customFormat="1" ht="51">
      <c r="A455" s="58"/>
      <c r="B455" s="47"/>
      <c r="C455" s="60"/>
      <c r="D455" s="74">
        <v>490</v>
      </c>
      <c r="E455" s="175" t="s">
        <v>233</v>
      </c>
      <c r="F455" s="107">
        <v>3699889</v>
      </c>
      <c r="G455" s="506">
        <v>1989914.92</v>
      </c>
      <c r="H455" s="393">
        <f>SUM(G455*100/F455)</f>
        <v>53.78309781725884</v>
      </c>
      <c r="I455" s="442">
        <v>1883936.19</v>
      </c>
      <c r="J455" s="52"/>
    </row>
    <row r="456" spans="1:10" s="53" customFormat="1" ht="25.5">
      <c r="A456" s="55"/>
      <c r="B456" s="54"/>
      <c r="C456" s="615"/>
      <c r="D456" s="345">
        <v>640</v>
      </c>
      <c r="E456" s="346" t="s">
        <v>172</v>
      </c>
      <c r="F456" s="586">
        <v>0</v>
      </c>
      <c r="G456" s="587">
        <v>10799.63</v>
      </c>
      <c r="H456" s="389" t="s">
        <v>114</v>
      </c>
      <c r="I456" s="391">
        <v>0</v>
      </c>
      <c r="J456" s="52"/>
    </row>
    <row r="457" spans="1:10" s="301" customFormat="1" ht="15" customHeight="1">
      <c r="A457" s="316"/>
      <c r="B457" s="316"/>
      <c r="C457" s="616"/>
      <c r="D457" s="617">
        <v>910</v>
      </c>
      <c r="E457" s="144" t="s">
        <v>76</v>
      </c>
      <c r="F457" s="444">
        <v>0</v>
      </c>
      <c r="G457" s="543">
        <v>2772.05</v>
      </c>
      <c r="H457" s="393" t="s">
        <v>114</v>
      </c>
      <c r="I457" s="399">
        <v>0</v>
      </c>
      <c r="J457" s="300"/>
    </row>
    <row r="458" spans="1:9" s="112" customFormat="1" ht="12.75">
      <c r="A458" s="108" t="s">
        <v>108</v>
      </c>
      <c r="B458" s="109">
        <v>22</v>
      </c>
      <c r="C458" s="110"/>
      <c r="D458" s="110"/>
      <c r="E458" s="111"/>
      <c r="F458" s="110"/>
      <c r="G458" s="407" t="s">
        <v>135</v>
      </c>
      <c r="H458" s="589" t="s">
        <v>114</v>
      </c>
      <c r="I458" s="429"/>
    </row>
    <row r="459" spans="1:9" s="1" customFormat="1" ht="13.5" thickBot="1">
      <c r="A459" s="5"/>
      <c r="B459" s="4"/>
      <c r="C459" s="2"/>
      <c r="D459" s="2"/>
      <c r="E459" s="10"/>
      <c r="F459" s="2"/>
      <c r="G459" s="302"/>
      <c r="H459" s="650" t="s">
        <v>114</v>
      </c>
      <c r="I459" s="432"/>
    </row>
    <row r="460" spans="1:10" s="3" customFormat="1" ht="11.25" customHeight="1" thickBot="1">
      <c r="A460" s="273" t="s">
        <v>78</v>
      </c>
      <c r="B460" s="274" t="s">
        <v>105</v>
      </c>
      <c r="C460" s="699" t="s">
        <v>89</v>
      </c>
      <c r="D460" s="698"/>
      <c r="E460" s="276" t="s">
        <v>77</v>
      </c>
      <c r="F460" s="275" t="s">
        <v>111</v>
      </c>
      <c r="G460" s="214" t="s">
        <v>112</v>
      </c>
      <c r="H460" s="649" t="s">
        <v>113</v>
      </c>
      <c r="I460" s="216" t="s">
        <v>117</v>
      </c>
      <c r="J460" s="6"/>
    </row>
    <row r="461" spans="1:10" s="14" customFormat="1" ht="12.75">
      <c r="A461" s="25"/>
      <c r="B461" s="160">
        <v>90003</v>
      </c>
      <c r="C461" s="39"/>
      <c r="D461" s="40"/>
      <c r="E461" s="180" t="s">
        <v>86</v>
      </c>
      <c r="F461" s="181">
        <f>SUM(F462)</f>
        <v>6000</v>
      </c>
      <c r="G461" s="466">
        <f>SUM(G462)</f>
        <v>3781.47</v>
      </c>
      <c r="H461" s="386">
        <f>SUM(G461*100/F461)</f>
        <v>63.0245</v>
      </c>
      <c r="I461" s="466">
        <f>SUM(I464)</f>
        <v>0</v>
      </c>
      <c r="J461" s="13"/>
    </row>
    <row r="462" spans="1:10" s="14" customFormat="1" ht="12.75">
      <c r="A462" s="25"/>
      <c r="B462" s="248"/>
      <c r="C462" s="205"/>
      <c r="D462" s="40"/>
      <c r="E462" s="249" t="s">
        <v>36</v>
      </c>
      <c r="F462" s="250">
        <f>SUM(F464:F464)</f>
        <v>6000</v>
      </c>
      <c r="G462" s="250">
        <f>SUM(G464:G464)</f>
        <v>3781.47</v>
      </c>
      <c r="H462" s="383">
        <f>SUM(G462*100/F462)</f>
        <v>63.0245</v>
      </c>
      <c r="I462" s="390">
        <f>SUM(I464:I464)</f>
        <v>0</v>
      </c>
      <c r="J462" s="13"/>
    </row>
    <row r="463" spans="1:10" s="14" customFormat="1" ht="12.75">
      <c r="A463" s="11"/>
      <c r="B463" s="251"/>
      <c r="C463" s="15"/>
      <c r="D463" s="27"/>
      <c r="E463" s="256" t="s">
        <v>37</v>
      </c>
      <c r="F463" s="250"/>
      <c r="G463" s="315"/>
      <c r="H463" s="389" t="s">
        <v>114</v>
      </c>
      <c r="I463" s="399"/>
      <c r="J463" s="13"/>
    </row>
    <row r="464" spans="1:10" s="53" customFormat="1" ht="38.25">
      <c r="A464" s="58"/>
      <c r="B464" s="128"/>
      <c r="C464" s="60"/>
      <c r="D464" s="74">
        <v>830</v>
      </c>
      <c r="E464" s="289" t="s">
        <v>57</v>
      </c>
      <c r="F464" s="107">
        <v>6000</v>
      </c>
      <c r="G464" s="506">
        <v>3781.47</v>
      </c>
      <c r="H464" s="393">
        <f>SUM(G464*100/F464)</f>
        <v>63.0245</v>
      </c>
      <c r="I464" s="442">
        <v>0</v>
      </c>
      <c r="J464" s="52"/>
    </row>
    <row r="465" spans="1:10" s="14" customFormat="1" ht="12.75">
      <c r="A465" s="25"/>
      <c r="B465" s="160">
        <v>90004</v>
      </c>
      <c r="C465" s="39"/>
      <c r="D465" s="40"/>
      <c r="E465" s="180" t="s">
        <v>202</v>
      </c>
      <c r="F465" s="181">
        <f>SUM(F466)</f>
        <v>20000</v>
      </c>
      <c r="G465" s="466">
        <f>SUM(G466)</f>
        <v>0</v>
      </c>
      <c r="H465" s="386">
        <f>SUM(G465*100/F465)</f>
        <v>0</v>
      </c>
      <c r="I465" s="466">
        <f>SUM(I468)</f>
        <v>0</v>
      </c>
      <c r="J465" s="13"/>
    </row>
    <row r="466" spans="1:10" s="14" customFormat="1" ht="12.75">
      <c r="A466" s="25"/>
      <c r="B466" s="248"/>
      <c r="C466" s="205"/>
      <c r="D466" s="40"/>
      <c r="E466" s="249" t="s">
        <v>36</v>
      </c>
      <c r="F466" s="250">
        <f>SUM(F468:F468)</f>
        <v>20000</v>
      </c>
      <c r="G466" s="250">
        <f>SUM(G468:G468)</f>
        <v>0</v>
      </c>
      <c r="H466" s="383">
        <f>SUM(G466*100/F466)</f>
        <v>0</v>
      </c>
      <c r="I466" s="390">
        <f>SUM(I468:I468)</f>
        <v>0</v>
      </c>
      <c r="J466" s="13"/>
    </row>
    <row r="467" spans="1:10" s="14" customFormat="1" ht="12.75">
      <c r="A467" s="11"/>
      <c r="B467" s="251"/>
      <c r="C467" s="15"/>
      <c r="D467" s="27"/>
      <c r="E467" s="256" t="s">
        <v>37</v>
      </c>
      <c r="F467" s="250"/>
      <c r="G467" s="315"/>
      <c r="H467" s="389" t="s">
        <v>114</v>
      </c>
      <c r="I467" s="399"/>
      <c r="J467" s="13"/>
    </row>
    <row r="468" spans="1:10" s="53" customFormat="1" ht="63.75">
      <c r="A468" s="58"/>
      <c r="B468" s="128"/>
      <c r="C468" s="60"/>
      <c r="D468" s="74">
        <v>2710</v>
      </c>
      <c r="E468" s="289" t="s">
        <v>244</v>
      </c>
      <c r="F468" s="107">
        <v>20000</v>
      </c>
      <c r="G468" s="506">
        <v>0</v>
      </c>
      <c r="H468" s="393">
        <f>SUM(G468*100/F468)</f>
        <v>0</v>
      </c>
      <c r="I468" s="442">
        <v>0</v>
      </c>
      <c r="J468" s="52"/>
    </row>
    <row r="469" spans="1:10" s="14" customFormat="1" ht="12.75">
      <c r="A469" s="25"/>
      <c r="B469" s="160">
        <v>90015</v>
      </c>
      <c r="C469" s="39"/>
      <c r="D469" s="40"/>
      <c r="E469" s="180" t="s">
        <v>212</v>
      </c>
      <c r="F469" s="181">
        <f>SUM(F470)</f>
        <v>0</v>
      </c>
      <c r="G469" s="466">
        <f>SUM(G470)</f>
        <v>40442.39</v>
      </c>
      <c r="H469" s="386" t="s">
        <v>114</v>
      </c>
      <c r="I469" s="466">
        <f>SUM(I473)</f>
        <v>0</v>
      </c>
      <c r="J469" s="13"/>
    </row>
    <row r="470" spans="1:10" s="14" customFormat="1" ht="12.75">
      <c r="A470" s="25"/>
      <c r="B470" s="248"/>
      <c r="C470" s="205"/>
      <c r="D470" s="40"/>
      <c r="E470" s="249" t="s">
        <v>36</v>
      </c>
      <c r="F470" s="250">
        <f>SUM(F472:F473)</f>
        <v>0</v>
      </c>
      <c r="G470" s="250">
        <f>SUM(G472:G473)</f>
        <v>40442.39</v>
      </c>
      <c r="H470" s="383" t="s">
        <v>114</v>
      </c>
      <c r="I470" s="390">
        <f>SUM(I473:I473)</f>
        <v>0</v>
      </c>
      <c r="J470" s="13"/>
    </row>
    <row r="471" spans="1:10" s="14" customFormat="1" ht="12.75">
      <c r="A471" s="11"/>
      <c r="B471" s="251"/>
      <c r="C471" s="15"/>
      <c r="D471" s="27"/>
      <c r="E471" s="256" t="s">
        <v>37</v>
      </c>
      <c r="F471" s="250"/>
      <c r="G471" s="315"/>
      <c r="H471" s="389" t="s">
        <v>114</v>
      </c>
      <c r="I471" s="399"/>
      <c r="J471" s="13"/>
    </row>
    <row r="472" spans="1:10" s="203" customFormat="1" ht="12.75">
      <c r="A472" s="685"/>
      <c r="B472" s="632"/>
      <c r="C472" s="665"/>
      <c r="D472" s="666">
        <v>940</v>
      </c>
      <c r="E472" s="626" t="s">
        <v>186</v>
      </c>
      <c r="F472" s="636">
        <v>0</v>
      </c>
      <c r="G472" s="637">
        <v>2241.44</v>
      </c>
      <c r="H472" s="393" t="s">
        <v>114</v>
      </c>
      <c r="I472" s="442">
        <v>0</v>
      </c>
      <c r="J472" s="202"/>
    </row>
    <row r="473" spans="1:10" s="44" customFormat="1" ht="38.25">
      <c r="A473" s="58"/>
      <c r="B473" s="128"/>
      <c r="C473" s="60"/>
      <c r="D473" s="136">
        <v>970</v>
      </c>
      <c r="E473" s="627" t="s">
        <v>234</v>
      </c>
      <c r="F473" s="68">
        <v>0</v>
      </c>
      <c r="G473" s="557">
        <v>38200.95</v>
      </c>
      <c r="H473" s="393" t="s">
        <v>114</v>
      </c>
      <c r="I473" s="442">
        <v>0</v>
      </c>
      <c r="J473" s="42"/>
    </row>
    <row r="474" spans="1:10" s="14" customFormat="1" ht="25.5">
      <c r="A474" s="25"/>
      <c r="B474" s="160">
        <v>90019</v>
      </c>
      <c r="C474" s="26"/>
      <c r="D474" s="27"/>
      <c r="E474" s="671" t="s">
        <v>50</v>
      </c>
      <c r="F474" s="283">
        <f>SUM(F475)</f>
        <v>600000</v>
      </c>
      <c r="G474" s="507">
        <f>SUM(G475)</f>
        <v>501567.41</v>
      </c>
      <c r="H474" s="402">
        <f>SUM(G474*100/F474)</f>
        <v>83.59456833333333</v>
      </c>
      <c r="I474" s="507">
        <f>SUM(I475)</f>
        <v>0</v>
      </c>
      <c r="J474" s="13"/>
    </row>
    <row r="475" spans="1:10" s="14" customFormat="1" ht="12.75">
      <c r="A475" s="25"/>
      <c r="B475" s="208"/>
      <c r="C475" s="205"/>
      <c r="D475" s="40"/>
      <c r="E475" s="249" t="s">
        <v>36</v>
      </c>
      <c r="F475" s="250">
        <f>SUM(F477:F477)</f>
        <v>600000</v>
      </c>
      <c r="G475" s="313">
        <f>SUM(G477:G477)</f>
        <v>501567.41</v>
      </c>
      <c r="H475" s="383">
        <f>SUM(G475*100/F475)</f>
        <v>83.59456833333333</v>
      </c>
      <c r="I475" s="390">
        <f>SUM(I477:I478)</f>
        <v>0</v>
      </c>
      <c r="J475" s="13"/>
    </row>
    <row r="476" spans="1:10" s="14" customFormat="1" ht="12.75">
      <c r="A476" s="25"/>
      <c r="B476" s="253"/>
      <c r="C476" s="15"/>
      <c r="D476" s="27"/>
      <c r="E476" s="256" t="s">
        <v>37</v>
      </c>
      <c r="F476" s="250"/>
      <c r="G476" s="315"/>
      <c r="H476" s="383" t="s">
        <v>114</v>
      </c>
      <c r="I476" s="399"/>
      <c r="J476" s="13"/>
    </row>
    <row r="477" spans="1:10" s="53" customFormat="1" ht="12.75">
      <c r="A477" s="47"/>
      <c r="B477" s="344"/>
      <c r="C477" s="69"/>
      <c r="D477" s="70">
        <v>690</v>
      </c>
      <c r="E477" s="71" t="s">
        <v>88</v>
      </c>
      <c r="F477" s="245">
        <v>600000</v>
      </c>
      <c r="G477" s="489">
        <v>501567.41</v>
      </c>
      <c r="H477" s="383">
        <f>SUM(G477*100/F477)</f>
        <v>83.59456833333333</v>
      </c>
      <c r="I477" s="447">
        <v>0</v>
      </c>
      <c r="J477" s="52"/>
    </row>
    <row r="478" spans="1:10" s="53" customFormat="1" ht="17.25" customHeight="1">
      <c r="A478" s="106"/>
      <c r="B478" s="93"/>
      <c r="C478" s="73"/>
      <c r="D478" s="74"/>
      <c r="E478" s="89" t="s">
        <v>51</v>
      </c>
      <c r="F478" s="75"/>
      <c r="G478" s="508"/>
      <c r="H478" s="385" t="s">
        <v>114</v>
      </c>
      <c r="I478" s="442"/>
      <c r="J478" s="52"/>
    </row>
    <row r="479" spans="1:9" s="112" customFormat="1" ht="12.75">
      <c r="A479" s="108" t="s">
        <v>108</v>
      </c>
      <c r="B479" s="109">
        <v>23</v>
      </c>
      <c r="C479" s="110"/>
      <c r="D479" s="110"/>
      <c r="E479" s="111"/>
      <c r="F479" s="110"/>
      <c r="G479" s="407" t="s">
        <v>135</v>
      </c>
      <c r="H479" s="589" t="s">
        <v>114</v>
      </c>
      <c r="I479" s="429"/>
    </row>
    <row r="480" spans="1:9" s="1" customFormat="1" ht="13.5" thickBot="1">
      <c r="A480" s="5"/>
      <c r="B480" s="4"/>
      <c r="C480" s="2"/>
      <c r="D480" s="2"/>
      <c r="E480" s="10"/>
      <c r="F480" s="2"/>
      <c r="G480" s="302"/>
      <c r="H480" s="650" t="s">
        <v>114</v>
      </c>
      <c r="I480" s="432"/>
    </row>
    <row r="481" spans="1:10" s="3" customFormat="1" ht="11.25" customHeight="1" thickBot="1">
      <c r="A481" s="273" t="s">
        <v>78</v>
      </c>
      <c r="B481" s="274" t="s">
        <v>105</v>
      </c>
      <c r="C481" s="699" t="s">
        <v>89</v>
      </c>
      <c r="D481" s="698"/>
      <c r="E481" s="276" t="s">
        <v>77</v>
      </c>
      <c r="F481" s="275" t="s">
        <v>111</v>
      </c>
      <c r="G481" s="214" t="s">
        <v>112</v>
      </c>
      <c r="H481" s="649" t="s">
        <v>113</v>
      </c>
      <c r="I481" s="216" t="s">
        <v>117</v>
      </c>
      <c r="J481" s="6"/>
    </row>
    <row r="482" spans="1:10" s="14" customFormat="1" ht="12.75">
      <c r="A482" s="25"/>
      <c r="B482" s="160">
        <v>90095</v>
      </c>
      <c r="C482" s="26"/>
      <c r="D482" s="27"/>
      <c r="E482" s="134" t="s">
        <v>95</v>
      </c>
      <c r="F482" s="283">
        <f>SUM(F488,F483,)</f>
        <v>2286000</v>
      </c>
      <c r="G482" s="283">
        <f>SUM(G483)</f>
        <v>7517.2699999999995</v>
      </c>
      <c r="H482" s="385" t="s">
        <v>114</v>
      </c>
      <c r="I482" s="507">
        <f>SUM(I483)</f>
        <v>432.9</v>
      </c>
      <c r="J482" s="13"/>
    </row>
    <row r="483" spans="1:10" s="14" customFormat="1" ht="12.75">
      <c r="A483" s="25"/>
      <c r="B483" s="248"/>
      <c r="C483" s="205"/>
      <c r="D483" s="40"/>
      <c r="E483" s="249" t="s">
        <v>36</v>
      </c>
      <c r="F483" s="250">
        <f>SUM(F484:F487)</f>
        <v>0</v>
      </c>
      <c r="G483" s="250">
        <f>SUM(G484:G487)</f>
        <v>7517.2699999999995</v>
      </c>
      <c r="H483" s="383" t="s">
        <v>114</v>
      </c>
      <c r="I483" s="390">
        <f>SUM(I485:I486)</f>
        <v>432.9</v>
      </c>
      <c r="J483" s="13"/>
    </row>
    <row r="484" spans="1:10" s="14" customFormat="1" ht="12.75">
      <c r="A484" s="11"/>
      <c r="B484" s="251"/>
      <c r="C484" s="15"/>
      <c r="D484" s="27"/>
      <c r="E484" s="348" t="s">
        <v>37</v>
      </c>
      <c r="F484" s="94"/>
      <c r="G484" s="419"/>
      <c r="H484" s="383" t="s">
        <v>114</v>
      </c>
      <c r="I484" s="457"/>
      <c r="J484" s="13"/>
    </row>
    <row r="485" spans="1:10" s="203" customFormat="1" ht="12.75">
      <c r="A485" s="685"/>
      <c r="B485" s="632"/>
      <c r="C485" s="633"/>
      <c r="D485" s="620">
        <v>920</v>
      </c>
      <c r="E485" s="565" t="s">
        <v>149</v>
      </c>
      <c r="F485" s="634">
        <v>0</v>
      </c>
      <c r="G485" s="635">
        <v>7.2</v>
      </c>
      <c r="H485" s="389" t="s">
        <v>114</v>
      </c>
      <c r="I485" s="390">
        <v>36.84</v>
      </c>
      <c r="J485" s="202"/>
    </row>
    <row r="486" spans="1:10" s="203" customFormat="1" ht="12.75">
      <c r="A486" s="685"/>
      <c r="B486" s="632"/>
      <c r="C486" s="665"/>
      <c r="D486" s="666">
        <v>940</v>
      </c>
      <c r="E486" s="626" t="s">
        <v>186</v>
      </c>
      <c r="F486" s="636">
        <v>0</v>
      </c>
      <c r="G486" s="637">
        <v>0</v>
      </c>
      <c r="H486" s="393" t="s">
        <v>114</v>
      </c>
      <c r="I486" s="442">
        <v>396.06</v>
      </c>
      <c r="J486" s="202"/>
    </row>
    <row r="487" spans="1:10" s="44" customFormat="1" ht="25.5">
      <c r="A487" s="58"/>
      <c r="B487" s="128"/>
      <c r="C487" s="60"/>
      <c r="D487" s="136">
        <v>970</v>
      </c>
      <c r="E487" s="627" t="s">
        <v>235</v>
      </c>
      <c r="F487" s="68">
        <v>0</v>
      </c>
      <c r="G487" s="557">
        <v>7510.07</v>
      </c>
      <c r="H487" s="393" t="s">
        <v>114</v>
      </c>
      <c r="I487" s="442">
        <v>0</v>
      </c>
      <c r="J487" s="42"/>
    </row>
    <row r="488" spans="1:10" s="14" customFormat="1" ht="12.75">
      <c r="A488" s="25"/>
      <c r="B488" s="422"/>
      <c r="C488" s="15"/>
      <c r="D488" s="27"/>
      <c r="E488" s="423" t="s">
        <v>38</v>
      </c>
      <c r="F488" s="252">
        <f>SUM(F490)</f>
        <v>2286000</v>
      </c>
      <c r="G488" s="252">
        <f>SUM(G490)</f>
        <v>0</v>
      </c>
      <c r="H488" s="385">
        <f>SUM(G488*100/F488)</f>
        <v>0</v>
      </c>
      <c r="I488" s="442">
        <f>SUM(I490)</f>
        <v>0</v>
      </c>
      <c r="J488" s="13"/>
    </row>
    <row r="489" spans="1:10" s="14" customFormat="1" ht="12.75">
      <c r="A489" s="11"/>
      <c r="B489" s="251"/>
      <c r="C489" s="15"/>
      <c r="D489" s="27"/>
      <c r="E489" s="521" t="s">
        <v>37</v>
      </c>
      <c r="F489" s="250"/>
      <c r="G489" s="315"/>
      <c r="H489" s="631" t="s">
        <v>114</v>
      </c>
      <c r="I489" s="391"/>
      <c r="J489" s="13"/>
    </row>
    <row r="490" spans="1:10" s="53" customFormat="1" ht="79.5" thickBot="1">
      <c r="A490" s="317"/>
      <c r="B490" s="317"/>
      <c r="C490" s="83"/>
      <c r="D490" s="638">
        <v>6290</v>
      </c>
      <c r="E490" s="667" t="s">
        <v>203</v>
      </c>
      <c r="F490" s="668">
        <v>2286000</v>
      </c>
      <c r="G490" s="669">
        <v>0</v>
      </c>
      <c r="H490" s="473">
        <f>SUM(G490*100/F490)</f>
        <v>0</v>
      </c>
      <c r="I490" s="670">
        <v>0</v>
      </c>
      <c r="J490" s="52"/>
    </row>
    <row r="491" spans="1:10" s="44" customFormat="1" ht="12.75">
      <c r="A491" s="536">
        <v>921</v>
      </c>
      <c r="B491" s="220"/>
      <c r="C491" s="227"/>
      <c r="D491" s="220"/>
      <c r="E491" s="265" t="s">
        <v>144</v>
      </c>
      <c r="F491" s="537">
        <f>SUM(F492,F496,F503,)</f>
        <v>148000</v>
      </c>
      <c r="G491" s="537">
        <f>SUM(G492,G496,G503,)</f>
        <v>31405.25</v>
      </c>
      <c r="H491" s="648">
        <f>SUM(G491*100/F491)</f>
        <v>21.219763513513513</v>
      </c>
      <c r="I491" s="537">
        <f>SUM(I492,I496,I503,)</f>
        <v>0</v>
      </c>
      <c r="J491" s="42"/>
    </row>
    <row r="492" spans="1:10" s="14" customFormat="1" ht="12.75">
      <c r="A492" s="25"/>
      <c r="B492" s="538">
        <v>92109</v>
      </c>
      <c r="C492" s="39"/>
      <c r="D492" s="205"/>
      <c r="E492" s="156" t="s">
        <v>181</v>
      </c>
      <c r="F492" s="488">
        <f>SUM(F493)</f>
        <v>0</v>
      </c>
      <c r="G492" s="488">
        <f>SUM(G493)</f>
        <v>30838.25</v>
      </c>
      <c r="H492" s="618" t="s">
        <v>114</v>
      </c>
      <c r="I492" s="488">
        <f>SUM(I493)</f>
        <v>0</v>
      </c>
      <c r="J492" s="13"/>
    </row>
    <row r="493" spans="1:10" s="14" customFormat="1" ht="12.75">
      <c r="A493" s="25"/>
      <c r="B493" s="311"/>
      <c r="C493" s="205"/>
      <c r="D493" s="40"/>
      <c r="E493" s="312" t="s">
        <v>38</v>
      </c>
      <c r="F493" s="313">
        <f>SUM(F495)</f>
        <v>0</v>
      </c>
      <c r="G493" s="313">
        <f>SUM(G495)</f>
        <v>30838.25</v>
      </c>
      <c r="H493" s="383" t="s">
        <v>114</v>
      </c>
      <c r="I493" s="313">
        <f>SUM(I495)</f>
        <v>0</v>
      </c>
      <c r="J493" s="13"/>
    </row>
    <row r="494" spans="1:10" s="14" customFormat="1" ht="12.75">
      <c r="A494" s="25"/>
      <c r="B494" s="311"/>
      <c r="C494" s="15"/>
      <c r="D494" s="27"/>
      <c r="E494" s="314" t="s">
        <v>37</v>
      </c>
      <c r="F494" s="313"/>
      <c r="G494" s="315"/>
      <c r="H494" s="383" t="s">
        <v>114</v>
      </c>
      <c r="I494" s="399"/>
      <c r="J494" s="13"/>
    </row>
    <row r="495" spans="1:10" s="303" customFormat="1" ht="88.5" customHeight="1">
      <c r="A495" s="416"/>
      <c r="B495" s="542"/>
      <c r="C495" s="597"/>
      <c r="D495" s="269">
        <v>6660</v>
      </c>
      <c r="E495" s="599" t="s">
        <v>237</v>
      </c>
      <c r="F495" s="271">
        <v>0</v>
      </c>
      <c r="G495" s="272">
        <v>30838.25</v>
      </c>
      <c r="H495" s="383" t="s">
        <v>114</v>
      </c>
      <c r="I495" s="391">
        <v>0</v>
      </c>
      <c r="J495" s="302"/>
    </row>
    <row r="496" spans="1:10" s="14" customFormat="1" ht="12.75">
      <c r="A496" s="25"/>
      <c r="B496" s="559">
        <v>92118</v>
      </c>
      <c r="C496" s="26"/>
      <c r="D496" s="15"/>
      <c r="E496" s="560" t="s">
        <v>145</v>
      </c>
      <c r="F496" s="561">
        <f>SUM(F497)</f>
        <v>0</v>
      </c>
      <c r="G496" s="488">
        <f>SUM(G497)</f>
        <v>567</v>
      </c>
      <c r="H496" s="383" t="s">
        <v>114</v>
      </c>
      <c r="I496" s="488">
        <f>SUM(I499:I499)</f>
        <v>0</v>
      </c>
      <c r="J496" s="13"/>
    </row>
    <row r="497" spans="1:10" s="14" customFormat="1" ht="12.75">
      <c r="A497" s="25"/>
      <c r="B497" s="251"/>
      <c r="C497" s="205"/>
      <c r="D497" s="40"/>
      <c r="E497" s="249" t="s">
        <v>36</v>
      </c>
      <c r="F497" s="250">
        <f>SUM(F499:F499)</f>
        <v>0</v>
      </c>
      <c r="G497" s="250">
        <f>SUM(G499:G499)</f>
        <v>567</v>
      </c>
      <c r="H497" s="383" t="s">
        <v>114</v>
      </c>
      <c r="I497" s="250">
        <f>SUM(I499:I499)</f>
        <v>0</v>
      </c>
      <c r="J497" s="13"/>
    </row>
    <row r="498" spans="1:10" s="14" customFormat="1" ht="12.75">
      <c r="A498" s="25"/>
      <c r="B498" s="251"/>
      <c r="C498" s="15"/>
      <c r="D498" s="27"/>
      <c r="E498" s="256" t="s">
        <v>37</v>
      </c>
      <c r="F498" s="250"/>
      <c r="G498" s="315"/>
      <c r="H498" s="383" t="s">
        <v>114</v>
      </c>
      <c r="I498" s="399"/>
      <c r="J498" s="13"/>
    </row>
    <row r="499" spans="1:10" s="53" customFormat="1" ht="38.25">
      <c r="A499" s="128"/>
      <c r="B499" s="59"/>
      <c r="C499" s="544"/>
      <c r="D499" s="545">
        <v>970</v>
      </c>
      <c r="E499" s="627" t="s">
        <v>236</v>
      </c>
      <c r="F499" s="651">
        <v>0</v>
      </c>
      <c r="G499" s="491">
        <v>567</v>
      </c>
      <c r="H499" s="389" t="s">
        <v>114</v>
      </c>
      <c r="I499" s="391">
        <v>0</v>
      </c>
      <c r="J499" s="52"/>
    </row>
    <row r="500" spans="1:9" s="112" customFormat="1" ht="12.75">
      <c r="A500" s="108" t="s">
        <v>108</v>
      </c>
      <c r="B500" s="109">
        <v>24</v>
      </c>
      <c r="C500" s="110"/>
      <c r="D500" s="110"/>
      <c r="E500" s="111"/>
      <c r="F500" s="110"/>
      <c r="G500" s="407" t="s">
        <v>135</v>
      </c>
      <c r="H500" s="589" t="s">
        <v>114</v>
      </c>
      <c r="I500" s="429"/>
    </row>
    <row r="501" spans="1:9" s="1" customFormat="1" ht="13.5" thickBot="1">
      <c r="A501" s="5"/>
      <c r="B501" s="4"/>
      <c r="C501" s="2"/>
      <c r="D501" s="2"/>
      <c r="E501" s="10"/>
      <c r="F501" s="2"/>
      <c r="G501" s="302"/>
      <c r="H501" s="650" t="s">
        <v>114</v>
      </c>
      <c r="I501" s="432"/>
    </row>
    <row r="502" spans="1:10" s="3" customFormat="1" ht="11.25" customHeight="1" thickBot="1">
      <c r="A502" s="273" t="s">
        <v>78</v>
      </c>
      <c r="B502" s="274" t="s">
        <v>105</v>
      </c>
      <c r="C502" s="699" t="s">
        <v>89</v>
      </c>
      <c r="D502" s="698"/>
      <c r="E502" s="276" t="s">
        <v>77</v>
      </c>
      <c r="F502" s="275" t="s">
        <v>111</v>
      </c>
      <c r="G502" s="214" t="s">
        <v>112</v>
      </c>
      <c r="H502" s="376" t="s">
        <v>113</v>
      </c>
      <c r="I502" s="216" t="s">
        <v>117</v>
      </c>
      <c r="J502" s="6"/>
    </row>
    <row r="503" spans="1:10" s="14" customFormat="1" ht="12.75">
      <c r="A503" s="25"/>
      <c r="B503" s="559">
        <v>92195</v>
      </c>
      <c r="C503" s="26"/>
      <c r="D503" s="15"/>
      <c r="E503" s="560" t="s">
        <v>95</v>
      </c>
      <c r="F503" s="561">
        <f>SUM(F504)</f>
        <v>148000</v>
      </c>
      <c r="G503" s="488">
        <f>SUM(G504)</f>
        <v>0</v>
      </c>
      <c r="H503" s="383">
        <f>SUM(G503*100/F503)</f>
        <v>0</v>
      </c>
      <c r="I503" s="485">
        <f>SUM(I507:I507)</f>
        <v>0</v>
      </c>
      <c r="J503" s="13"/>
    </row>
    <row r="504" spans="1:10" s="14" customFormat="1" ht="12.75">
      <c r="A504" s="25"/>
      <c r="B504" s="251"/>
      <c r="C504" s="205"/>
      <c r="D504" s="40"/>
      <c r="E504" s="249" t="s">
        <v>36</v>
      </c>
      <c r="F504" s="250">
        <f>SUM(F506)</f>
        <v>148000</v>
      </c>
      <c r="G504" s="250">
        <f>SUM(G506)</f>
        <v>0</v>
      </c>
      <c r="H504" s="383">
        <f>SUM(G504*100/F504)</f>
        <v>0</v>
      </c>
      <c r="I504" s="250">
        <f>SUM(I506:I507)</f>
        <v>0</v>
      </c>
      <c r="J504" s="13"/>
    </row>
    <row r="505" spans="1:10" s="14" customFormat="1" ht="12.75">
      <c r="A505" s="25"/>
      <c r="B505" s="251"/>
      <c r="C505" s="15"/>
      <c r="D505" s="27"/>
      <c r="E505" s="256" t="s">
        <v>37</v>
      </c>
      <c r="F505" s="250"/>
      <c r="G505" s="315"/>
      <c r="H505" s="383" t="s">
        <v>114</v>
      </c>
      <c r="I505" s="399"/>
      <c r="J505" s="13"/>
    </row>
    <row r="506" spans="1:10" s="44" customFormat="1" ht="103.5" customHeight="1" thickBot="1">
      <c r="A506" s="330"/>
      <c r="B506" s="329"/>
      <c r="C506" s="619"/>
      <c r="D506" s="549">
        <v>2020</v>
      </c>
      <c r="E506" s="629" t="s">
        <v>245</v>
      </c>
      <c r="F506" s="612">
        <v>148000</v>
      </c>
      <c r="G506" s="613">
        <v>0</v>
      </c>
      <c r="H506" s="473">
        <f>SUM(G506*100/F506)</f>
        <v>0</v>
      </c>
      <c r="I506" s="443">
        <v>0</v>
      </c>
      <c r="J506" s="42"/>
    </row>
    <row r="507" spans="1:10" s="44" customFormat="1" ht="12.75">
      <c r="A507" s="398">
        <v>926</v>
      </c>
      <c r="B507" s="220"/>
      <c r="C507" s="227"/>
      <c r="D507" s="220"/>
      <c r="E507" s="265" t="s">
        <v>146</v>
      </c>
      <c r="F507" s="537">
        <f>SUM(F508,F512,F516,)</f>
        <v>385600</v>
      </c>
      <c r="G507" s="537">
        <f>SUM(G508,G512,G516,)</f>
        <v>3248.35</v>
      </c>
      <c r="H507" s="695">
        <f>SUM(G507*100/F507)</f>
        <v>0.8424144190871369</v>
      </c>
      <c r="I507" s="537">
        <f>SUM(I508,I512,I516,)</f>
        <v>0</v>
      </c>
      <c r="J507" s="42"/>
    </row>
    <row r="508" spans="1:10" s="14" customFormat="1" ht="12.75">
      <c r="A508" s="25"/>
      <c r="B508" s="538">
        <v>92604</v>
      </c>
      <c r="C508" s="39"/>
      <c r="D508" s="205"/>
      <c r="E508" s="539" t="s">
        <v>182</v>
      </c>
      <c r="F508" s="540">
        <f>SUM(F509)</f>
        <v>0</v>
      </c>
      <c r="G508" s="488">
        <f>SUM(G509)</f>
        <v>2838.35</v>
      </c>
      <c r="H508" s="622" t="s">
        <v>114</v>
      </c>
      <c r="I508" s="488">
        <f>SUM(I541:I541)</f>
        <v>0</v>
      </c>
      <c r="J508" s="13"/>
    </row>
    <row r="509" spans="1:10" s="14" customFormat="1" ht="12.75">
      <c r="A509" s="25"/>
      <c r="B509" s="248"/>
      <c r="C509" s="205"/>
      <c r="D509" s="40"/>
      <c r="E509" s="249" t="s">
        <v>36</v>
      </c>
      <c r="F509" s="250">
        <f>SUM(F511)</f>
        <v>0</v>
      </c>
      <c r="G509" s="250">
        <f>SUM(G511)</f>
        <v>2838.35</v>
      </c>
      <c r="H509" s="623" t="s">
        <v>114</v>
      </c>
      <c r="I509" s="250">
        <f>SUM(I511:I513)</f>
        <v>0</v>
      </c>
      <c r="J509" s="13"/>
    </row>
    <row r="510" spans="1:10" s="14" customFormat="1" ht="12.75">
      <c r="A510" s="25"/>
      <c r="B510" s="251"/>
      <c r="C510" s="15"/>
      <c r="D510" s="27"/>
      <c r="E510" s="256" t="s">
        <v>37</v>
      </c>
      <c r="F510" s="250"/>
      <c r="G510" s="528"/>
      <c r="H510" s="621" t="s">
        <v>114</v>
      </c>
      <c r="I510" s="399"/>
      <c r="J510" s="13"/>
    </row>
    <row r="511" spans="1:10" s="53" customFormat="1" ht="25.5">
      <c r="A511" s="47"/>
      <c r="B511" s="59"/>
      <c r="C511" s="544"/>
      <c r="D511" s="545">
        <v>970</v>
      </c>
      <c r="E511" s="627" t="s">
        <v>238</v>
      </c>
      <c r="F511" s="651">
        <v>0</v>
      </c>
      <c r="G511" s="491">
        <v>2838.35</v>
      </c>
      <c r="H511" s="389" t="s">
        <v>114</v>
      </c>
      <c r="I511" s="391">
        <v>0</v>
      </c>
      <c r="J511" s="52"/>
    </row>
    <row r="512" spans="1:10" s="14" customFormat="1" ht="12.75">
      <c r="A512" s="25"/>
      <c r="B512" s="538">
        <v>92605</v>
      </c>
      <c r="C512" s="26"/>
      <c r="D512" s="15"/>
      <c r="E512" s="560" t="s">
        <v>151</v>
      </c>
      <c r="F512" s="561">
        <f>SUM(F513)</f>
        <v>0</v>
      </c>
      <c r="G512" s="485">
        <f>SUM(G513)</f>
        <v>410</v>
      </c>
      <c r="H512" s="401" t="s">
        <v>114</v>
      </c>
      <c r="I512" s="485">
        <f>SUM(I545:I545)</f>
        <v>0</v>
      </c>
      <c r="J512" s="13"/>
    </row>
    <row r="513" spans="1:10" s="14" customFormat="1" ht="12.75">
      <c r="A513" s="25"/>
      <c r="B513" s="248"/>
      <c r="C513" s="205"/>
      <c r="D513" s="40"/>
      <c r="E513" s="249" t="s">
        <v>36</v>
      </c>
      <c r="F513" s="250">
        <f>SUM(F515:F515)</f>
        <v>0</v>
      </c>
      <c r="G513" s="250">
        <f>SUM(G515:G515)</f>
        <v>410</v>
      </c>
      <c r="H513" s="250" t="s">
        <v>114</v>
      </c>
      <c r="I513" s="250">
        <f>SUM(I515:I515)</f>
        <v>0</v>
      </c>
      <c r="J513" s="13"/>
    </row>
    <row r="514" spans="1:10" s="14" customFormat="1" ht="12.75">
      <c r="A514" s="25"/>
      <c r="B514" s="251"/>
      <c r="C514" s="15"/>
      <c r="D514" s="27"/>
      <c r="E514" s="256" t="s">
        <v>37</v>
      </c>
      <c r="F514" s="250"/>
      <c r="G514" s="528"/>
      <c r="H514" s="389" t="s">
        <v>114</v>
      </c>
      <c r="I514" s="399"/>
      <c r="J514" s="13"/>
    </row>
    <row r="515" spans="1:10" s="53" customFormat="1" ht="38.25">
      <c r="A515" s="47"/>
      <c r="B515" s="59"/>
      <c r="C515" s="544"/>
      <c r="D515" s="545">
        <v>970</v>
      </c>
      <c r="E515" s="627" t="s">
        <v>239</v>
      </c>
      <c r="F515" s="651">
        <v>0</v>
      </c>
      <c r="G515" s="491">
        <v>410</v>
      </c>
      <c r="H515" s="389" t="s">
        <v>114</v>
      </c>
      <c r="I515" s="391">
        <v>0</v>
      </c>
      <c r="J515" s="52"/>
    </row>
    <row r="516" spans="1:10" s="14" customFormat="1" ht="12.75">
      <c r="A516" s="25"/>
      <c r="B516" s="160">
        <v>92695</v>
      </c>
      <c r="C516" s="26"/>
      <c r="D516" s="27"/>
      <c r="E516" s="134" t="s">
        <v>95</v>
      </c>
      <c r="F516" s="283">
        <f>SUM(F523,F517,)</f>
        <v>385600</v>
      </c>
      <c r="G516" s="283">
        <f>SUM(G517)</f>
        <v>0</v>
      </c>
      <c r="H516" s="558">
        <f>SUM(G516*100/F516)</f>
        <v>0</v>
      </c>
      <c r="I516" s="507">
        <f>SUM(I517)</f>
        <v>0</v>
      </c>
      <c r="J516" s="13"/>
    </row>
    <row r="517" spans="1:10" s="14" customFormat="1" ht="12.75">
      <c r="A517" s="25"/>
      <c r="B517" s="248"/>
      <c r="C517" s="205"/>
      <c r="D517" s="40"/>
      <c r="E517" s="249" t="s">
        <v>36</v>
      </c>
      <c r="F517" s="250">
        <f>SUM(F519)</f>
        <v>85600</v>
      </c>
      <c r="G517" s="313">
        <f>SUM(G525)</f>
        <v>0</v>
      </c>
      <c r="H517" s="389">
        <f>SUM(G517*100/F517)</f>
        <v>0</v>
      </c>
      <c r="I517" s="390">
        <f>SUM(I525:I525)</f>
        <v>0</v>
      </c>
      <c r="J517" s="13"/>
    </row>
    <row r="518" spans="1:10" s="14" customFormat="1" ht="12.75">
      <c r="A518" s="11"/>
      <c r="B518" s="251"/>
      <c r="C518" s="15"/>
      <c r="D518" s="27"/>
      <c r="E518" s="256" t="s">
        <v>37</v>
      </c>
      <c r="F518" s="250"/>
      <c r="G518" s="315"/>
      <c r="H518" s="389" t="s">
        <v>114</v>
      </c>
      <c r="I518" s="399"/>
      <c r="J518" s="13"/>
    </row>
    <row r="519" spans="1:10" s="53" customFormat="1" ht="89.25">
      <c r="A519" s="59"/>
      <c r="B519" s="128"/>
      <c r="C519" s="60"/>
      <c r="D519" s="74">
        <v>2710</v>
      </c>
      <c r="E519" s="289" t="s">
        <v>204</v>
      </c>
      <c r="F519" s="107">
        <v>85600</v>
      </c>
      <c r="G519" s="506">
        <v>0</v>
      </c>
      <c r="H519" s="393">
        <f>SUM(G519*100/F519)</f>
        <v>0</v>
      </c>
      <c r="I519" s="442">
        <v>0</v>
      </c>
      <c r="J519" s="52"/>
    </row>
    <row r="520" spans="1:9" s="112" customFormat="1" ht="12.75">
      <c r="A520" s="108" t="s">
        <v>108</v>
      </c>
      <c r="B520" s="109">
        <v>25</v>
      </c>
      <c r="C520" s="110"/>
      <c r="D520" s="110"/>
      <c r="E520" s="111"/>
      <c r="F520" s="110"/>
      <c r="G520" s="407" t="s">
        <v>135</v>
      </c>
      <c r="H520" s="582" t="s">
        <v>114</v>
      </c>
      <c r="I520" s="429"/>
    </row>
    <row r="521" spans="1:9" s="1" customFormat="1" ht="13.5" thickBot="1">
      <c r="A521" s="5"/>
      <c r="B521" s="4"/>
      <c r="C521" s="2"/>
      <c r="D521" s="2"/>
      <c r="E521" s="10"/>
      <c r="F521" s="2"/>
      <c r="G521" s="302"/>
      <c r="H521" s="650" t="s">
        <v>114</v>
      </c>
      <c r="I521" s="432"/>
    </row>
    <row r="522" spans="1:10" s="3" customFormat="1" ht="11.25" customHeight="1" thickBot="1">
      <c r="A522" s="273" t="s">
        <v>78</v>
      </c>
      <c r="B522" s="274" t="s">
        <v>105</v>
      </c>
      <c r="C522" s="699" t="s">
        <v>89</v>
      </c>
      <c r="D522" s="698"/>
      <c r="E522" s="276" t="s">
        <v>77</v>
      </c>
      <c r="F522" s="275" t="s">
        <v>111</v>
      </c>
      <c r="G522" s="214" t="s">
        <v>112</v>
      </c>
      <c r="H522" s="376" t="s">
        <v>113</v>
      </c>
      <c r="I522" s="216" t="s">
        <v>117</v>
      </c>
      <c r="J522" s="6"/>
    </row>
    <row r="523" spans="1:10" s="14" customFormat="1" ht="12.75">
      <c r="A523" s="25"/>
      <c r="B523" s="248"/>
      <c r="C523" s="205"/>
      <c r="D523" s="40"/>
      <c r="E523" s="249" t="s">
        <v>38</v>
      </c>
      <c r="F523" s="250">
        <f>SUM(F525)</f>
        <v>300000</v>
      </c>
      <c r="G523" s="313">
        <f>SUM(G531)</f>
        <v>0</v>
      </c>
      <c r="H523" s="389">
        <f>SUM(G523*100/F523)</f>
        <v>0</v>
      </c>
      <c r="I523" s="390">
        <f>SUM(I531:I531)</f>
        <v>0</v>
      </c>
      <c r="J523" s="13"/>
    </row>
    <row r="524" spans="1:10" s="14" customFormat="1" ht="12.75">
      <c r="A524" s="11"/>
      <c r="B524" s="251"/>
      <c r="C524" s="15"/>
      <c r="D524" s="27"/>
      <c r="E524" s="256" t="s">
        <v>37</v>
      </c>
      <c r="F524" s="250"/>
      <c r="G524" s="315"/>
      <c r="H524" s="389" t="s">
        <v>114</v>
      </c>
      <c r="I524" s="399"/>
      <c r="J524" s="13"/>
    </row>
    <row r="525" spans="1:10" s="44" customFormat="1" ht="51">
      <c r="A525" s="47"/>
      <c r="B525" s="344"/>
      <c r="C525" s="69"/>
      <c r="D525" s="113">
        <v>6260</v>
      </c>
      <c r="E525" s="77" t="s">
        <v>205</v>
      </c>
      <c r="F525" s="51">
        <v>300000</v>
      </c>
      <c r="G525" s="420">
        <v>0</v>
      </c>
      <c r="H525" s="383">
        <f>SUM(G525*100/F525)</f>
        <v>0</v>
      </c>
      <c r="I525" s="452">
        <v>0</v>
      </c>
      <c r="J525" s="42"/>
    </row>
    <row r="526" spans="1:10" s="381" customFormat="1" ht="38.25" customHeight="1" thickBot="1">
      <c r="A526" s="562"/>
      <c r="B526" s="563"/>
      <c r="C526" s="563"/>
      <c r="D526" s="564"/>
      <c r="E526" s="628" t="s">
        <v>206</v>
      </c>
      <c r="F526" s="639" t="s">
        <v>114</v>
      </c>
      <c r="G526" s="630" t="s">
        <v>114</v>
      </c>
      <c r="H526" s="385" t="s">
        <v>114</v>
      </c>
      <c r="I526" s="453"/>
      <c r="J526" s="380"/>
    </row>
    <row r="527" spans="3:10" s="44" customFormat="1" ht="13.5" thickBot="1">
      <c r="C527" s="52"/>
      <c r="D527" s="52"/>
      <c r="E527" s="183" t="s">
        <v>102</v>
      </c>
      <c r="F527" s="440">
        <f>SUM(F4,F19,F35,F63,F77,F119,F126,F140,F200,F213,F293,F301,F377,F389,F395,F451,F491,F507,)</f>
        <v>117643308.08</v>
      </c>
      <c r="G527" s="440">
        <f>SUM(G4,G19,G35,G63,G77,G119,G126,G140,G200,G213,G293,G301,G377,G389,G395,G451,G491,G507,)</f>
        <v>57696838.110000014</v>
      </c>
      <c r="H527" s="641">
        <f>SUM(G527*100/F527)</f>
        <v>49.04387597700408</v>
      </c>
      <c r="I527" s="640">
        <f>SUM(I4,I19,I35,I63,I77,I119,I126,I140,I200,I213,I293,I301,I377,I389,I395,I451,I491,I507,)</f>
        <v>17471032.65</v>
      </c>
      <c r="J527" s="42"/>
    </row>
    <row r="528" spans="5:9" s="1" customFormat="1" ht="12.75">
      <c r="E528" s="9"/>
      <c r="G528" s="303"/>
      <c r="H528" s="370"/>
      <c r="I528" s="434"/>
    </row>
    <row r="529" ht="12.75">
      <c r="H529" s="371"/>
    </row>
    <row r="530" ht="12.75">
      <c r="H530" s="371"/>
    </row>
    <row r="539" ht="12.75">
      <c r="H539" s="371"/>
    </row>
    <row r="548" spans="1:2" ht="12.75">
      <c r="A548" s="184" t="s">
        <v>114</v>
      </c>
      <c r="B548" s="185" t="s">
        <v>114</v>
      </c>
    </row>
    <row r="551" spans="1:2" ht="12.75">
      <c r="A551" s="108" t="s">
        <v>114</v>
      </c>
      <c r="B551" s="109" t="s">
        <v>114</v>
      </c>
    </row>
    <row r="553" spans="1:2" ht="12.75">
      <c r="A553" s="184" t="s">
        <v>114</v>
      </c>
      <c r="B553" s="185" t="s">
        <v>126</v>
      </c>
    </row>
    <row r="554" spans="1:2" ht="12.75">
      <c r="A554" s="108" t="s">
        <v>108</v>
      </c>
      <c r="B554" s="109">
        <v>26</v>
      </c>
    </row>
    <row r="556" spans="5:9" s="112" customFormat="1" ht="12.75" customHeight="1">
      <c r="E556" s="186"/>
      <c r="F556" s="110"/>
      <c r="G556" s="407"/>
      <c r="H556" s="372" t="s">
        <v>114</v>
      </c>
      <c r="I556" s="429"/>
    </row>
    <row r="576" spans="1:2" ht="12.75">
      <c r="A576" s="184" t="s">
        <v>114</v>
      </c>
      <c r="B576" s="185" t="s">
        <v>114</v>
      </c>
    </row>
  </sheetData>
  <sheetProtection/>
  <mergeCells count="27">
    <mergeCell ref="C190:D190"/>
    <mergeCell ref="C89:D89"/>
    <mergeCell ref="C139:D139"/>
    <mergeCell ref="C164:D164"/>
    <mergeCell ref="C105:D105"/>
    <mergeCell ref="C323:D323"/>
    <mergeCell ref="C223:D223"/>
    <mergeCell ref="C279:D279"/>
    <mergeCell ref="C251:D251"/>
    <mergeCell ref="C262:D262"/>
    <mergeCell ref="C522:D522"/>
    <mergeCell ref="C388:D388"/>
    <mergeCell ref="C481:D481"/>
    <mergeCell ref="C502:D502"/>
    <mergeCell ref="A1:F1"/>
    <mergeCell ref="C69:D69"/>
    <mergeCell ref="C27:D27"/>
    <mergeCell ref="C44:D44"/>
    <mergeCell ref="C3:D3"/>
    <mergeCell ref="C118:D118"/>
    <mergeCell ref="C234:D234"/>
    <mergeCell ref="C460:D460"/>
    <mergeCell ref="C300:D300"/>
    <mergeCell ref="C372:D372"/>
    <mergeCell ref="C349:D349"/>
    <mergeCell ref="C411:D411"/>
    <mergeCell ref="C436:D436"/>
  </mergeCells>
  <printOptions/>
  <pageMargins left="0.7480314960629921" right="0.8661417322834646" top="0.984251968503937" bottom="0.984251968503937" header="0.5118110236220472" footer="0.5118110236220472"/>
  <pageSetup horizontalDpi="600" verticalDpi="600" orientation="landscape" paperSize="9" scale="93" r:id="rId1"/>
  <rowBreaks count="23" manualBreakCount="23">
    <brk id="25" max="255" man="1"/>
    <brk id="42" max="255" man="1"/>
    <brk id="67" max="255" man="1"/>
    <brk id="87" max="8" man="1"/>
    <brk id="103" max="255" man="1"/>
    <brk id="116" max="255" man="1"/>
    <brk id="137" max="255" man="1"/>
    <brk id="162" max="255" man="1"/>
    <brk id="188" max="255" man="1"/>
    <brk id="221" max="255" man="1"/>
    <brk id="232" max="255" man="1"/>
    <brk id="249" max="255" man="1"/>
    <brk id="277" max="255" man="1"/>
    <brk id="298" max="255" man="1"/>
    <brk id="321" max="255" man="1"/>
    <brk id="347" max="255" man="1"/>
    <brk id="370" max="255" man="1"/>
    <brk id="386" max="255" man="1"/>
    <brk id="434" max="255" man="1"/>
    <brk id="458" max="255" man="1"/>
    <brk id="479" max="255" man="1"/>
    <brk id="500" max="255" man="1"/>
    <brk id="5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Jarosław</cp:lastModifiedBy>
  <cp:lastPrinted>2018-07-26T06:22:10Z</cp:lastPrinted>
  <dcterms:modified xsi:type="dcterms:W3CDTF">2018-11-06T17:07:21Z</dcterms:modified>
  <cp:category/>
  <cp:version/>
  <cp:contentType/>
  <cp:contentStatus/>
</cp:coreProperties>
</file>