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'Sheet1'!$A$1:$I$494</definedName>
  </definedNames>
  <calcPr fullCalcOnLoad="1"/>
</workbook>
</file>

<file path=xl/sharedStrings.xml><?xml version="1.0" encoding="utf-8"?>
<sst xmlns="http://schemas.openxmlformats.org/spreadsheetml/2006/main" count="847" uniqueCount="239">
  <si>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</si>
  <si>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</si>
  <si>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</si>
  <si>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</si>
  <si>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</si>
  <si>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</si>
  <si>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</si>
  <si>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</si>
  <si>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</si>
  <si>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</si>
  <si>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</si>
  <si>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</si>
  <si>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</si>
  <si>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</si>
  <si>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</si>
  <si>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</si>
  <si>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</si>
  <si>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</si>
  <si>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</si>
  <si>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</si>
  <si>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</si>
  <si>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</si>
  <si>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</si>
  <si>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</si>
  <si>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</si>
  <si>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</si>
  <si>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t>Skarbu Państwa, jednostek samorządu terytorialnego  l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</si>
  <si>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</si>
  <si>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</si>
  <si>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</si>
  <si>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</si>
  <si>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</si>
  <si>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</si>
  <si>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</si>
  <si>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</si>
  <si>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</si>
  <si>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</si>
  <si>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</si>
  <si>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</si>
  <si>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</si>
  <si>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Stołówki szkolne</t>
  </si>
  <si>
    <t>Domy pomocy społecznej</t>
  </si>
  <si>
    <t>Środki na dofinansowanie własnych inwestycji gmin</t>
  </si>
  <si>
    <t>(związków gmin), powiatów (związków powiatów),</t>
  </si>
  <si>
    <t>samorządów województw, pozyskane z innych źródeł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</si>
  <si>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</si>
  <si>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</si>
  <si>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</si>
  <si>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</si>
  <si>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</si>
  <si>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</si>
  <si>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</si>
  <si>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</si>
  <si>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</si>
  <si>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</si>
  <si>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</si>
  <si>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</si>
  <si>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Program Operacyjny Kapitał Ludzki</t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</si>
  <si>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</si>
  <si>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</si>
  <si>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</si>
  <si>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</si>
  <si>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</si>
  <si>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Pozostałą działalność</t>
  </si>
  <si>
    <t>* wpływy z opłat za korzystanie ze środowiska</t>
  </si>
  <si>
    <t>* wpływy z kar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</si>
  <si>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</si>
  <si>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</si>
  <si>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</si>
  <si>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</si>
  <si>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publicznych oraz innych umów o podobnym charakterze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</si>
  <si>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</si>
  <si>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</si>
  <si>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</si>
  <si>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</si>
  <si>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</si>
  <si>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</si>
  <si>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</si>
  <si>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</si>
  <si>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</si>
  <si>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</si>
  <si>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</si>
  <si>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</si>
  <si>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</si>
  <si>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</si>
  <si>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</si>
  <si>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</si>
  <si>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</si>
  <si>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</si>
  <si>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</si>
  <si>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</si>
  <si>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</si>
  <si>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</si>
  <si>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</si>
  <si>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</si>
  <si>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</si>
  <si>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</si>
  <si>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</si>
  <si>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</si>
  <si>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</si>
  <si>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 miejscowej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</si>
  <si>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</si>
  <si>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</si>
  <si>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</si>
  <si>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</si>
  <si>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</si>
  <si>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</si>
  <si>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</si>
  <si>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</si>
  <si>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</si>
  <si>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</si>
  <si>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</si>
  <si>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</si>
  <si>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</si>
  <si>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</si>
  <si>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</si>
  <si>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</si>
  <si>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</si>
  <si>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</si>
  <si>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</si>
  <si>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</si>
  <si>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</si>
  <si>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</si>
  <si>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</si>
  <si>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</si>
  <si>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</si>
  <si>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</si>
  <si>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</si>
  <si>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</si>
  <si>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</si>
  <si>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</si>
  <si>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</si>
  <si>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</si>
  <si>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</si>
  <si>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</si>
  <si>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</si>
  <si>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</si>
  <si>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</si>
  <si>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</si>
  <si>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</si>
  <si>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</si>
  <si>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</si>
  <si>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</si>
  <si>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</si>
  <si>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</si>
  <si>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</si>
  <si>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</si>
  <si>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</si>
  <si>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</si>
  <si>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t>i zakupów inwestycyjnych</t>
  </si>
  <si>
    <t>Dotacja celowa otrzymana z z tytułu pomocy finansowej udzielanej między jednostkami samorządu terytorialnego na dofinansowanie własnych zadań inwestycyjnych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</si>
  <si>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</t>
    </r>
  </si>
  <si>
    <t xml:space="preserve">  </t>
  </si>
  <si>
    <t>Usuwanie skutków klęsk żywiołowych</t>
  </si>
  <si>
    <t>rządowej  oraz innych zadań zleconych gminie (związkom gmin) ustawami</t>
  </si>
  <si>
    <t>Oświetlenie ulic, placów i dróg</t>
  </si>
  <si>
    <r>
      <t xml:space="preserve">Wpływy z różnych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</si>
  <si>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</si>
  <si>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</si>
  <si>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>dofinansowanie projektu pt. „Termomodernizacja obiektów użyteczności publicznej na terenie gminy Kępno” współfinansowanego z Europejskiego Funduszu Rozwoju Regionalnego w ramach WRPO na lata 2007-2013</t>
    </r>
    <r>
      <rPr>
        <sz val="10"/>
        <rFont val="Arial CE"/>
        <family val="0"/>
      </rPr>
      <t xml:space="preserve">
</t>
    </r>
  </si>
  <si>
    <r>
      <t xml:space="preserve">Dotacje otrzymane z państwowych funduszy celowych na realizację zadań bieżących jednostek sektora finansów publicznych                                                                                   * </t>
    </r>
    <r>
      <rPr>
        <i/>
        <sz val="10"/>
        <color indexed="8"/>
        <rFont val="Arial CE"/>
        <family val="0"/>
      </rPr>
      <t>dofinansowania zajęć pn: "Pływać każdy może".
ze środków Państwowego Funduszu Zajęć Sportowych dla Uczniów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</si>
  <si>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 xml:space="preserve">dofinansowanie projektu pt. "Zwiększenie atrakcyjności turystycznej Gminy Kępno" współfinansowanego z Europejskiego Funduszu Rozwoju Regionalnego w ramach WRPO na lata 2007-2013   </t>
    </r>
  </si>
  <si>
    <t xml:space="preserve">* dofnansowanie projektu pt. " Modernizacja bazy sportowej na terenie sołectwa Krążkowy",  w ramach działania „Odnowa i rozwój wsi” objętego PROW na lata 2007-2013.
</t>
  </si>
  <si>
    <t>* wpłaty dot. kanalizacji terenów wiejskich</t>
  </si>
  <si>
    <t>* zwrot za zużytą energię elektryczną w budkach telefonicznych ustawionych w pasie drogowym</t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</si>
  <si>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</si>
  <si>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</si>
  <si>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odpłatności za pobyt w domu pomocy społecznej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</si>
  <si>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zwrotu zaliczek alimentacyjnych</t>
    </r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</si>
  <si>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koszty postępowania windykacyjnego</t>
    </r>
  </si>
  <si>
    <t xml:space="preserve">Grzywny i inne kary pieniężne od osób prawnych i innych jednostek organizacyjnych                </t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</si>
  <si>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 CE"/>
        <family val="0"/>
      </rPr>
      <t>* wpływy z odpłatności za pobyt w centrum pomocy 
   rodzinie w kryzysie,</t>
    </r>
  </si>
  <si>
    <t xml:space="preserve">* dofnansowanie w ramach PROW projektu pt. "Przebudowa Domu Ludowego oraz rewitalizacja ośrodka rekreacyjno-wypoczynkowego w Mikorzynie - etap I"                                                            </t>
  </si>
  <si>
    <t>* dofinansowanie w ramach PROW projektu pt. "Przebudowa budynków Domów Ludowych w miejscowościach Kierzno, Osiny, Szklarka Mielęcka"</t>
  </si>
  <si>
    <t xml:space="preserve">* dotacja celowa z budzetu Województwa Wielkopolskiego na współfinansowanie zadania „Montaż kominka wraz z osprzętem w Domu Ludowym w Klinach"   realizowanego w ramach II etapu Konkursu „Pięknieje wielkopolska wieś”.   
</t>
  </si>
  <si>
    <t xml:space="preserve">* dotacja z Powiatu Kępińskiego na przebudowę dróg                         i ulic gminnych     </t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</si>
  <si>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</si>
  <si>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t xml:space="preserve">(związkom gmin) ustawami     </t>
  </si>
  <si>
    <t>* koszty postępowania windykacyjnego</t>
  </si>
  <si>
    <t xml:space="preserve">* spłaty hipotek oraz odszkodowania za szkody w budynkach komunalnych powstałe w wyniku nawałnic </t>
  </si>
  <si>
    <t xml:space="preserve">* dofnansowanie w ramach PROW projektu pt. "Remont świetlicy wiejskiej w Klinach"                                                            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</si>
  <si>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</si>
  <si>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wpływy z rozliczeń dotyczących 2011</t>
    </r>
    <r>
      <rPr>
        <i/>
        <sz val="10"/>
        <color indexed="8"/>
        <rFont val="Arial CE"/>
        <family val="0"/>
      </rPr>
      <t xml:space="preserve"> roku  oraz ze zwrotów za rozmowy telefoniczne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</si>
  <si>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rozliczeń dotyczących 2011 roku 
</t>
    </r>
  </si>
  <si>
    <t>Różne rozliczenia finansowe</t>
  </si>
  <si>
    <t xml:space="preserve">Wpływy z róznych dochodów </t>
  </si>
  <si>
    <t xml:space="preserve">* wpływy ze zwrotów zaliczek egzekucyjnych oraz zwrotów za paliwo
</t>
  </si>
  <si>
    <t>Wpływy do wyjaśnienia</t>
  </si>
  <si>
    <t>Regionalne Programy Operacyjne 2007-2013</t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</si>
  <si>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>środki unijne na dofinansowanie projektu "Kępno dawniej i dziś", realizowanego przez UMiG w ramach WRPO</t>
    </r>
  </si>
  <si>
    <r>
      <t xml:space="preserve">Środki na dofinansowanie własnych zadań bieżących gmin (związków gmin), powiatów (związków powiatów), samorządów województw, pozyskanych z innych źródeł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dofinansowanie projektu „Surfowanie w sieci bezpieczne dla dzieci” realizowanego w ramach programu „Bezpieczne dzieciństwo" przez Szkołę Podstawową w Hanulinie  
                                                                           </t>
    </r>
  </si>
  <si>
    <r>
      <t xml:space="preserve">Wpływy z różnych dochodów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 tytułu wynajmu samochodu służbowego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</si>
  <si>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grzywna za nie dokonanie obowiązku szkolnego</t>
    </r>
  </si>
  <si>
    <r>
      <t xml:space="preserve">Pozostałe odsetki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zwróconej części dotacji przez Stowarzyszenie KLIN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</si>
  <si>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odszkodowania za uszkodzenie budynku oraz z tytułu refaktury kosztów dot. aktualizacji  publikacji fachowej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</si>
  <si>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 xml:space="preserve">* dotacja Wojewody Wielkopolskiego na wypłatę pomocy finansowej  osobom uprawnionym, o których mowa w rządowym programie wspierania osób pobierających świadczenia pielęgnacyjne </t>
  </si>
  <si>
    <t>Żłobki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</si>
  <si>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</si>
  <si>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</si>
  <si>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</si>
  <si>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projektu pt. "Kępno dawniej i dziś"  </t>
    </r>
  </si>
  <si>
    <t>Obiekty sportowe</t>
  </si>
  <si>
    <t>* dotacja z Województwa Wielkopolskiego na budowę boiska wielofunkcyjnego "ORLIK" na terenie boiska TKKF</t>
  </si>
  <si>
    <t>Dotacja celowa otrzymana z tytułu pomocy finansowej budżetu państwa na realizację inwestycji i zakupów inwestycyjnych własnych gmin (związków gmin)</t>
  </si>
  <si>
    <t>* dotacja z budżetu państwa na budowę boiska wielofunkcyjnego "ORLIK" na terenie boiska TKKF</t>
  </si>
  <si>
    <t>Instytucje kultury fizycznej</t>
  </si>
  <si>
    <t xml:space="preserve">Kultura fizyczna </t>
  </si>
  <si>
    <t>Kultura i ochrona dziedzictwa narodowego</t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</si>
  <si>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dotacji przedmiotowej z 2011 r. przez KOSiR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</si>
  <si>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dot. zwrotu dotacji przedmiotowej z 2011 r. przez KOSiR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</si>
  <si>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Przedszkola Samorządowego Nr 4 w Kępnie z tytułu  rozliczeń dotyczących 2011 roku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</si>
  <si>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dochody z tytułu kary umownej od Firmy Kaszub w związku z niewykonaniem w terminie przedmiotu umowy 
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</si>
  <si>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 xml:space="preserve">* dotacja celowa na pomoc finansową przeznaczoną na dofinansowanie budowy (przebudowy) dróg dojazdowych do gruntów rolnych w Olszowie. 
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</si>
  <si>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dot. opłat za reklamy</t>
    </r>
  </si>
  <si>
    <t>* wpływy z odszkodowania za uszkodzone słupy oświetlenia ulicznego</t>
  </si>
  <si>
    <t xml:space="preserve">* dochody z rozliczenia za energię elektryczną zużywaną w ogródkach piwnych na terenie Rynku,z opłat sądowych oraz z odszkodowań od GDDKiA za grunty przejęte pod budowę drogi S8
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</si>
  <si>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wpływy z rozliczeń dotyczących 2011 roku oraz ze zwrotu zaliczek na koszty postępowania egzekucyjnego dot. należności budżetowych</t>
    </r>
  </si>
  <si>
    <t>Uzupełnienie subwencji ogólnej dla jednostek samorządu terytorialnego</t>
  </si>
  <si>
    <t>Środki na uzupełnienie dochodów gminy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</si>
  <si>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30% kosztów dot. Funduszu Sołeckiego zrealizowanego w 2011 r.</t>
    </r>
  </si>
  <si>
    <t>* refundacja 30% kosztów dot. Funduszu Sołeckiego zrealizowanego w 2011 r.</t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</si>
  <si>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refundacje kosztów dotacji dla niepublicznego przedszkola, w części dotyczącej dzieci  spoza terenu naszej Gminy </t>
    </r>
  </si>
  <si>
    <t>Wspieranie rodziny</t>
  </si>
  <si>
    <r>
      <t xml:space="preserve">( związków gmin)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sfinansowanie – w ramach podnoszenia jakości oświaty – prac komisji kwalifikacyjnych i egzaminacyjnych powołanych do rozpatrzenia wniosków nauczycieli o wyższy stopień awansu zawodowego.</t>
    </r>
  </si>
  <si>
    <r>
      <t xml:space="preserve">Środki na dofinansowanie własnych zadań bieżących gmin (związków gmin), powiatów (związków powiatów), samorządów województw, pozyskanych z innych źródeł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dofinansowanie projektu „Kultura w służbie ekologii" realizowanego w ramach programu „Młodzież w działaniu" przez Gimnazjum Nr 2  w Kępnie  
                                                                           </t>
    </r>
  </si>
  <si>
    <r>
      <t xml:space="preserve">Dotacje celowe otrzymane z budżetu państwa na zadania bieżące realizowane przez gminę na podstawie porozumień z organami administracji rządowej                                           </t>
    </r>
    <r>
      <rPr>
        <i/>
        <sz val="10"/>
        <rFont val="Arial CE"/>
        <family val="0"/>
      </rPr>
      <t xml:space="preserve">* dotacja Wojewody Wielkopolskiego na realizację zadania pt. „Bezpieczna i przyjazna szkoła – edukacja włączająca w kształceniu uczniów ze specjalnymi potrzebami edukacyjnymi w szkołach ogólnodostępnych, z oddziałami integracyjnymi i integracyjnych”.
</t>
    </r>
  </si>
  <si>
    <r>
      <t xml:space="preserve">( związków gmin)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dofinansowanie zadań własnych gmin w ramach resortowego programu wspierania rodziny i systemu pieczy zastępczej na rok 2012 „Asystent rodziny” </t>
    </r>
    <r>
      <rPr>
        <sz val="10"/>
        <color indexed="8"/>
        <rFont val="Arial CE"/>
        <family val="0"/>
      </rPr>
      <t xml:space="preserve">
</t>
    </r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</si>
  <si>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dofinansowanie zadań związanych z utrzymaniem miejsc opieki nad dziećmi w wieku do lat 3 utworzonych z udziałem         Resortowego programu rozwoju instytucji opieki nad dziećmi w wieku do lat 3 „MALUCH”
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</si>
  <si>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odsetki od środków na rachunku bankowym programu Skuteczne Wsparcie </t>
    </r>
  </si>
  <si>
    <t>* wpływy ze sprzedaży drewna pozyskanego z wycinki drzew</t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</si>
  <si>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projektu pt. "Zwiększenie atrakcyjności turystycznej Gminy Kępno"  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</si>
  <si>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złomu z grzejników i metalowych wieszaków z Przedszkola Samorządowego w Mikorzynie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</si>
  <si>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wpływy Gimnazjum Nr 2 w Kępnie  z tytułu wydania duplikatów świadectw oraz Gimnazjum w Mikorzynie za zwrot kosztów dowozu uczniów z Gminy Doruchów                                                                     </t>
    </r>
  </si>
  <si>
    <t>* czynsze dzierżawne, w tym:                                                                                                                                                                                                 1) targowisko -  16.823,00 zł,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pozostałe grunty - 47.401,24 zł,                                                                                                                                                                                                      3) czynsze za lokale (realizowane przez ADM Sp. z o.o.) - 1.040.043,34 zł.</t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</si>
  <si>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- 89.642,56 zł,                                                                                                                                                     2) opłaty drogowe za parkowanie w SPP  - 658.348,49 zł,                                                                                                                                                      3) opłaty za reklamy - 2.763,73 zł,                                                4) opłata planistyczna - 4.515,60 zł.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</si>
  <si>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>środki unijne na dofinansowanie projektu "Szkoła możliwości", realizowanego przez UMiG w ramach Programu Operacyjnego Kapitał Ludzki - 181.817,55 zł,       * środki unijne na dofinansowanie projektu "Skuteczne wsparcie", realizowanego przez MGOPS w ramach Programu Operacyjnego Kapitał Ludzki - 258.202,71 zł,</t>
    </r>
  </si>
  <si>
    <r>
      <t>Dotacje celowe w ramach programów finansowanych z udziałem środków europejskich oraz środków o których mowa w art.. 5 ust. 1 pkt 3 oraz ust. 3 pkt 5 i 6 ustawy, lub płatności w ramach budżetu środków europejskich                                            * środki unijne na dofinansowanie projektu "Szkoła możliwości", realizowanego przez UMiG w ramach Programu Operacyjnego Kapitał Ludzki - 27.227,58 zł,       * środki unijne na dofinansowanie projektu "Skuteczne wsparcie", realizowanego przez MGOPS w ramach Programu Operacyjnego Kapitał Ludzki - 13.669,56 zł,</t>
    </r>
    <r>
      <rPr>
        <i/>
        <sz val="10"/>
        <rFont val="Arial CE"/>
        <family val="0"/>
      </rPr>
      <t xml:space="preserve">
</t>
    </r>
  </si>
  <si>
    <t>a</t>
  </si>
  <si>
    <t>Sprawozdanie z wykonania budżetu Gminy Kępno za 2012 rok      -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</si>
</sst>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62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8"/>
      </right>
      <top style="thin">
        <color indexed="8"/>
      </top>
      <bottom style="medium"/>
    </border>
    <border>
      <left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/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4" fontId="5" fillId="0" borderId="0" xfId="42" applyNumberFormat="1" applyFont="1" applyAlignment="1">
      <alignment vertical="top"/>
      <protection/>
    </xf>
    <xf numFmtId="4" fontId="5" fillId="0" borderId="0" xfId="42" applyNumberFormat="1" applyFont="1" applyFill="1" applyAlignment="1">
      <alignment vertical="top"/>
      <protection/>
    </xf>
    <xf numFmtId="0" fontId="9" fillId="0" borderId="0" xfId="42" applyFont="1">
      <alignment/>
      <protection/>
    </xf>
    <xf numFmtId="4" fontId="5" fillId="0" borderId="0" xfId="42" applyNumberFormat="1" applyFont="1" applyFill="1" applyBorder="1" applyAlignment="1">
      <alignment vertical="top"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4" fontId="8" fillId="0" borderId="22" xfId="42" applyNumberFormat="1" applyFont="1" applyFill="1" applyBorder="1" applyAlignment="1">
      <alignment vertical="top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49" fontId="14" fillId="0" borderId="26" xfId="42" applyNumberFormat="1" applyFont="1" applyFill="1" applyBorder="1" applyAlignment="1">
      <alignment wrapText="1"/>
      <protection/>
    </xf>
    <xf numFmtId="4" fontId="8" fillId="0" borderId="25" xfId="42" applyNumberFormat="1" applyFont="1" applyFill="1" applyBorder="1" applyAlignment="1">
      <alignment vertical="top"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176" fontId="13" fillId="0" borderId="24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182" fontId="13" fillId="0" borderId="13" xfId="42" applyNumberFormat="1" applyFont="1" applyFill="1" applyBorder="1" applyAlignment="1">
      <alignment horizontal="right"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178" fontId="13" fillId="0" borderId="20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14" fillId="0" borderId="23" xfId="42" applyFont="1" applyFill="1" applyBorder="1" applyAlignment="1">
      <alignment wrapText="1"/>
      <protection/>
    </xf>
    <xf numFmtId="0" fontId="0" fillId="0" borderId="2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9" fontId="13" fillId="0" borderId="2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178" fontId="13" fillId="0" borderId="11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4" fontId="8" fillId="0" borderId="41" xfId="42" applyNumberFormat="1" applyFont="1" applyFill="1" applyBorder="1" applyAlignment="1">
      <alignment vertical="top"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4" fontId="0" fillId="0" borderId="42" xfId="42" applyNumberFormat="1" applyFont="1" applyFill="1" applyBorder="1" applyAlignment="1">
      <alignment vertical="top"/>
      <protection/>
    </xf>
    <xf numFmtId="0" fontId="0" fillId="0" borderId="43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3" xfId="42" applyFont="1" applyFill="1" applyBorder="1" applyAlignment="1">
      <alignment horizontal="left" vertical="top" wrapText="1"/>
      <protection/>
    </xf>
    <xf numFmtId="179" fontId="13" fillId="0" borderId="42" xfId="42" applyNumberFormat="1" applyFont="1" applyFill="1" applyBorder="1" applyAlignment="1">
      <alignment horizontal="right" vertical="top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79" fontId="13" fillId="0" borderId="13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4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178" fontId="13" fillId="0" borderId="13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4" fontId="19" fillId="0" borderId="0" xfId="42" applyNumberFormat="1" applyFont="1" applyFill="1" applyBorder="1" applyAlignment="1">
      <alignment vertical="top"/>
      <protection/>
    </xf>
    <xf numFmtId="0" fontId="18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177" fontId="13" fillId="0" borderId="45" xfId="42" applyNumberFormat="1" applyFont="1" applyFill="1" applyBorder="1" applyAlignment="1">
      <alignment horizontal="left" vertical="top"/>
      <protection/>
    </xf>
    <xf numFmtId="0" fontId="13" fillId="0" borderId="46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4" fontId="7" fillId="0" borderId="22" xfId="42" applyNumberFormat="1" applyFont="1" applyFill="1" applyBorder="1" applyAlignment="1">
      <alignment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7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8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6" fontId="20" fillId="0" borderId="28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7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49" xfId="42" applyFont="1" applyFill="1" applyBorder="1">
      <alignment/>
      <protection/>
    </xf>
    <xf numFmtId="175" fontId="13" fillId="0" borderId="45" xfId="42" applyNumberFormat="1" applyFont="1" applyFill="1" applyBorder="1" applyAlignment="1">
      <alignment horizontal="left" vertical="top"/>
      <protection/>
    </xf>
    <xf numFmtId="176" fontId="13" fillId="0" borderId="49" xfId="42" applyNumberFormat="1" applyFont="1" applyFill="1" applyBorder="1" applyAlignment="1">
      <alignment horizontal="right" vertical="top"/>
      <protection/>
    </xf>
    <xf numFmtId="179" fontId="13" fillId="0" borderId="50" xfId="42" applyNumberFormat="1" applyFont="1" applyFill="1" applyBorder="1" applyAlignment="1">
      <alignment horizontal="right" vertical="top"/>
      <protection/>
    </xf>
    <xf numFmtId="179" fontId="13" fillId="0" borderId="51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76" fontId="13" fillId="0" borderId="50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52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6" fontId="13" fillId="0" borderId="18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1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52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176" fontId="12" fillId="0" borderId="42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42" xfId="42" applyFont="1" applyFill="1" applyBorder="1" applyAlignment="1">
      <alignment horizontal="left" vertical="top" wrapText="1"/>
      <protection/>
    </xf>
    <xf numFmtId="182" fontId="13" fillId="0" borderId="20" xfId="42" applyNumberFormat="1" applyFont="1" applyFill="1" applyBorder="1" applyAlignment="1">
      <alignment horizontal="right" vertical="top"/>
      <protection/>
    </xf>
    <xf numFmtId="179" fontId="13" fillId="0" borderId="29" xfId="42" applyNumberFormat="1" applyFont="1" applyFill="1" applyBorder="1" applyAlignment="1">
      <alignment horizontal="right" vertical="top"/>
      <protection/>
    </xf>
    <xf numFmtId="0" fontId="12" fillId="0" borderId="51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3" xfId="42" applyFont="1" applyFill="1" applyBorder="1" applyAlignment="1">
      <alignment horizontal="left" vertical="top" wrapText="1"/>
      <protection/>
    </xf>
    <xf numFmtId="178" fontId="12" fillId="0" borderId="42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3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4" fontId="5" fillId="0" borderId="10" xfId="42" applyNumberFormat="1" applyFont="1" applyFill="1" applyBorder="1" applyAlignment="1">
      <alignment vertical="top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/>
      <protection/>
    </xf>
    <xf numFmtId="0" fontId="4" fillId="0" borderId="56" xfId="42" applyFont="1" applyFill="1" applyBorder="1" applyAlignment="1">
      <alignment horizontal="center" vertical="center" wrapText="1"/>
      <protection/>
    </xf>
    <xf numFmtId="0" fontId="0" fillId="0" borderId="57" xfId="42" applyFont="1" applyFill="1" applyBorder="1">
      <alignment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181" fontId="12" fillId="0" borderId="58" xfId="42" applyNumberFormat="1" applyFont="1" applyFill="1" applyBorder="1" applyAlignment="1">
      <alignment horizontal="left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173" fontId="13" fillId="0" borderId="11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0" fillId="0" borderId="26" xfId="42" applyFont="1" applyFill="1" applyBorder="1">
      <alignment/>
      <protection/>
    </xf>
    <xf numFmtId="0" fontId="7" fillId="0" borderId="59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12" fillId="0" borderId="60" xfId="42" applyFont="1" applyFill="1" applyBorder="1" applyAlignment="1">
      <alignment horizontal="left" vertical="top" wrapText="1"/>
      <protection/>
    </xf>
    <xf numFmtId="179" fontId="12" fillId="0" borderId="59" xfId="42" applyNumberFormat="1" applyFont="1" applyFill="1" applyBorder="1" applyAlignment="1">
      <alignment horizontal="right" vertical="top"/>
      <protection/>
    </xf>
    <xf numFmtId="0" fontId="0" fillId="0" borderId="61" xfId="42" applyFont="1" applyFill="1" applyBorder="1">
      <alignment/>
      <protection/>
    </xf>
    <xf numFmtId="174" fontId="12" fillId="0" borderId="42" xfId="42" applyNumberFormat="1" applyFont="1" applyFill="1" applyBorder="1" applyAlignment="1">
      <alignment horizontal="left" vertical="top"/>
      <protection/>
    </xf>
    <xf numFmtId="181" fontId="12" fillId="0" borderId="43" xfId="42" applyNumberFormat="1" applyFont="1" applyFill="1" applyBorder="1" applyAlignment="1">
      <alignment horizontal="left" vertical="top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/>
      <protection/>
    </xf>
    <xf numFmtId="0" fontId="21" fillId="0" borderId="56" xfId="42" applyFont="1" applyFill="1" applyBorder="1" applyAlignment="1">
      <alignment horizontal="center" vertical="center" wrapText="1"/>
      <protection/>
    </xf>
    <xf numFmtId="0" fontId="8" fillId="0" borderId="62" xfId="42" applyFont="1" applyFill="1" applyBorder="1" applyAlignment="1">
      <alignment horizontal="center" vertical="center"/>
      <protection/>
    </xf>
    <xf numFmtId="2" fontId="8" fillId="0" borderId="63" xfId="42" applyNumberFormat="1" applyFont="1" applyFill="1" applyBorder="1" applyAlignment="1">
      <alignment horizontal="center" vertical="center"/>
      <protection/>
    </xf>
    <xf numFmtId="4" fontId="8" fillId="0" borderId="64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5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6" xfId="42" applyFont="1" applyFill="1" applyBorder="1">
      <alignment/>
      <protection/>
    </xf>
    <xf numFmtId="0" fontId="0" fillId="33" borderId="67" xfId="42" applyFont="1" applyFill="1" applyBorder="1">
      <alignment/>
      <protection/>
    </xf>
    <xf numFmtId="0" fontId="11" fillId="33" borderId="68" xfId="42" applyFont="1" applyFill="1" applyBorder="1" applyAlignment="1">
      <alignment horizontal="left" vertical="top" wrapText="1"/>
      <protection/>
    </xf>
    <xf numFmtId="173" fontId="11" fillId="33" borderId="66" xfId="42" applyNumberFormat="1" applyFont="1" applyFill="1" applyBorder="1" applyAlignment="1">
      <alignment horizontal="right" vertical="top"/>
      <protection/>
    </xf>
    <xf numFmtId="0" fontId="0" fillId="33" borderId="0" xfId="42" applyFont="1" applyFill="1" applyBorder="1">
      <alignment/>
      <protection/>
    </xf>
    <xf numFmtId="0" fontId="0" fillId="33" borderId="37" xfId="42" applyFont="1" applyFill="1" applyBorder="1">
      <alignment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24" xfId="42" applyFont="1" applyFill="1" applyBorder="1">
      <alignment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4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178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4" fontId="13" fillId="0" borderId="40" xfId="42" applyNumberFormat="1" applyFont="1" applyFill="1" applyBorder="1" applyAlignment="1">
      <alignment horizontal="right" vertical="top"/>
      <protection/>
    </xf>
    <xf numFmtId="179" fontId="12" fillId="0" borderId="42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3" xfId="42" applyFont="1" applyFill="1" applyBorder="1" applyAlignment="1">
      <alignment horizontal="left" vertical="top" wrapText="1"/>
      <protection/>
    </xf>
    <xf numFmtId="176" fontId="13" fillId="0" borderId="42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6" fontId="12" fillId="0" borderId="26" xfId="42" applyNumberFormat="1" applyFont="1" applyFill="1" applyBorder="1" applyAlignment="1">
      <alignment horizontal="right" vertical="top"/>
      <protection/>
    </xf>
    <xf numFmtId="176" fontId="11" fillId="33" borderId="26" xfId="42" applyNumberFormat="1" applyFont="1" applyFill="1" applyBorder="1" applyAlignment="1">
      <alignment horizontal="righ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76" fontId="13" fillId="0" borderId="35" xfId="42" applyNumberFormat="1" applyFont="1" applyFill="1" applyBorder="1" applyAlignment="1">
      <alignment horizontal="righ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177" fontId="13" fillId="0" borderId="69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4" fillId="0" borderId="70" xfId="42" applyFont="1" applyFill="1" applyBorder="1" applyAlignment="1">
      <alignment horizontal="center" vertical="center"/>
      <protection/>
    </xf>
    <xf numFmtId="176" fontId="13" fillId="0" borderId="43" xfId="42" applyNumberFormat="1" applyFont="1" applyFill="1" applyBorder="1" applyAlignment="1">
      <alignment horizontal="right" vertical="top"/>
      <protection/>
    </xf>
    <xf numFmtId="177" fontId="20" fillId="0" borderId="29" xfId="42" applyNumberFormat="1" applyFont="1" applyFill="1" applyBorder="1" applyAlignment="1">
      <alignment horizontal="left" vertical="top"/>
      <protection/>
    </xf>
    <xf numFmtId="0" fontId="20" fillId="0" borderId="47" xfId="42" applyFont="1" applyFill="1" applyBorder="1" applyAlignment="1">
      <alignment horizontal="left" vertical="top" wrapText="1"/>
      <protection/>
    </xf>
    <xf numFmtId="179" fontId="20" fillId="0" borderId="28" xfId="42" applyNumberFormat="1" applyFont="1" applyFill="1" applyBorder="1" applyAlignment="1">
      <alignment horizontal="right" vertical="top"/>
      <protection/>
    </xf>
    <xf numFmtId="177" fontId="20" fillId="0" borderId="45" xfId="42" applyNumberFormat="1" applyFont="1" applyFill="1" applyBorder="1" applyAlignment="1">
      <alignment horizontal="left" vertical="top"/>
      <protection/>
    </xf>
    <xf numFmtId="179" fontId="20" fillId="0" borderId="49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22" fillId="33" borderId="39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23" fillId="0" borderId="52" xfId="42" applyFont="1" applyFill="1" applyBorder="1" applyAlignment="1">
      <alignment horizontal="left" vertical="top" wrapText="1"/>
      <protection/>
    </xf>
    <xf numFmtId="176" fontId="23" fillId="0" borderId="27" xfId="42" applyNumberFormat="1" applyFont="1" applyFill="1" applyBorder="1" applyAlignment="1">
      <alignment horizontal="right" vertical="top"/>
      <protection/>
    </xf>
    <xf numFmtId="176" fontId="23" fillId="0" borderId="42" xfId="42" applyNumberFormat="1" applyFont="1" applyFill="1" applyBorder="1" applyAlignment="1">
      <alignment horizontal="right" vertical="top"/>
      <protection/>
    </xf>
    <xf numFmtId="177" fontId="20" fillId="0" borderId="36" xfId="42" applyNumberFormat="1" applyFont="1" applyFill="1" applyBorder="1" applyAlignment="1">
      <alignment horizontal="left" vertical="top"/>
      <protection/>
    </xf>
    <xf numFmtId="0" fontId="20" fillId="0" borderId="42" xfId="42" applyFont="1" applyFill="1" applyBorder="1" applyAlignment="1">
      <alignment horizontal="left" vertical="top" wrapText="1"/>
      <protection/>
    </xf>
    <xf numFmtId="179" fontId="20" fillId="0" borderId="43" xfId="42" applyNumberFormat="1" applyFont="1" applyFill="1" applyBorder="1" applyAlignment="1">
      <alignment horizontal="right" vertical="top"/>
      <protection/>
    </xf>
    <xf numFmtId="179" fontId="20" fillId="0" borderId="42" xfId="42" applyNumberFormat="1" applyFont="1" applyFill="1" applyBorder="1" applyAlignment="1">
      <alignment horizontal="right" vertical="top"/>
      <protection/>
    </xf>
    <xf numFmtId="180" fontId="22" fillId="33" borderId="23" xfId="42" applyNumberFormat="1" applyFont="1" applyFill="1" applyBorder="1" applyAlignment="1">
      <alignment horizontal="left" vertical="top"/>
      <protection/>
    </xf>
    <xf numFmtId="176" fontId="22" fillId="33" borderId="39" xfId="42" applyNumberFormat="1" applyFont="1" applyFill="1" applyBorder="1" applyAlignment="1">
      <alignment horizontal="right" vertical="top"/>
      <protection/>
    </xf>
    <xf numFmtId="181" fontId="23" fillId="0" borderId="33" xfId="42" applyNumberFormat="1" applyFont="1" applyFill="1" applyBorder="1" applyAlignment="1">
      <alignment horizontal="left" vertical="top"/>
      <protection/>
    </xf>
    <xf numFmtId="0" fontId="23" fillId="0" borderId="42" xfId="42" applyFont="1" applyFill="1" applyBorder="1" applyAlignment="1">
      <alignment horizontal="left" vertical="top" wrapText="1"/>
      <protection/>
    </xf>
    <xf numFmtId="179" fontId="23" fillId="0" borderId="43" xfId="42" applyNumberFormat="1" applyFont="1" applyFill="1" applyBorder="1" applyAlignment="1">
      <alignment horizontal="right" vertical="top"/>
      <protection/>
    </xf>
    <xf numFmtId="179" fontId="23" fillId="0" borderId="42" xfId="42" applyNumberFormat="1" applyFont="1" applyFill="1" applyBorder="1" applyAlignment="1">
      <alignment horizontal="right" vertical="top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/>
      <protection/>
    </xf>
    <xf numFmtId="0" fontId="5" fillId="0" borderId="56" xfId="42" applyFont="1" applyFill="1" applyBorder="1" applyAlignment="1">
      <alignment horizontal="center" vertical="center" wrapText="1"/>
      <protection/>
    </xf>
    <xf numFmtId="178" fontId="13" fillId="0" borderId="61" xfId="42" applyNumberFormat="1" applyFont="1" applyFill="1" applyBorder="1" applyAlignment="1">
      <alignment horizontal="right" vertical="top"/>
      <protection/>
    </xf>
    <xf numFmtId="178" fontId="13" fillId="0" borderId="10" xfId="42" applyNumberFormat="1" applyFont="1" applyFill="1" applyBorder="1" applyAlignment="1">
      <alignment horizontal="right" vertical="top"/>
      <protection/>
    </xf>
    <xf numFmtId="173" fontId="11" fillId="33" borderId="65" xfId="42" applyNumberFormat="1" applyFont="1" applyFill="1" applyBorder="1" applyAlignment="1">
      <alignment horizontal="right" vertical="top"/>
      <protection/>
    </xf>
    <xf numFmtId="173" fontId="12" fillId="0" borderId="71" xfId="42" applyNumberFormat="1" applyFont="1" applyFill="1" applyBorder="1" applyAlignment="1">
      <alignment horizontal="right" vertical="top"/>
      <protection/>
    </xf>
    <xf numFmtId="173" fontId="11" fillId="33" borderId="72" xfId="42" applyNumberFormat="1" applyFont="1" applyFill="1" applyBorder="1" applyAlignment="1">
      <alignment horizontal="right" vertical="top"/>
      <protection/>
    </xf>
    <xf numFmtId="176" fontId="12" fillId="0" borderId="36" xfId="42" applyNumberFormat="1" applyFont="1" applyFill="1" applyBorder="1" applyAlignment="1">
      <alignment horizontal="right" vertical="top"/>
      <protection/>
    </xf>
    <xf numFmtId="176" fontId="12" fillId="0" borderId="71" xfId="42" applyNumberFormat="1" applyFont="1" applyFill="1" applyBorder="1" applyAlignment="1">
      <alignment horizontal="right" vertical="top"/>
      <protection/>
    </xf>
    <xf numFmtId="178" fontId="12" fillId="0" borderId="71" xfId="42" applyNumberFormat="1" applyFont="1" applyFill="1" applyBorder="1" applyAlignment="1">
      <alignment horizontal="right" vertical="top"/>
      <protection/>
    </xf>
    <xf numFmtId="176" fontId="11" fillId="33" borderId="23" xfId="42" applyNumberFormat="1" applyFont="1" applyFill="1" applyBorder="1" applyAlignment="1">
      <alignment horizontal="right" vertical="top"/>
      <protection/>
    </xf>
    <xf numFmtId="173" fontId="12" fillId="0" borderId="52" xfId="42" applyNumberFormat="1" applyFont="1" applyFill="1" applyBorder="1" applyAlignment="1">
      <alignment horizontal="right" vertical="top"/>
      <protection/>
    </xf>
    <xf numFmtId="173" fontId="12" fillId="0" borderId="42" xfId="42" applyNumberFormat="1" applyFont="1" applyFill="1" applyBorder="1" applyAlignment="1">
      <alignment horizontal="right" vertical="top"/>
      <protection/>
    </xf>
    <xf numFmtId="179" fontId="12" fillId="0" borderId="26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73" fontId="12" fillId="0" borderId="20" xfId="42" applyNumberFormat="1" applyFont="1" applyFill="1" applyBorder="1" applyAlignment="1">
      <alignment horizontal="right" vertical="top"/>
      <protection/>
    </xf>
    <xf numFmtId="173" fontId="12" fillId="0" borderId="21" xfId="42" applyNumberFormat="1" applyFont="1" applyFill="1" applyBorder="1" applyAlignment="1">
      <alignment horizontal="right" vertical="top"/>
      <protection/>
    </xf>
    <xf numFmtId="184" fontId="12" fillId="0" borderId="71" xfId="42" applyNumberFormat="1" applyFont="1" applyFill="1" applyBorder="1" applyAlignment="1">
      <alignment horizontal="right" vertical="top"/>
      <protection/>
    </xf>
    <xf numFmtId="184" fontId="11" fillId="33" borderId="50" xfId="42" applyNumberFormat="1" applyFont="1" applyFill="1" applyBorder="1" applyAlignment="1">
      <alignment horizontal="right" vertical="top"/>
      <protection/>
    </xf>
    <xf numFmtId="176" fontId="23" fillId="0" borderId="71" xfId="42" applyNumberFormat="1" applyFont="1" applyFill="1" applyBorder="1" applyAlignment="1">
      <alignment horizontal="right" vertical="top"/>
      <protection/>
    </xf>
    <xf numFmtId="179" fontId="12" fillId="0" borderId="33" xfId="42" applyNumberFormat="1" applyFont="1" applyFill="1" applyBorder="1" applyAlignment="1">
      <alignment horizontal="right" vertical="top"/>
      <protection/>
    </xf>
    <xf numFmtId="182" fontId="20" fillId="0" borderId="20" xfId="42" applyNumberFormat="1" applyFont="1" applyFill="1" applyBorder="1" applyAlignment="1">
      <alignment horizontal="right" vertical="top"/>
      <protection/>
    </xf>
    <xf numFmtId="179" fontId="13" fillId="0" borderId="18" xfId="42" applyNumberFormat="1" applyFont="1" applyFill="1" applyBorder="1" applyAlignment="1">
      <alignment horizontal="right" vertical="top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184" fontId="11" fillId="33" borderId="22" xfId="42" applyNumberFormat="1" applyFont="1" applyFill="1" applyBorder="1" applyAlignment="1">
      <alignment horizontal="right" vertical="top"/>
      <protection/>
    </xf>
    <xf numFmtId="0" fontId="0" fillId="0" borderId="73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8" fontId="11" fillId="33" borderId="26" xfId="42" applyNumberFormat="1" applyFont="1" applyFill="1" applyBorder="1" applyAlignment="1">
      <alignment horizontal="right" vertical="top"/>
      <protection/>
    </xf>
    <xf numFmtId="179" fontId="13" fillId="0" borderId="49" xfId="42" applyNumberFormat="1" applyFont="1" applyFill="1" applyBorder="1" applyAlignment="1">
      <alignment horizontal="right" vertical="top"/>
      <protection/>
    </xf>
    <xf numFmtId="0" fontId="20" fillId="0" borderId="46" xfId="42" applyFont="1" applyFill="1" applyBorder="1" applyAlignment="1">
      <alignment horizontal="left" vertical="top" wrapText="1"/>
      <protection/>
    </xf>
    <xf numFmtId="179" fontId="20" fillId="0" borderId="71" xfId="42" applyNumberFormat="1" applyFont="1" applyFill="1" applyBorder="1" applyAlignment="1">
      <alignment horizontal="right" vertical="top"/>
      <protection/>
    </xf>
    <xf numFmtId="181" fontId="23" fillId="0" borderId="29" xfId="42" applyNumberFormat="1" applyFont="1" applyFill="1" applyBorder="1" applyAlignment="1">
      <alignment horizontal="left" vertical="top"/>
      <protection/>
    </xf>
    <xf numFmtId="181" fontId="23" fillId="0" borderId="21" xfId="42" applyNumberFormat="1" applyFont="1" applyFill="1" applyBorder="1" applyAlignment="1">
      <alignment horizontal="lef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20" fillId="0" borderId="61" xfId="42" applyFont="1" applyFill="1" applyBorder="1" applyAlignment="1">
      <alignment horizontal="left" vertical="top" wrapText="1"/>
      <protection/>
    </xf>
    <xf numFmtId="178" fontId="13" fillId="0" borderId="49" xfId="42" applyNumberFormat="1" applyFont="1" applyFill="1" applyBorder="1" applyAlignment="1">
      <alignment horizontal="right" vertical="top"/>
      <protection/>
    </xf>
    <xf numFmtId="178" fontId="13" fillId="0" borderId="71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179" fontId="13" fillId="0" borderId="45" xfId="42" applyNumberFormat="1" applyFont="1" applyFill="1" applyBorder="1" applyAlignment="1">
      <alignment horizontal="right" vertical="top"/>
      <protection/>
    </xf>
    <xf numFmtId="174" fontId="12" fillId="0" borderId="74" xfId="42" applyNumberFormat="1" applyFont="1" applyFill="1" applyBorder="1" applyAlignment="1">
      <alignment horizontal="left"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3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184" fontId="13" fillId="0" borderId="51" xfId="42" applyNumberFormat="1" applyFont="1" applyFill="1" applyBorder="1" applyAlignment="1">
      <alignment horizontal="right" vertical="top"/>
      <protection/>
    </xf>
    <xf numFmtId="0" fontId="0" fillId="0" borderId="75" xfId="42" applyFont="1" applyFill="1" applyBorder="1">
      <alignment/>
      <protection/>
    </xf>
    <xf numFmtId="175" fontId="13" fillId="0" borderId="76" xfId="42" applyNumberFormat="1" applyFont="1" applyFill="1" applyBorder="1" applyAlignment="1">
      <alignment horizontal="left" vertical="top"/>
      <protection/>
    </xf>
    <xf numFmtId="176" fontId="13" fillId="0" borderId="77" xfId="42" applyNumberFormat="1" applyFont="1" applyFill="1" applyBorder="1" applyAlignment="1">
      <alignment horizontal="right" vertical="top"/>
      <protection/>
    </xf>
    <xf numFmtId="176" fontId="13" fillId="0" borderId="75" xfId="42" applyNumberFormat="1" applyFont="1" applyFill="1" applyBorder="1" applyAlignment="1">
      <alignment horizontal="right" vertical="top"/>
      <protection/>
    </xf>
    <xf numFmtId="4" fontId="0" fillId="0" borderId="78" xfId="42" applyNumberFormat="1" applyFont="1" applyFill="1" applyBorder="1" applyAlignment="1">
      <alignment vertical="top"/>
      <protection/>
    </xf>
    <xf numFmtId="178" fontId="11" fillId="33" borderId="79" xfId="42" applyNumberFormat="1" applyFont="1" applyFill="1" applyBorder="1" applyAlignment="1">
      <alignment horizontal="right" vertical="top"/>
      <protection/>
    </xf>
    <xf numFmtId="0" fontId="61" fillId="0" borderId="0" xfId="42" applyFont="1" applyFill="1" applyBorder="1">
      <alignment/>
      <protection/>
    </xf>
    <xf numFmtId="0" fontId="61" fillId="0" borderId="0" xfId="42" applyFont="1" applyFill="1">
      <alignment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20" fillId="0" borderId="80" xfId="42" applyFont="1" applyBorder="1" applyAlignment="1">
      <alignment horizontal="left" vertical="top" wrapText="1"/>
      <protection/>
    </xf>
    <xf numFmtId="179" fontId="11" fillId="0" borderId="81" xfId="42" applyNumberFormat="1" applyFont="1" applyFill="1" applyBorder="1" applyAlignment="1">
      <alignment horizontal="right" vertical="top"/>
      <protection/>
    </xf>
    <xf numFmtId="173" fontId="13" fillId="0" borderId="40" xfId="42" applyNumberFormat="1" applyFont="1" applyFill="1" applyBorder="1" applyAlignment="1">
      <alignment horizontal="right" vertical="top"/>
      <protection/>
    </xf>
    <xf numFmtId="0" fontId="0" fillId="0" borderId="57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177" fontId="20" fillId="0" borderId="40" xfId="42" applyNumberFormat="1" applyFont="1" applyFill="1" applyBorder="1" applyAlignment="1">
      <alignment horizontal="left" vertical="top"/>
      <protection/>
    </xf>
    <xf numFmtId="0" fontId="20" fillId="0" borderId="33" xfId="42" applyFont="1" applyFill="1" applyBorder="1" applyAlignment="1">
      <alignment horizontal="left" vertical="top" wrapText="1"/>
      <protection/>
    </xf>
    <xf numFmtId="176" fontId="20" fillId="0" borderId="40" xfId="42" applyNumberFormat="1" applyFont="1" applyFill="1" applyBorder="1" applyAlignment="1">
      <alignment horizontal="right" vertical="top"/>
      <protection/>
    </xf>
    <xf numFmtId="176" fontId="20" fillId="0" borderId="20" xfId="42" applyNumberFormat="1" applyFont="1" applyFill="1" applyBorder="1" applyAlignment="1">
      <alignment horizontal="right" vertical="top"/>
      <protection/>
    </xf>
    <xf numFmtId="177" fontId="20" fillId="0" borderId="13" xfId="42" applyNumberFormat="1" applyFont="1" applyFill="1" applyBorder="1" applyAlignment="1">
      <alignment horizontal="left" vertical="top"/>
      <protection/>
    </xf>
    <xf numFmtId="0" fontId="16" fillId="0" borderId="26" xfId="42" applyFont="1" applyFill="1" applyBorder="1" applyAlignment="1">
      <alignment horizontal="left" vertical="top" wrapText="1"/>
      <protection/>
    </xf>
    <xf numFmtId="176" fontId="20" fillId="0" borderId="13" xfId="42" applyNumberFormat="1" applyFont="1" applyFill="1" applyBorder="1" applyAlignment="1">
      <alignment horizontal="right" vertical="top"/>
      <protection/>
    </xf>
    <xf numFmtId="176" fontId="20" fillId="0" borderId="24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49" fontId="14" fillId="0" borderId="61" xfId="42" applyNumberFormat="1" applyFont="1" applyFill="1" applyBorder="1" applyAlignment="1">
      <alignment wrapText="1"/>
      <protection/>
    </xf>
    <xf numFmtId="176" fontId="20" fillId="0" borderId="0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0" fontId="20" fillId="0" borderId="43" xfId="42" applyFont="1" applyFill="1" applyBorder="1" applyAlignment="1">
      <alignment horizontal="left" vertical="top" wrapText="1"/>
      <protection/>
    </xf>
    <xf numFmtId="0" fontId="16" fillId="0" borderId="10" xfId="42" applyFont="1" applyFill="1" applyBorder="1" applyAlignment="1">
      <alignment horizontal="left" vertical="top" wrapText="1"/>
      <protection/>
    </xf>
    <xf numFmtId="181" fontId="23" fillId="0" borderId="0" xfId="42" applyNumberFormat="1" applyFont="1" applyFill="1" applyBorder="1" applyAlignment="1">
      <alignment horizontal="left" vertical="top"/>
      <protection/>
    </xf>
    <xf numFmtId="0" fontId="23" fillId="0" borderId="44" xfId="42" applyFont="1" applyFill="1" applyBorder="1" applyAlignment="1">
      <alignment horizontal="left" vertical="top" wrapText="1"/>
      <protection/>
    </xf>
    <xf numFmtId="176" fontId="23" fillId="0" borderId="31" xfId="42" applyNumberFormat="1" applyFont="1" applyFill="1" applyBorder="1" applyAlignment="1">
      <alignment horizontal="right" vertical="top"/>
      <protection/>
    </xf>
    <xf numFmtId="176" fontId="23" fillId="0" borderId="26" xfId="42" applyNumberFormat="1" applyFont="1" applyFill="1" applyBorder="1" applyAlignment="1">
      <alignment horizontal="right" vertical="top"/>
      <protection/>
    </xf>
    <xf numFmtId="174" fontId="23" fillId="0" borderId="33" xfId="42" applyNumberFormat="1" applyFont="1" applyFill="1" applyBorder="1" applyAlignment="1">
      <alignment horizontal="left" vertical="top"/>
      <protection/>
    </xf>
    <xf numFmtId="0" fontId="20" fillId="0" borderId="43" xfId="42" applyFont="1" applyFill="1" applyBorder="1" applyAlignment="1">
      <alignment horizontal="left" vertical="top" wrapText="1"/>
      <protection/>
    </xf>
    <xf numFmtId="176" fontId="20" fillId="0" borderId="42" xfId="42" applyNumberFormat="1" applyFont="1" applyFill="1" applyBorder="1" applyAlignment="1">
      <alignment horizontal="right" vertical="top"/>
      <protection/>
    </xf>
    <xf numFmtId="0" fontId="20" fillId="0" borderId="35" xfId="42" applyFont="1" applyFill="1" applyBorder="1" applyAlignment="1">
      <alignment horizontal="left" vertical="top" wrapText="1"/>
      <protection/>
    </xf>
    <xf numFmtId="176" fontId="20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0" fontId="0" fillId="0" borderId="61" xfId="42" applyFont="1" applyFill="1" applyBorder="1">
      <alignment/>
      <protection/>
    </xf>
    <xf numFmtId="182" fontId="20" fillId="0" borderId="49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176" fontId="20" fillId="0" borderId="49" xfId="42" applyNumberFormat="1" applyFont="1" applyFill="1" applyBorder="1" applyAlignment="1">
      <alignment horizontal="right" vertical="top"/>
      <protection/>
    </xf>
    <xf numFmtId="176" fontId="20" fillId="0" borderId="12" xfId="42" applyNumberFormat="1" applyFont="1" applyFill="1" applyBorder="1" applyAlignment="1">
      <alignment horizontal="right" vertical="top"/>
      <protection/>
    </xf>
    <xf numFmtId="181" fontId="23" fillId="0" borderId="32" xfId="42" applyNumberFormat="1" applyFont="1" applyFill="1" applyBorder="1" applyAlignment="1">
      <alignment horizontal="left" vertical="top"/>
      <protection/>
    </xf>
    <xf numFmtId="174" fontId="23" fillId="0" borderId="21" xfId="42" applyNumberFormat="1" applyFont="1" applyFill="1" applyBorder="1" applyAlignment="1">
      <alignment horizontal="left" vertical="top"/>
      <protection/>
    </xf>
    <xf numFmtId="0" fontId="23" fillId="0" borderId="38" xfId="42" applyFont="1" applyFill="1" applyBorder="1" applyAlignment="1">
      <alignment horizontal="left" vertical="top" wrapText="1"/>
      <protection/>
    </xf>
    <xf numFmtId="179" fontId="23" fillId="0" borderId="26" xfId="42" applyNumberFormat="1" applyFont="1" applyFill="1" applyBorder="1" applyAlignment="1">
      <alignment horizontal="right" vertical="top"/>
      <protection/>
    </xf>
    <xf numFmtId="0" fontId="20" fillId="0" borderId="46" xfId="42" applyFont="1" applyFill="1" applyBorder="1" applyAlignment="1">
      <alignment horizontal="left" vertical="top" wrapText="1"/>
      <protection/>
    </xf>
    <xf numFmtId="0" fontId="0" fillId="0" borderId="61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82" xfId="42" applyFont="1" applyFill="1" applyBorder="1">
      <alignment/>
      <protection/>
    </xf>
    <xf numFmtId="175" fontId="20" fillId="0" borderId="77" xfId="42" applyNumberFormat="1" applyFont="1" applyFill="1" applyBorder="1" applyAlignment="1">
      <alignment horizontal="left" vertical="top"/>
      <protection/>
    </xf>
    <xf numFmtId="176" fontId="20" fillId="0" borderId="82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vertical="top"/>
      <protection/>
    </xf>
    <xf numFmtId="0" fontId="0" fillId="0" borderId="61" xfId="42" applyFont="1" applyFill="1" applyBorder="1">
      <alignment/>
      <protection/>
    </xf>
    <xf numFmtId="0" fontId="0" fillId="0" borderId="57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180" fontId="22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2" fillId="33" borderId="37" xfId="42" applyNumberFormat="1" applyFont="1" applyFill="1" applyBorder="1" applyAlignment="1">
      <alignment horizontal="right" vertical="top"/>
      <protection/>
    </xf>
    <xf numFmtId="176" fontId="22" fillId="33" borderId="23" xfId="42" applyNumberFormat="1" applyFont="1" applyFill="1" applyBorder="1" applyAlignment="1">
      <alignment horizontal="right" vertical="top"/>
      <protection/>
    </xf>
    <xf numFmtId="0" fontId="7" fillId="0" borderId="33" xfId="42" applyFont="1" applyFill="1" applyBorder="1">
      <alignment/>
      <protection/>
    </xf>
    <xf numFmtId="181" fontId="23" fillId="0" borderId="27" xfId="42" applyNumberFormat="1" applyFont="1" applyFill="1" applyBorder="1" applyAlignment="1">
      <alignment horizontal="left" vertical="top"/>
      <protection/>
    </xf>
    <xf numFmtId="0" fontId="7" fillId="0" borderId="49" xfId="42" applyFont="1" applyFill="1" applyBorder="1">
      <alignment/>
      <protection/>
    </xf>
    <xf numFmtId="0" fontId="7" fillId="0" borderId="45" xfId="42" applyFont="1" applyFill="1" applyBorder="1">
      <alignment/>
      <protection/>
    </xf>
    <xf numFmtId="0" fontId="23" fillId="0" borderId="46" xfId="42" applyFont="1" applyFill="1" applyBorder="1" applyAlignment="1">
      <alignment horizontal="left" vertical="top" wrapText="1"/>
      <protection/>
    </xf>
    <xf numFmtId="176" fontId="23" fillId="0" borderId="49" xfId="42" applyNumberFormat="1" applyFont="1" applyFill="1" applyBorder="1" applyAlignment="1">
      <alignment horizontal="right" vertical="top"/>
      <protection/>
    </xf>
    <xf numFmtId="0" fontId="7" fillId="0" borderId="22" xfId="42" applyFont="1" applyFill="1" applyBorder="1">
      <alignment/>
      <protection/>
    </xf>
    <xf numFmtId="0" fontId="23" fillId="0" borderId="23" xfId="42" applyFont="1" applyFill="1" applyBorder="1" applyAlignment="1">
      <alignment horizontal="left" vertical="top" wrapText="1"/>
      <protection/>
    </xf>
    <xf numFmtId="176" fontId="23" fillId="0" borderId="0" xfId="42" applyNumberFormat="1" applyFont="1" applyFill="1" applyBorder="1" applyAlignment="1">
      <alignment horizontal="right" vertical="top"/>
      <protection/>
    </xf>
    <xf numFmtId="0" fontId="20" fillId="0" borderId="0" xfId="42" applyFont="1" applyFill="1" applyBorder="1" applyAlignment="1">
      <alignment horizontal="left" vertical="top" wrapText="1"/>
      <protection/>
    </xf>
    <xf numFmtId="176" fontId="20" fillId="0" borderId="26" xfId="42" applyNumberFormat="1" applyFont="1" applyFill="1" applyBorder="1" applyAlignment="1">
      <alignment horizontal="right" vertical="top"/>
      <protection/>
    </xf>
    <xf numFmtId="179" fontId="20" fillId="0" borderId="50" xfId="42" applyNumberFormat="1" applyFont="1" applyFill="1" applyBorder="1" applyAlignment="1">
      <alignment horizontal="right" vertical="top"/>
      <protection/>
    </xf>
    <xf numFmtId="0" fontId="8" fillId="0" borderId="0" xfId="42" applyFont="1" applyFill="1">
      <alignment/>
      <protection/>
    </xf>
    <xf numFmtId="0" fontId="0" fillId="0" borderId="77" xfId="42" applyFont="1" applyFill="1" applyBorder="1">
      <alignment/>
      <protection/>
    </xf>
    <xf numFmtId="177" fontId="20" fillId="0" borderId="77" xfId="42" applyNumberFormat="1" applyFont="1" applyFill="1" applyBorder="1" applyAlignment="1">
      <alignment horizontal="left" vertical="top"/>
      <protection/>
    </xf>
    <xf numFmtId="0" fontId="20" fillId="0" borderId="83" xfId="42" applyFont="1" applyFill="1" applyBorder="1" applyAlignment="1">
      <alignment horizontal="left" vertical="top" wrapText="1"/>
      <protection/>
    </xf>
    <xf numFmtId="179" fontId="20" fillId="0" borderId="82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0" fontId="13" fillId="0" borderId="61" xfId="42" applyFont="1" applyFill="1" applyBorder="1" applyAlignment="1">
      <alignment horizontal="left" vertical="top" wrapText="1"/>
      <protection/>
    </xf>
    <xf numFmtId="0" fontId="0" fillId="0" borderId="22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0" fontId="13" fillId="0" borderId="60" xfId="42" applyFont="1" applyFill="1" applyBorder="1" applyAlignment="1">
      <alignment horizontal="left" vertical="top" wrapText="1"/>
      <protection/>
    </xf>
    <xf numFmtId="179" fontId="13" fillId="0" borderId="59" xfId="42" applyNumberFormat="1" applyFont="1" applyFill="1" applyBorder="1" applyAlignment="1">
      <alignment horizontal="right" vertical="top"/>
      <protection/>
    </xf>
    <xf numFmtId="0" fontId="13" fillId="0" borderId="20" xfId="42" applyFont="1" applyFill="1" applyBorder="1" applyAlignment="1">
      <alignment horizontal="left" vertical="top" wrapText="1"/>
      <protection/>
    </xf>
    <xf numFmtId="0" fontId="15" fillId="0" borderId="41" xfId="42" applyFont="1" applyFill="1" applyBorder="1" applyAlignment="1">
      <alignment horizontal="left" vertical="top" wrapText="1"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181" fontId="12" fillId="0" borderId="48" xfId="42" applyNumberFormat="1" applyFont="1" applyFill="1" applyBorder="1" applyAlignment="1">
      <alignment horizontal="left" vertical="top"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1" fillId="33" borderId="84" xfId="42" applyNumberFormat="1" applyFont="1" applyFill="1" applyBorder="1" applyAlignment="1">
      <alignment vertical="top"/>
      <protection/>
    </xf>
    <xf numFmtId="173" fontId="12" fillId="0" borderId="42" xfId="42" applyNumberFormat="1" applyFont="1" applyFill="1" applyBorder="1" applyAlignment="1">
      <alignment vertical="top"/>
      <protection/>
    </xf>
    <xf numFmtId="173" fontId="13" fillId="0" borderId="42" xfId="42" applyNumberFormat="1" applyFont="1" applyFill="1" applyBorder="1" applyAlignment="1">
      <alignment vertical="top"/>
      <protection/>
    </xf>
    <xf numFmtId="173" fontId="13" fillId="0" borderId="37" xfId="42" applyNumberFormat="1" applyFont="1" applyFill="1" applyBorder="1" applyAlignment="1">
      <alignment vertical="top"/>
      <protection/>
    </xf>
    <xf numFmtId="173" fontId="13" fillId="0" borderId="23" xfId="42" applyNumberFormat="1" applyFont="1" applyFill="1" applyBorder="1" applyAlignment="1">
      <alignment vertical="top"/>
      <protection/>
    </xf>
    <xf numFmtId="173" fontId="13" fillId="0" borderId="33" xfId="42" applyNumberFormat="1" applyFont="1" applyFill="1" applyBorder="1" applyAlignment="1">
      <alignment vertical="top"/>
      <protection/>
    </xf>
    <xf numFmtId="173" fontId="11" fillId="0" borderId="2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0" fillId="0" borderId="61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7" fillId="0" borderId="42" xfId="42" applyNumberFormat="1" applyFont="1" applyFill="1" applyBorder="1" applyAlignment="1">
      <alignment vertical="top"/>
      <protection/>
    </xf>
    <xf numFmtId="173" fontId="20" fillId="0" borderId="26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42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0" fillId="0" borderId="80" xfId="42" applyNumberFormat="1" applyFont="1" applyFill="1" applyBorder="1" applyAlignment="1">
      <alignment vertical="top"/>
      <protection/>
    </xf>
    <xf numFmtId="2" fontId="7" fillId="33" borderId="23" xfId="42" applyNumberFormat="1" applyFont="1" applyFill="1" applyBorder="1" applyAlignment="1">
      <alignment vertical="top"/>
      <protection/>
    </xf>
    <xf numFmtId="2" fontId="14" fillId="0" borderId="33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8" fillId="33" borderId="48" xfId="42" applyNumberFormat="1" applyFont="1" applyFill="1" applyBorder="1" applyAlignment="1">
      <alignment vertical="top"/>
      <protection/>
    </xf>
    <xf numFmtId="2" fontId="8" fillId="0" borderId="85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3" xfId="42" applyNumberFormat="1" applyFont="1" applyFill="1" applyBorder="1" applyAlignment="1">
      <alignment horizontal="center" vertical="top"/>
      <protection/>
    </xf>
    <xf numFmtId="2" fontId="8" fillId="0" borderId="62" xfId="42" applyNumberFormat="1" applyFont="1" applyFill="1" applyBorder="1" applyAlignment="1">
      <alignment horizontal="center" vertical="top"/>
      <protection/>
    </xf>
    <xf numFmtId="2" fontId="8" fillId="0" borderId="57" xfId="42" applyNumberFormat="1" applyFont="1" applyFill="1" applyBorder="1" applyAlignment="1">
      <alignment horizontal="center" vertical="top"/>
      <protection/>
    </xf>
    <xf numFmtId="176" fontId="13" fillId="0" borderId="21" xfId="42" applyNumberFormat="1" applyFont="1" applyFill="1" applyBorder="1" applyAlignment="1">
      <alignment horizontal="right" vertical="top"/>
      <protection/>
    </xf>
    <xf numFmtId="0" fontId="0" fillId="0" borderId="39" xfId="42" applyFont="1" applyFill="1" applyBorder="1">
      <alignment/>
      <protection/>
    </xf>
    <xf numFmtId="0" fontId="16" fillId="0" borderId="25" xfId="42" applyFont="1" applyFill="1" applyBorder="1" applyAlignment="1">
      <alignment horizontal="left" vertical="top" wrapText="1"/>
      <protection/>
    </xf>
    <xf numFmtId="0" fontId="61" fillId="0" borderId="26" xfId="42" applyFont="1" applyFill="1" applyBorder="1">
      <alignment/>
      <protection/>
    </xf>
    <xf numFmtId="0" fontId="24" fillId="0" borderId="42" xfId="42" applyFont="1" applyFill="1" applyBorder="1" applyAlignment="1">
      <alignment horizontal="left" vertical="top" wrapText="1"/>
      <protection/>
    </xf>
    <xf numFmtId="173" fontId="13" fillId="0" borderId="23" xfId="42" applyNumberFormat="1" applyFont="1" applyFill="1" applyBorder="1" applyAlignment="1">
      <alignment horizontal="right" vertical="top"/>
      <protection/>
    </xf>
    <xf numFmtId="0" fontId="15" fillId="0" borderId="42" xfId="42" applyFont="1" applyFill="1" applyBorder="1" applyAlignment="1">
      <alignment horizontal="left" vertical="top" wrapText="1"/>
      <protection/>
    </xf>
    <xf numFmtId="176" fontId="14" fillId="0" borderId="36" xfId="42" applyNumberFormat="1" applyFont="1" applyFill="1" applyBorder="1">
      <alignment/>
      <protection/>
    </xf>
    <xf numFmtId="176" fontId="14" fillId="0" borderId="35" xfId="42" applyNumberFormat="1" applyFont="1" applyFill="1" applyBorder="1">
      <alignment/>
      <protection/>
    </xf>
    <xf numFmtId="2" fontId="0" fillId="34" borderId="42" xfId="42" applyNumberFormat="1" applyFont="1" applyFill="1" applyBorder="1" applyAlignment="1">
      <alignment vertical="top"/>
      <protection/>
    </xf>
    <xf numFmtId="4" fontId="8" fillId="34" borderId="36" xfId="42" applyNumberFormat="1" applyFont="1" applyFill="1" applyBorder="1" applyAlignment="1">
      <alignment vertical="top"/>
      <protection/>
    </xf>
    <xf numFmtId="2" fontId="0" fillId="34" borderId="61" xfId="42" applyNumberFormat="1" applyFont="1" applyFill="1" applyBorder="1" applyAlignment="1">
      <alignment vertical="top"/>
      <protection/>
    </xf>
    <xf numFmtId="4" fontId="8" fillId="34" borderId="25" xfId="42" applyNumberFormat="1" applyFont="1" applyFill="1" applyBorder="1" applyAlignment="1">
      <alignment vertical="top"/>
      <protection/>
    </xf>
    <xf numFmtId="2" fontId="0" fillId="34" borderId="26" xfId="42" applyNumberFormat="1" applyFont="1" applyFill="1" applyBorder="1" applyAlignment="1">
      <alignment vertical="top"/>
      <protection/>
    </xf>
    <xf numFmtId="4" fontId="8" fillId="34" borderId="26" xfId="42" applyNumberFormat="1" applyFont="1" applyFill="1" applyBorder="1" applyAlignment="1">
      <alignment vertical="top"/>
      <protection/>
    </xf>
    <xf numFmtId="0" fontId="0" fillId="0" borderId="11" xfId="42" applyFont="1" applyFill="1" applyBorder="1" applyAlignment="1">
      <alignment vertical="top"/>
      <protection/>
    </xf>
    <xf numFmtId="0" fontId="0" fillId="0" borderId="2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176" fontId="14" fillId="0" borderId="36" xfId="42" applyNumberFormat="1" applyFont="1" applyFill="1" applyBorder="1" applyAlignment="1">
      <alignment vertical="top"/>
      <protection/>
    </xf>
    <xf numFmtId="176" fontId="14" fillId="0" borderId="35" xfId="42" applyNumberFormat="1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5" xfId="42" applyFont="1" applyFill="1" applyBorder="1" applyAlignment="1">
      <alignment vertical="top"/>
      <protection/>
    </xf>
    <xf numFmtId="176" fontId="14" fillId="0" borderId="26" xfId="42" applyNumberFormat="1" applyFont="1" applyFill="1" applyBorder="1" applyAlignment="1">
      <alignment vertical="top"/>
      <protection/>
    </xf>
    <xf numFmtId="49" fontId="14" fillId="0" borderId="42" xfId="42" applyNumberFormat="1" applyFont="1" applyFill="1" applyBorder="1" applyAlignment="1">
      <alignment vertical="top" wrapText="1"/>
      <protection/>
    </xf>
    <xf numFmtId="49" fontId="14" fillId="0" borderId="26" xfId="42" applyNumberFormat="1" applyFont="1" applyFill="1" applyBorder="1" applyAlignment="1">
      <alignment vertical="top" wrapText="1"/>
      <protection/>
    </xf>
    <xf numFmtId="0" fontId="0" fillId="0" borderId="61" xfId="42" applyFont="1" applyFill="1" applyBorder="1" applyAlignment="1">
      <alignment vertical="top"/>
      <protection/>
    </xf>
    <xf numFmtId="0" fontId="0" fillId="0" borderId="57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49" fontId="14" fillId="0" borderId="61" xfId="42" applyNumberFormat="1" applyFont="1" applyFill="1" applyBorder="1" applyAlignment="1">
      <alignment vertical="top" wrapText="1"/>
      <protection/>
    </xf>
    <xf numFmtId="176" fontId="14" fillId="0" borderId="41" xfId="42" applyNumberFormat="1" applyFont="1" applyFill="1" applyBorder="1" applyAlignment="1">
      <alignment vertical="top"/>
      <protection/>
    </xf>
    <xf numFmtId="176" fontId="14" fillId="0" borderId="57" xfId="42" applyNumberFormat="1" applyFont="1" applyFill="1" applyBorder="1" applyAlignment="1">
      <alignment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13" fillId="0" borderId="26" xfId="42" applyFont="1" applyFill="1" applyBorder="1" applyAlignment="1">
      <alignment horizontal="left" wrapText="1"/>
      <protection/>
    </xf>
    <xf numFmtId="173" fontId="11" fillId="0" borderId="26" xfId="42" applyNumberFormat="1" applyFont="1" applyFill="1" applyBorder="1" applyAlignment="1">
      <alignment vertical="top"/>
      <protection/>
    </xf>
    <xf numFmtId="2" fontId="8" fillId="34" borderId="26" xfId="42" applyNumberFormat="1" applyFont="1" applyFill="1" applyBorder="1" applyAlignment="1">
      <alignment vertical="top"/>
      <protection/>
    </xf>
    <xf numFmtId="176" fontId="14" fillId="0" borderId="13" xfId="42" applyNumberFormat="1" applyFont="1" applyFill="1" applyBorder="1" applyAlignment="1">
      <alignment vertical="top"/>
      <protection/>
    </xf>
    <xf numFmtId="176" fontId="14" fillId="0" borderId="24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176" fontId="13" fillId="0" borderId="11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2" fillId="0" borderId="73" xfId="42" applyNumberFormat="1" applyFont="1" applyFill="1" applyBorder="1" applyAlignment="1">
      <alignment horizontal="left" vertical="top"/>
      <protection/>
    </xf>
    <xf numFmtId="2" fontId="0" fillId="0" borderId="42" xfId="42" applyNumberFormat="1" applyFont="1" applyFill="1" applyBorder="1" applyAlignment="1">
      <alignment vertical="top"/>
      <protection/>
    </xf>
    <xf numFmtId="0" fontId="23" fillId="0" borderId="47" xfId="42" applyFont="1" applyFill="1" applyBorder="1" applyAlignment="1">
      <alignment horizontal="left" vertical="top" wrapText="1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42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0" fontId="0" fillId="0" borderId="49" xfId="42" applyFont="1" applyFill="1" applyBorder="1">
      <alignment/>
      <protection/>
    </xf>
    <xf numFmtId="175" fontId="20" fillId="0" borderId="45" xfId="42" applyNumberFormat="1" applyFont="1" applyFill="1" applyBorder="1" applyAlignment="1">
      <alignment horizontal="left" vertical="top"/>
      <protection/>
    </xf>
    <xf numFmtId="0" fontId="20" fillId="0" borderId="48" xfId="42" applyFont="1" applyFill="1" applyBorder="1" applyAlignment="1">
      <alignment horizontal="left" vertical="top" wrapText="1"/>
      <protection/>
    </xf>
    <xf numFmtId="179" fontId="20" fillId="0" borderId="34" xfId="42" applyNumberFormat="1" applyFont="1" applyFill="1" applyBorder="1" applyAlignment="1">
      <alignment horizontal="right" vertical="top"/>
      <protection/>
    </xf>
    <xf numFmtId="0" fontId="14" fillId="0" borderId="11" xfId="42" applyFont="1" applyFill="1" applyBorder="1" applyAlignment="1">
      <alignment vertical="top"/>
      <protection/>
    </xf>
    <xf numFmtId="0" fontId="14" fillId="0" borderId="0" xfId="42" applyFont="1" applyFill="1" applyBorder="1" applyAlignment="1">
      <alignment vertical="top"/>
      <protection/>
    </xf>
    <xf numFmtId="0" fontId="14" fillId="0" borderId="0" xfId="42" applyFont="1" applyFill="1" applyAlignment="1">
      <alignment vertical="top"/>
      <protection/>
    </xf>
    <xf numFmtId="0" fontId="14" fillId="0" borderId="24" xfId="42" applyFont="1" applyFill="1" applyBorder="1" applyAlignment="1">
      <alignment vertical="top"/>
      <protection/>
    </xf>
    <xf numFmtId="0" fontId="14" fillId="0" borderId="25" xfId="42" applyFont="1" applyFill="1" applyBorder="1" applyAlignment="1">
      <alignment vertical="top"/>
      <protection/>
    </xf>
    <xf numFmtId="0" fontId="14" fillId="0" borderId="24" xfId="0" applyFont="1" applyBorder="1" applyAlignment="1">
      <alignment vertical="top" wrapText="1"/>
    </xf>
    <xf numFmtId="2" fontId="0" fillId="0" borderId="20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2" fontId="14" fillId="0" borderId="24" xfId="42" applyNumberFormat="1" applyFont="1" applyFill="1" applyBorder="1" applyAlignment="1">
      <alignment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4" fontId="7" fillId="0" borderId="26" xfId="42" applyNumberFormat="1" applyFont="1" applyFill="1" applyBorder="1" applyAlignment="1">
      <alignment vertical="top"/>
      <protection/>
    </xf>
    <xf numFmtId="4" fontId="0" fillId="0" borderId="41" xfId="42" applyNumberFormat="1" applyFont="1" applyFill="1" applyBorder="1" applyAlignment="1">
      <alignment vertical="top"/>
      <protection/>
    </xf>
    <xf numFmtId="0" fontId="0" fillId="33" borderId="86" xfId="42" applyFont="1" applyFill="1" applyBorder="1">
      <alignment/>
      <protection/>
    </xf>
    <xf numFmtId="0" fontId="0" fillId="33" borderId="87" xfId="42" applyFont="1" applyFill="1" applyBorder="1">
      <alignment/>
      <protection/>
    </xf>
    <xf numFmtId="0" fontId="22" fillId="33" borderId="79" xfId="42" applyFont="1" applyFill="1" applyBorder="1" applyAlignment="1">
      <alignment horizontal="left" vertical="top" wrapText="1"/>
      <protection/>
    </xf>
    <xf numFmtId="176" fontId="22" fillId="33" borderId="67" xfId="42" applyNumberFormat="1" applyFont="1" applyFill="1" applyBorder="1" applyAlignment="1">
      <alignment horizontal="right" vertical="top"/>
      <protection/>
    </xf>
    <xf numFmtId="176" fontId="22" fillId="33" borderId="26" xfId="42" applyNumberFormat="1" applyFont="1" applyFill="1" applyBorder="1" applyAlignment="1">
      <alignment horizontal="right" vertical="top"/>
      <protection/>
    </xf>
    <xf numFmtId="176" fontId="22" fillId="33" borderId="88" xfId="42" applyNumberFormat="1" applyFont="1" applyFill="1" applyBorder="1" applyAlignment="1">
      <alignment horizontal="right" vertical="top"/>
      <protection/>
    </xf>
    <xf numFmtId="180" fontId="22" fillId="33" borderId="79" xfId="42" applyNumberFormat="1" applyFont="1" applyFill="1" applyBorder="1" applyAlignment="1">
      <alignment horizontal="left" vertical="top"/>
      <protection/>
    </xf>
    <xf numFmtId="0" fontId="14" fillId="0" borderId="24" xfId="42" applyFont="1" applyFill="1" applyBorder="1">
      <alignment/>
      <protection/>
    </xf>
    <xf numFmtId="0" fontId="14" fillId="0" borderId="13" xfId="42" applyFont="1" applyFill="1" applyBorder="1">
      <alignment/>
      <protection/>
    </xf>
    <xf numFmtId="0" fontId="14" fillId="0" borderId="25" xfId="42" applyFont="1" applyFill="1" applyBorder="1">
      <alignment/>
      <protection/>
    </xf>
    <xf numFmtId="0" fontId="14" fillId="0" borderId="0" xfId="42" applyFont="1" applyFill="1" applyBorder="1">
      <alignment/>
      <protection/>
    </xf>
    <xf numFmtId="0" fontId="14" fillId="0" borderId="0" xfId="42" applyFont="1" applyFill="1">
      <alignment/>
      <protection/>
    </xf>
    <xf numFmtId="2" fontId="14" fillId="34" borderId="26" xfId="42" applyNumberFormat="1" applyFont="1" applyFill="1" applyBorder="1" applyAlignment="1">
      <alignment vertical="top"/>
      <protection/>
    </xf>
    <xf numFmtId="4" fontId="7" fillId="34" borderId="25" xfId="42" applyNumberFormat="1" applyFont="1" applyFill="1" applyBorder="1" applyAlignment="1">
      <alignment vertical="top"/>
      <protection/>
    </xf>
    <xf numFmtId="0" fontId="14" fillId="0" borderId="23" xfId="42" applyFont="1" applyFill="1" applyBorder="1">
      <alignment/>
      <protection/>
    </xf>
    <xf numFmtId="173" fontId="13" fillId="0" borderId="26" xfId="42" applyNumberFormat="1" applyFont="1" applyFill="1" applyBorder="1" applyAlignment="1">
      <alignment horizontal="right" vertical="top"/>
      <protection/>
    </xf>
    <xf numFmtId="173" fontId="13" fillId="0" borderId="24" xfId="42" applyNumberFormat="1" applyFont="1" applyFill="1" applyBorder="1" applyAlignment="1">
      <alignment horizontal="righ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1" fillId="0" borderId="32" xfId="42" applyFont="1" applyFill="1" applyBorder="1">
      <alignment/>
      <protection/>
    </xf>
    <xf numFmtId="177" fontId="20" fillId="0" borderId="17" xfId="42" applyNumberFormat="1" applyFont="1" applyFill="1" applyBorder="1" applyAlignment="1">
      <alignment horizontal="left" vertical="top"/>
      <protection/>
    </xf>
    <xf numFmtId="0" fontId="20" fillId="0" borderId="50" xfId="42" applyFont="1" applyFill="1" applyBorder="1" applyAlignment="1">
      <alignment horizontal="left" vertical="top" wrapText="1"/>
      <protection/>
    </xf>
    <xf numFmtId="179" fontId="20" fillId="0" borderId="32" xfId="42" applyNumberFormat="1" applyFont="1" applyFill="1" applyBorder="1" applyAlignment="1">
      <alignment horizontal="right" vertical="top"/>
      <protection/>
    </xf>
    <xf numFmtId="0" fontId="20" fillId="0" borderId="42" xfId="42" applyFont="1" applyBorder="1" applyAlignment="1">
      <alignment horizontal="left" vertical="top" wrapText="1"/>
      <protection/>
    </xf>
    <xf numFmtId="0" fontId="61" fillId="0" borderId="11" xfId="42" applyFont="1" applyFill="1" applyBorder="1">
      <alignment/>
      <protection/>
    </xf>
    <xf numFmtId="181" fontId="23" fillId="0" borderId="22" xfId="42" applyNumberFormat="1" applyFont="1" applyFill="1" applyBorder="1" applyAlignment="1">
      <alignment horizontal="left"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42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184" fontId="11" fillId="33" borderId="65" xfId="42" applyNumberFormat="1" applyFont="1" applyFill="1" applyBorder="1" applyAlignment="1">
      <alignment horizontal="right" vertical="top"/>
      <protection/>
    </xf>
    <xf numFmtId="0" fontId="0" fillId="0" borderId="89" xfId="42" applyFont="1" applyFill="1" applyBorder="1">
      <alignment/>
      <protection/>
    </xf>
    <xf numFmtId="0" fontId="0" fillId="0" borderId="90" xfId="42" applyFont="1" applyFill="1" applyBorder="1">
      <alignment/>
      <protection/>
    </xf>
    <xf numFmtId="0" fontId="0" fillId="0" borderId="82" xfId="42" applyFont="1" applyFill="1" applyBorder="1">
      <alignment/>
      <protection/>
    </xf>
    <xf numFmtId="177" fontId="13" fillId="0" borderId="77" xfId="42" applyNumberFormat="1" applyFont="1" applyFill="1" applyBorder="1" applyAlignment="1">
      <alignment horizontal="left" vertical="top"/>
      <protection/>
    </xf>
    <xf numFmtId="0" fontId="13" fillId="0" borderId="83" xfId="42" applyFont="1" applyFill="1" applyBorder="1" applyAlignment="1">
      <alignment horizontal="left" vertical="top" wrapText="1"/>
      <protection/>
    </xf>
    <xf numFmtId="176" fontId="13" fillId="0" borderId="82" xfId="42" applyNumberFormat="1" applyFont="1" applyFill="1" applyBorder="1" applyAlignment="1">
      <alignment horizontal="right" vertical="top"/>
      <protection/>
    </xf>
    <xf numFmtId="180" fontId="11" fillId="33" borderId="65" xfId="42" applyNumberFormat="1" applyFont="1" applyFill="1" applyBorder="1" applyAlignment="1">
      <alignment horizontal="left" vertical="top"/>
      <protection/>
    </xf>
    <xf numFmtId="0" fontId="0" fillId="0" borderId="91" xfId="42" applyFont="1" applyFill="1" applyBorder="1">
      <alignment/>
      <protection/>
    </xf>
    <xf numFmtId="174" fontId="12" fillId="0" borderId="25" xfId="42" applyNumberFormat="1" applyFont="1" applyFill="1" applyBorder="1" applyAlignment="1">
      <alignment horizontal="left" vertical="top"/>
      <protection/>
    </xf>
    <xf numFmtId="0" fontId="20" fillId="0" borderId="23" xfId="42" applyFont="1" applyFill="1" applyBorder="1" applyAlignment="1">
      <alignment horizontal="left" vertical="top" wrapText="1"/>
      <protection/>
    </xf>
    <xf numFmtId="4" fontId="8" fillId="34" borderId="80" xfId="42" applyNumberFormat="1" applyFont="1" applyFill="1" applyBorder="1" applyAlignment="1">
      <alignment vertical="top"/>
      <protection/>
    </xf>
    <xf numFmtId="2" fontId="0" fillId="0" borderId="61" xfId="42" applyNumberFormat="1" applyFont="1" applyFill="1" applyBorder="1" applyAlignment="1">
      <alignment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176" fontId="20" fillId="0" borderId="11" xfId="42" applyNumberFormat="1" applyFont="1" applyFill="1" applyBorder="1" applyAlignment="1">
      <alignment horizontal="right" vertical="top"/>
      <protection/>
    </xf>
    <xf numFmtId="176" fontId="20" fillId="0" borderId="43" xfId="42" applyNumberFormat="1" applyFont="1" applyFill="1" applyBorder="1" applyAlignment="1">
      <alignment horizontal="right" vertical="top"/>
      <protection/>
    </xf>
    <xf numFmtId="176" fontId="20" fillId="0" borderId="35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2" fontId="0" fillId="0" borderId="80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0" fontId="7" fillId="0" borderId="37" xfId="42" applyFont="1" applyFill="1" applyBorder="1">
      <alignment/>
      <protection/>
    </xf>
    <xf numFmtId="0" fontId="23" fillId="0" borderId="39" xfId="42" applyFont="1" applyFill="1" applyBorder="1" applyAlignment="1">
      <alignment horizontal="left" vertical="top" wrapText="1"/>
      <protection/>
    </xf>
    <xf numFmtId="179" fontId="23" fillId="0" borderId="37" xfId="42" applyNumberFormat="1" applyFont="1" applyFill="1" applyBorder="1" applyAlignment="1">
      <alignment horizontal="right" vertical="top"/>
      <protection/>
    </xf>
    <xf numFmtId="0" fontId="20" fillId="0" borderId="60" xfId="42" applyFont="1" applyFill="1" applyBorder="1" applyAlignment="1">
      <alignment horizontal="left" vertical="top" wrapText="1"/>
      <protection/>
    </xf>
    <xf numFmtId="2" fontId="8" fillId="34" borderId="33" xfId="42" applyNumberFormat="1" applyFont="1" applyFill="1" applyBorder="1" applyAlignment="1">
      <alignment vertical="top"/>
      <protection/>
    </xf>
    <xf numFmtId="0" fontId="23" fillId="0" borderId="33" xfId="42" applyFont="1" applyFill="1" applyBorder="1" applyAlignment="1">
      <alignment horizontal="left" vertical="top" wrapText="1"/>
      <protection/>
    </xf>
    <xf numFmtId="173" fontId="23" fillId="0" borderId="40" xfId="42" applyNumberFormat="1" applyFont="1" applyFill="1" applyBorder="1" applyAlignment="1">
      <alignment horizontal="right" vertical="top"/>
      <protection/>
    </xf>
    <xf numFmtId="173" fontId="23" fillId="0" borderId="20" xfId="42" applyNumberFormat="1" applyFont="1" applyFill="1" applyBorder="1" applyAlignment="1">
      <alignment horizontal="right" vertical="top"/>
      <protection/>
    </xf>
    <xf numFmtId="173" fontId="23" fillId="0" borderId="21" xfId="42" applyNumberFormat="1" applyFont="1" applyFill="1" applyBorder="1" applyAlignment="1">
      <alignment horizontal="right" vertical="top"/>
      <protection/>
    </xf>
    <xf numFmtId="179" fontId="20" fillId="0" borderId="14" xfId="42" applyNumberFormat="1" applyFont="1" applyFill="1" applyBorder="1" applyAlignment="1">
      <alignment horizontal="right" vertical="top"/>
      <protection/>
    </xf>
    <xf numFmtId="4" fontId="13" fillId="0" borderId="20" xfId="42" applyNumberFormat="1" applyFont="1" applyFill="1" applyBorder="1" applyAlignment="1">
      <alignment horizontal="right" vertical="top"/>
      <protection/>
    </xf>
    <xf numFmtId="182" fontId="13" fillId="0" borderId="24" xfId="42" applyNumberFormat="1" applyFont="1" applyFill="1" applyBorder="1" applyAlignment="1">
      <alignment horizontal="right" vertical="top"/>
      <protection/>
    </xf>
    <xf numFmtId="179" fontId="22" fillId="0" borderId="81" xfId="42" applyNumberFormat="1" applyFont="1" applyFill="1" applyBorder="1" applyAlignment="1">
      <alignment horizontal="right" vertical="top"/>
      <protection/>
    </xf>
    <xf numFmtId="174" fontId="12" fillId="0" borderId="36" xfId="42" applyNumberFormat="1" applyFont="1" applyFill="1" applyBorder="1" applyAlignment="1">
      <alignment horizontal="left" vertical="top"/>
      <protection/>
    </xf>
    <xf numFmtId="0" fontId="0" fillId="0" borderId="91" xfId="42" applyFont="1" applyFill="1" applyBorder="1">
      <alignment/>
      <protection/>
    </xf>
    <xf numFmtId="175" fontId="13" fillId="0" borderId="69" xfId="42" applyNumberFormat="1" applyFont="1" applyFill="1" applyBorder="1" applyAlignment="1">
      <alignment horizontal="left" vertical="top"/>
      <protection/>
    </xf>
    <xf numFmtId="176" fontId="13" fillId="0" borderId="45" xfId="42" applyNumberFormat="1" applyFont="1" applyFill="1" applyBorder="1" applyAlignment="1">
      <alignment horizontal="right" vertical="top"/>
      <protection/>
    </xf>
    <xf numFmtId="176" fontId="13" fillId="0" borderId="91" xfId="42" applyNumberFormat="1" applyFont="1" applyFill="1" applyBorder="1" applyAlignment="1">
      <alignment horizontal="right" vertical="top"/>
      <protection/>
    </xf>
    <xf numFmtId="173" fontId="11" fillId="33" borderId="26" xfId="42" applyNumberFormat="1" applyFont="1" applyFill="1" applyBorder="1" applyAlignment="1">
      <alignment horizontal="right" vertical="top"/>
      <protection/>
    </xf>
    <xf numFmtId="179" fontId="20" fillId="0" borderId="92" xfId="42" applyNumberFormat="1" applyFont="1" applyFill="1" applyBorder="1" applyAlignment="1">
      <alignment horizontal="right" vertical="top"/>
      <protection/>
    </xf>
    <xf numFmtId="0" fontId="13" fillId="0" borderId="71" xfId="42" applyFont="1" applyFill="1" applyBorder="1" applyAlignment="1">
      <alignment horizontal="left" vertical="top" wrapText="1"/>
      <protection/>
    </xf>
    <xf numFmtId="178" fontId="13" fillId="0" borderId="45" xfId="42" applyNumberFormat="1" applyFont="1" applyFill="1" applyBorder="1" applyAlignment="1">
      <alignment horizontal="right"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0" fontId="7" fillId="0" borderId="63" xfId="42" applyFont="1" applyFill="1" applyBorder="1">
      <alignment/>
      <protection/>
    </xf>
    <xf numFmtId="181" fontId="23" fillId="0" borderId="62" xfId="42" applyNumberFormat="1" applyFont="1" applyFill="1" applyBorder="1" applyAlignment="1">
      <alignment horizontal="left" vertical="top"/>
      <protection/>
    </xf>
    <xf numFmtId="0" fontId="7" fillId="0" borderId="54" xfId="42" applyFont="1" applyFill="1" applyBorder="1">
      <alignment/>
      <protection/>
    </xf>
    <xf numFmtId="175" fontId="20" fillId="0" borderId="93" xfId="42" applyNumberFormat="1" applyFont="1" applyFill="1" applyBorder="1" applyAlignment="1">
      <alignment horizontal="left" vertical="top"/>
      <protection/>
    </xf>
    <xf numFmtId="0" fontId="20" fillId="0" borderId="62" xfId="42" applyFont="1" applyBorder="1" applyAlignment="1">
      <alignment horizontal="left" vertical="top" wrapText="1"/>
      <protection/>
    </xf>
    <xf numFmtId="176" fontId="20" fillId="0" borderId="62" xfId="42" applyNumberFormat="1" applyFont="1" applyFill="1" applyBorder="1" applyAlignment="1">
      <alignment horizontal="right" vertical="top"/>
      <protection/>
    </xf>
    <xf numFmtId="2" fontId="0" fillId="0" borderId="62" xfId="42" applyNumberFormat="1" applyFont="1" applyFill="1" applyBorder="1" applyAlignment="1">
      <alignment vertical="top"/>
      <protection/>
    </xf>
    <xf numFmtId="4" fontId="0" fillId="0" borderId="62" xfId="42" applyNumberFormat="1" applyFont="1" applyFill="1" applyBorder="1" applyAlignment="1">
      <alignment vertical="top"/>
      <protection/>
    </xf>
    <xf numFmtId="0" fontId="61" fillId="0" borderId="24" xfId="42" applyFont="1" applyFill="1" applyBorder="1">
      <alignment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4" fillId="0" borderId="55" xfId="42" applyFont="1" applyFill="1" applyBorder="1" applyAlignment="1">
      <alignment horizontal="center" vertical="center"/>
      <protection/>
    </xf>
    <xf numFmtId="0" fontId="5" fillId="0" borderId="94" xfId="42" applyFont="1" applyBorder="1" applyAlignment="1">
      <alignment horizontal="center"/>
      <protection/>
    </xf>
    <xf numFmtId="0" fontId="21" fillId="0" borderId="55" xfId="42" applyFont="1" applyFill="1" applyBorder="1" applyAlignment="1">
      <alignment horizontal="center" vertical="center"/>
      <protection/>
    </xf>
    <xf numFmtId="0" fontId="8" fillId="0" borderId="94" xfId="42" applyFont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view="pageBreakPreview" zoomScaleSheetLayoutView="100" zoomScalePageLayoutView="0" workbookViewId="0" topLeftCell="A472">
      <selection activeCell="E482" sqref="E482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8.421875" style="8" customWidth="1"/>
    <col min="6" max="6" width="14.421875" style="0" bestFit="1" customWidth="1"/>
    <col min="7" max="7" width="13.140625" style="0" customWidth="1"/>
    <col min="8" max="8" width="12.28125" style="545" bestFit="1" customWidth="1"/>
    <col min="9" max="9" width="14.8515625" style="37" customWidth="1"/>
    <col min="10" max="10" width="8.8515625" style="0" customWidth="1"/>
  </cols>
  <sheetData>
    <row r="1" spans="1:9" ht="15" customHeight="1">
      <c r="A1" s="704" t="s">
        <v>238</v>
      </c>
      <c r="B1" s="705"/>
      <c r="C1" s="705"/>
      <c r="D1" s="705"/>
      <c r="E1" s="705"/>
      <c r="F1" s="705"/>
      <c r="G1" s="39" t="s">
        <v>139</v>
      </c>
      <c r="H1" s="515"/>
      <c r="I1" s="36" t="s">
        <v>137</v>
      </c>
    </row>
    <row r="2" spans="1:9" ht="13.5" thickBot="1">
      <c r="A2" s="238"/>
      <c r="B2" s="238"/>
      <c r="C2" s="238"/>
      <c r="D2" s="238"/>
      <c r="E2" s="239"/>
      <c r="F2" s="240"/>
      <c r="G2" s="238"/>
      <c r="H2" s="516"/>
      <c r="I2" s="241"/>
    </row>
    <row r="3" spans="1:10" s="282" customFormat="1" ht="11.25" customHeight="1" thickBot="1">
      <c r="A3" s="274" t="s">
        <v>94</v>
      </c>
      <c r="B3" s="275" t="s">
        <v>124</v>
      </c>
      <c r="C3" s="708" t="s">
        <v>106</v>
      </c>
      <c r="D3" s="709"/>
      <c r="E3" s="277" t="s">
        <v>93</v>
      </c>
      <c r="F3" s="276" t="s">
        <v>131</v>
      </c>
      <c r="G3" s="278" t="s">
        <v>132</v>
      </c>
      <c r="H3" s="279" t="s">
        <v>133</v>
      </c>
      <c r="I3" s="280" t="s">
        <v>138</v>
      </c>
      <c r="J3" s="281"/>
    </row>
    <row r="4" spans="1:10" s="47" customFormat="1" ht="13.5" customHeight="1">
      <c r="A4" s="283">
        <v>10</v>
      </c>
      <c r="B4" s="284"/>
      <c r="C4" s="285"/>
      <c r="D4" s="286"/>
      <c r="E4" s="287" t="s">
        <v>120</v>
      </c>
      <c r="F4" s="288">
        <f>SUM(F5)</f>
        <v>1151020</v>
      </c>
      <c r="G4" s="288">
        <f>SUM(G5)</f>
        <v>622064.3899999999</v>
      </c>
      <c r="H4" s="517">
        <f>SUM(G4*100/F4)</f>
        <v>54.04462042362426</v>
      </c>
      <c r="I4" s="367">
        <f>SUM(I10:I17)</f>
        <v>0</v>
      </c>
      <c r="J4" s="45"/>
    </row>
    <row r="5" spans="1:10" s="14" customFormat="1" ht="12.75">
      <c r="A5" s="22"/>
      <c r="B5" s="272">
        <v>1095</v>
      </c>
      <c r="C5" s="13"/>
      <c r="D5" s="13"/>
      <c r="E5" s="69" t="s">
        <v>112</v>
      </c>
      <c r="F5" s="70">
        <f>SUM(F24,F6)</f>
        <v>1151020</v>
      </c>
      <c r="G5" s="70">
        <f>SUM(G24,G6)</f>
        <v>622064.3899999999</v>
      </c>
      <c r="H5" s="518">
        <f>SUM(G5*100/F5)</f>
        <v>54.04462042362426</v>
      </c>
      <c r="I5" s="368">
        <f>SUM(I10:I20)</f>
        <v>0</v>
      </c>
      <c r="J5" s="13"/>
    </row>
    <row r="6" spans="1:10" s="14" customFormat="1" ht="12.75">
      <c r="A6" s="11"/>
      <c r="B6" s="321"/>
      <c r="C6" s="268"/>
      <c r="D6" s="43"/>
      <c r="E6" s="319" t="s">
        <v>46</v>
      </c>
      <c r="F6" s="320">
        <f>SUM(F8,F10,F15,F17)</f>
        <v>389520</v>
      </c>
      <c r="G6" s="320">
        <f>SUM(G8,G10,G15,G17)</f>
        <v>387067.08999999997</v>
      </c>
      <c r="H6" s="519">
        <f>SUM(G6*100/F6)</f>
        <v>99.37027367015814</v>
      </c>
      <c r="I6" s="601" t="s">
        <v>237</v>
      </c>
      <c r="J6" s="13"/>
    </row>
    <row r="7" spans="1:10" s="14" customFormat="1" ht="12.75">
      <c r="A7" s="11"/>
      <c r="B7" s="321"/>
      <c r="C7" s="15"/>
      <c r="D7" s="27"/>
      <c r="E7" s="331" t="s">
        <v>47</v>
      </c>
      <c r="F7" s="320"/>
      <c r="G7" s="332"/>
      <c r="H7" s="520" t="s">
        <v>134</v>
      </c>
      <c r="I7" s="154"/>
      <c r="J7" s="13"/>
    </row>
    <row r="8" spans="1:10" s="58" customFormat="1" ht="12.75">
      <c r="A8" s="60"/>
      <c r="B8" s="59"/>
      <c r="C8" s="89"/>
      <c r="D8" s="71">
        <v>690</v>
      </c>
      <c r="E8" s="53" t="s">
        <v>105</v>
      </c>
      <c r="F8" s="72">
        <v>2455</v>
      </c>
      <c r="G8" s="73">
        <v>0</v>
      </c>
      <c r="H8" s="514">
        <f>SUM(G8*100/F8)</f>
        <v>0</v>
      </c>
      <c r="I8" s="56">
        <v>0</v>
      </c>
      <c r="J8" s="57"/>
    </row>
    <row r="9" spans="1:10" s="47" customFormat="1" ht="53.25" customHeight="1">
      <c r="A9" s="60"/>
      <c r="B9" s="59"/>
      <c r="C9" s="84"/>
      <c r="D9" s="75" t="s">
        <v>134</v>
      </c>
      <c r="E9" s="76" t="s">
        <v>51</v>
      </c>
      <c r="F9" s="77" t="s">
        <v>134</v>
      </c>
      <c r="G9" s="78"/>
      <c r="H9" s="521" t="s">
        <v>134</v>
      </c>
      <c r="I9" s="68"/>
      <c r="J9" s="45"/>
    </row>
    <row r="10" spans="1:10" s="58" customFormat="1" ht="13.5" customHeight="1">
      <c r="A10" s="60"/>
      <c r="B10" s="59"/>
      <c r="C10" s="89"/>
      <c r="D10" s="71">
        <v>750</v>
      </c>
      <c r="E10" s="90" t="s">
        <v>98</v>
      </c>
      <c r="F10" s="91">
        <v>2630</v>
      </c>
      <c r="G10" s="92">
        <v>2633.24</v>
      </c>
      <c r="H10" s="522">
        <f>SUM(G10*100/F10)</f>
        <v>100.1231939163498</v>
      </c>
      <c r="I10" s="56">
        <v>0</v>
      </c>
      <c r="J10" s="57"/>
    </row>
    <row r="11" spans="1:10" s="47" customFormat="1" ht="12.75">
      <c r="A11" s="60"/>
      <c r="B11" s="59"/>
      <c r="C11" s="57"/>
      <c r="D11" s="57"/>
      <c r="E11" s="93" t="s">
        <v>2</v>
      </c>
      <c r="F11" s="59"/>
      <c r="G11" s="60"/>
      <c r="H11" s="521" t="s">
        <v>134</v>
      </c>
      <c r="I11" s="83"/>
      <c r="J11" s="44"/>
    </row>
    <row r="12" spans="1:10" s="58" customFormat="1" ht="12.75">
      <c r="A12" s="64"/>
      <c r="B12" s="50"/>
      <c r="C12" s="45"/>
      <c r="D12" s="45"/>
      <c r="E12" s="93" t="s">
        <v>76</v>
      </c>
      <c r="F12" s="59"/>
      <c r="G12" s="60"/>
      <c r="H12" s="521" t="s">
        <v>134</v>
      </c>
      <c r="I12" s="83"/>
      <c r="J12" s="57"/>
    </row>
    <row r="13" spans="1:10" s="58" customFormat="1" ht="13.5" customHeight="1">
      <c r="A13" s="60"/>
      <c r="B13" s="59"/>
      <c r="C13" s="57"/>
      <c r="D13" s="57"/>
      <c r="E13" s="93" t="s">
        <v>130</v>
      </c>
      <c r="F13" s="59"/>
      <c r="G13" s="60"/>
      <c r="H13" s="521" t="s">
        <v>134</v>
      </c>
      <c r="I13" s="83"/>
      <c r="J13" s="57"/>
    </row>
    <row r="14" spans="1:10" s="58" customFormat="1" ht="12.75">
      <c r="A14" s="60"/>
      <c r="B14" s="59"/>
      <c r="C14" s="57"/>
      <c r="D14" s="57"/>
      <c r="E14" s="94" t="s">
        <v>135</v>
      </c>
      <c r="F14" s="95"/>
      <c r="G14" s="96"/>
      <c r="H14" s="521" t="s">
        <v>134</v>
      </c>
      <c r="I14" s="83"/>
      <c r="J14" s="57"/>
    </row>
    <row r="15" spans="1:10" s="418" customFormat="1" ht="12.75">
      <c r="A15" s="435"/>
      <c r="B15" s="414"/>
      <c r="C15" s="436"/>
      <c r="D15" s="437">
        <v>970</v>
      </c>
      <c r="E15" s="438" t="s">
        <v>102</v>
      </c>
      <c r="F15" s="439">
        <v>500</v>
      </c>
      <c r="G15" s="440">
        <v>500</v>
      </c>
      <c r="H15" s="522">
        <f>SUM(G15*100/F15)</f>
        <v>100</v>
      </c>
      <c r="I15" s="56">
        <v>0</v>
      </c>
      <c r="J15" s="417"/>
    </row>
    <row r="16" spans="1:10" s="418" customFormat="1" ht="12.75">
      <c r="A16" s="435"/>
      <c r="B16" s="414"/>
      <c r="C16" s="419"/>
      <c r="D16" s="441" t="s">
        <v>134</v>
      </c>
      <c r="E16" s="442" t="s">
        <v>163</v>
      </c>
      <c r="F16" s="443" t="s">
        <v>134</v>
      </c>
      <c r="G16" s="444"/>
      <c r="H16" s="594" t="s">
        <v>134</v>
      </c>
      <c r="I16" s="68"/>
      <c r="J16" s="417"/>
    </row>
    <row r="17" spans="1:10" s="58" customFormat="1" ht="25.5">
      <c r="A17" s="64"/>
      <c r="B17" s="50"/>
      <c r="C17" s="45"/>
      <c r="D17" s="100">
        <v>2010</v>
      </c>
      <c r="E17" s="62" t="s">
        <v>74</v>
      </c>
      <c r="F17" s="101">
        <v>383935</v>
      </c>
      <c r="G17" s="102">
        <v>383933.85</v>
      </c>
      <c r="H17" s="521">
        <f>SUM(G17*100/F17)</f>
        <v>99.99970047013166</v>
      </c>
      <c r="I17" s="83">
        <v>0</v>
      </c>
      <c r="J17" s="57"/>
    </row>
    <row r="18" spans="1:10" s="47" customFormat="1" ht="12.75">
      <c r="A18" s="60"/>
      <c r="B18" s="59"/>
      <c r="C18" s="57"/>
      <c r="D18" s="57"/>
      <c r="E18" s="62" t="s">
        <v>75</v>
      </c>
      <c r="F18" s="57"/>
      <c r="G18" s="60"/>
      <c r="H18" s="523" t="s">
        <v>134</v>
      </c>
      <c r="I18" s="63"/>
      <c r="J18" s="45"/>
    </row>
    <row r="19" spans="1:10" s="47" customFormat="1" ht="12.75">
      <c r="A19" s="60"/>
      <c r="B19" s="59"/>
      <c r="C19" s="57"/>
      <c r="D19" s="57"/>
      <c r="E19" s="161" t="s">
        <v>177</v>
      </c>
      <c r="F19" s="84"/>
      <c r="G19" s="74"/>
      <c r="H19" s="587"/>
      <c r="I19" s="68"/>
      <c r="J19" s="45"/>
    </row>
    <row r="20" spans="1:10" s="585" customFormat="1" ht="90.75" customHeight="1">
      <c r="A20" s="581"/>
      <c r="B20" s="582"/>
      <c r="C20" s="581"/>
      <c r="D20" s="583"/>
      <c r="E20" s="586" t="s">
        <v>176</v>
      </c>
      <c r="F20" s="589">
        <v>383935</v>
      </c>
      <c r="G20" s="590">
        <v>383933.85</v>
      </c>
      <c r="H20" s="588"/>
      <c r="I20" s="561"/>
      <c r="J20" s="584"/>
    </row>
    <row r="21" spans="1:9" s="143" customFormat="1" ht="12.75">
      <c r="A21" s="138" t="s">
        <v>127</v>
      </c>
      <c r="B21" s="139">
        <v>1</v>
      </c>
      <c r="C21" s="140"/>
      <c r="D21" s="140"/>
      <c r="E21" s="141"/>
      <c r="F21" s="140"/>
      <c r="G21" s="140"/>
      <c r="H21" s="524" t="s">
        <v>134</v>
      </c>
      <c r="I21" s="142"/>
    </row>
    <row r="22" spans="1:9" s="1" customFormat="1" ht="13.5" thickBot="1">
      <c r="A22" s="242"/>
      <c r="B22" s="243"/>
      <c r="C22" s="7"/>
      <c r="D22" s="7"/>
      <c r="E22" s="244"/>
      <c r="F22" s="7"/>
      <c r="G22" s="7"/>
      <c r="H22" s="525" t="s">
        <v>134</v>
      </c>
      <c r="I22" s="245"/>
    </row>
    <row r="23" spans="1:10" s="3" customFormat="1" ht="11.25" customHeight="1" thickBot="1">
      <c r="A23" s="246" t="s">
        <v>94</v>
      </c>
      <c r="B23" s="247" t="s">
        <v>124</v>
      </c>
      <c r="C23" s="706" t="s">
        <v>106</v>
      </c>
      <c r="D23" s="707"/>
      <c r="E23" s="249" t="s">
        <v>93</v>
      </c>
      <c r="F23" s="248" t="s">
        <v>131</v>
      </c>
      <c r="G23" s="278" t="s">
        <v>132</v>
      </c>
      <c r="H23" s="546" t="s">
        <v>133</v>
      </c>
      <c r="I23" s="280" t="s">
        <v>138</v>
      </c>
      <c r="J23" s="6"/>
    </row>
    <row r="24" spans="1:10" s="14" customFormat="1" ht="12.75">
      <c r="A24" s="25"/>
      <c r="B24" s="318"/>
      <c r="C24" s="268"/>
      <c r="D24" s="43"/>
      <c r="E24" s="319" t="s">
        <v>48</v>
      </c>
      <c r="F24" s="320">
        <f>SUM(F32,F26)</f>
        <v>761500</v>
      </c>
      <c r="G24" s="320">
        <f>SUM(G32,G26)</f>
        <v>234997.3</v>
      </c>
      <c r="H24" s="526">
        <f>SUM(G24*100/F24)</f>
        <v>30.859789888378202</v>
      </c>
      <c r="I24" s="253">
        <f>SUM(I26:I30)</f>
        <v>0</v>
      </c>
      <c r="J24" s="13"/>
    </row>
    <row r="25" spans="1:10" s="14" customFormat="1" ht="12.75">
      <c r="A25" s="11"/>
      <c r="B25" s="321"/>
      <c r="C25" s="15"/>
      <c r="D25" s="27"/>
      <c r="E25" s="331" t="s">
        <v>47</v>
      </c>
      <c r="F25" s="320"/>
      <c r="G25" s="332"/>
      <c r="H25" s="514" t="s">
        <v>134</v>
      </c>
      <c r="I25" s="154"/>
      <c r="J25" s="13"/>
    </row>
    <row r="26" spans="1:10" s="258" customFormat="1" ht="12.75">
      <c r="A26" s="261"/>
      <c r="B26" s="260"/>
      <c r="C26" s="265"/>
      <c r="D26" s="52">
        <v>6297</v>
      </c>
      <c r="E26" s="53" t="s">
        <v>42</v>
      </c>
      <c r="F26" s="54">
        <f>SUM(F29:F31)</f>
        <v>735000</v>
      </c>
      <c r="G26" s="55">
        <v>234997.3</v>
      </c>
      <c r="H26" s="514">
        <f>SUM(G26*100/F26)</f>
        <v>31.972421768707484</v>
      </c>
      <c r="I26" s="56">
        <v>0</v>
      </c>
      <c r="J26" s="257"/>
    </row>
    <row r="27" spans="1:10" s="258" customFormat="1" ht="13.5" customHeight="1">
      <c r="A27" s="261"/>
      <c r="B27" s="257"/>
      <c r="C27" s="259"/>
      <c r="D27" s="260"/>
      <c r="E27" s="62" t="s">
        <v>43</v>
      </c>
      <c r="F27" s="261"/>
      <c r="G27" s="259" t="s">
        <v>134</v>
      </c>
      <c r="H27" s="526" t="s">
        <v>134</v>
      </c>
      <c r="I27" s="63"/>
      <c r="J27" s="257"/>
    </row>
    <row r="28" spans="1:10" s="258" customFormat="1" ht="12.75">
      <c r="A28" s="261"/>
      <c r="B28" s="257"/>
      <c r="C28" s="259"/>
      <c r="D28" s="260"/>
      <c r="E28" s="62" t="s">
        <v>44</v>
      </c>
      <c r="F28" s="261"/>
      <c r="G28" s="259"/>
      <c r="H28" s="526" t="s">
        <v>134</v>
      </c>
      <c r="I28" s="63"/>
      <c r="J28" s="257"/>
    </row>
    <row r="29" spans="1:10" s="569" customFormat="1" ht="25.5">
      <c r="A29" s="564"/>
      <c r="B29" s="565"/>
      <c r="C29" s="566"/>
      <c r="D29" s="566"/>
      <c r="E29" s="573" t="s">
        <v>180</v>
      </c>
      <c r="F29" s="567">
        <v>15000</v>
      </c>
      <c r="G29" s="568">
        <v>15000</v>
      </c>
      <c r="H29" s="558" t="s">
        <v>134</v>
      </c>
      <c r="I29" s="559"/>
      <c r="J29" s="566"/>
    </row>
    <row r="30" spans="1:10" s="569" customFormat="1" ht="41.25" customHeight="1">
      <c r="A30" s="564"/>
      <c r="B30" s="565"/>
      <c r="C30" s="566"/>
      <c r="D30" s="566"/>
      <c r="E30" s="573" t="s">
        <v>172</v>
      </c>
      <c r="F30" s="567">
        <v>220000</v>
      </c>
      <c r="G30" s="568">
        <v>219997.3</v>
      </c>
      <c r="H30" s="558" t="s">
        <v>134</v>
      </c>
      <c r="I30" s="559"/>
      <c r="J30" s="566"/>
    </row>
    <row r="31" spans="1:10" s="569" customFormat="1" ht="41.25" customHeight="1">
      <c r="A31" s="564"/>
      <c r="B31" s="564"/>
      <c r="C31" s="570"/>
      <c r="D31" s="571"/>
      <c r="E31" s="574" t="s">
        <v>173</v>
      </c>
      <c r="F31" s="572">
        <v>500000</v>
      </c>
      <c r="G31" s="572">
        <v>0</v>
      </c>
      <c r="H31" s="562"/>
      <c r="I31" s="563"/>
      <c r="J31" s="566"/>
    </row>
    <row r="32" spans="1:10" s="258" customFormat="1" ht="38.25" customHeight="1">
      <c r="A32" s="259"/>
      <c r="B32" s="261"/>
      <c r="C32" s="257"/>
      <c r="D32" s="254">
        <v>6300</v>
      </c>
      <c r="E32" s="62" t="s">
        <v>150</v>
      </c>
      <c r="F32" s="554">
        <v>26500</v>
      </c>
      <c r="G32" s="256">
        <v>0</v>
      </c>
      <c r="H32" s="526">
        <f>SUM(G32*100/F32)</f>
        <v>0</v>
      </c>
      <c r="I32" s="83">
        <v>0</v>
      </c>
      <c r="J32" s="257"/>
    </row>
    <row r="33" spans="1:10" s="258" customFormat="1" ht="13.5" customHeight="1">
      <c r="A33" s="261"/>
      <c r="B33" s="257"/>
      <c r="C33" s="259"/>
      <c r="D33" s="260"/>
      <c r="E33" s="161" t="s">
        <v>149</v>
      </c>
      <c r="F33" s="266"/>
      <c r="G33" s="262"/>
      <c r="H33" s="531" t="s">
        <v>134</v>
      </c>
      <c r="I33" s="68"/>
      <c r="J33" s="257"/>
    </row>
    <row r="34" spans="1:10" s="569" customFormat="1" ht="66.75" customHeight="1" thickBot="1">
      <c r="A34" s="575"/>
      <c r="B34" s="576"/>
      <c r="C34" s="576"/>
      <c r="D34" s="577"/>
      <c r="E34" s="578" t="s">
        <v>174</v>
      </c>
      <c r="F34" s="579">
        <v>26500</v>
      </c>
      <c r="G34" s="580">
        <v>0</v>
      </c>
      <c r="H34" s="560" t="s">
        <v>134</v>
      </c>
      <c r="I34" s="561"/>
      <c r="J34" s="566"/>
    </row>
    <row r="35" spans="1:10" s="258" customFormat="1" ht="12.75">
      <c r="A35" s="403">
        <v>600</v>
      </c>
      <c r="B35" s="289"/>
      <c r="C35" s="290"/>
      <c r="D35" s="289"/>
      <c r="E35" s="291" t="s">
        <v>38</v>
      </c>
      <c r="F35" s="292">
        <f>SUM(F56,F36)</f>
        <v>803900</v>
      </c>
      <c r="G35" s="292">
        <f>SUM(G56,G36)</f>
        <v>803901.41</v>
      </c>
      <c r="H35" s="528">
        <f>SUM(G35*100/F35)</f>
        <v>100.00017539494962</v>
      </c>
      <c r="I35" s="365">
        <f>SUM(I56,I36)</f>
        <v>0.07</v>
      </c>
      <c r="J35" s="257"/>
    </row>
    <row r="36" spans="1:10" s="14" customFormat="1" ht="12.75">
      <c r="A36" s="35"/>
      <c r="B36" s="402">
        <v>60016</v>
      </c>
      <c r="C36" s="12"/>
      <c r="D36" s="29"/>
      <c r="E36" s="48" t="s">
        <v>39</v>
      </c>
      <c r="F36" s="49">
        <f>SUM(F45,F37)</f>
        <v>803900</v>
      </c>
      <c r="G36" s="49">
        <f>SUM(G45,G37)</f>
        <v>803901.41</v>
      </c>
      <c r="H36" s="529">
        <f>SUM(G36*100/F36)</f>
        <v>100.00017539494962</v>
      </c>
      <c r="I36" s="366">
        <f>SUM(I45,I37)</f>
        <v>0.07</v>
      </c>
      <c r="J36" s="13"/>
    </row>
    <row r="37" spans="1:10" s="14" customFormat="1" ht="12.75">
      <c r="A37" s="11"/>
      <c r="B37" s="321"/>
      <c r="C37" s="268"/>
      <c r="D37" s="43"/>
      <c r="E37" s="319" t="s">
        <v>46</v>
      </c>
      <c r="F37" s="320">
        <f>SUM(F40)</f>
        <v>400</v>
      </c>
      <c r="G37" s="320">
        <f>SUM(G40)</f>
        <v>401.41</v>
      </c>
      <c r="H37" s="529">
        <f>SUM(G37*100/F37)</f>
        <v>100.3525</v>
      </c>
      <c r="I37" s="253">
        <f>SUM(I39:I40)</f>
        <v>0.07</v>
      </c>
      <c r="J37" s="13"/>
    </row>
    <row r="38" spans="1:10" s="14" customFormat="1" ht="12.75">
      <c r="A38" s="11"/>
      <c r="B38" s="321"/>
      <c r="C38" s="15"/>
      <c r="D38" s="27"/>
      <c r="E38" s="509" t="s">
        <v>47</v>
      </c>
      <c r="F38" s="320"/>
      <c r="G38" s="332"/>
      <c r="H38" s="596" t="s">
        <v>134</v>
      </c>
      <c r="I38" s="154"/>
      <c r="J38" s="13"/>
    </row>
    <row r="39" spans="1:10" s="418" customFormat="1" ht="12.75">
      <c r="A39" s="435"/>
      <c r="B39" s="414"/>
      <c r="C39" s="436"/>
      <c r="D39" s="437">
        <v>920</v>
      </c>
      <c r="E39" s="350" t="s">
        <v>129</v>
      </c>
      <c r="F39" s="665">
        <v>0</v>
      </c>
      <c r="G39" s="666">
        <v>0</v>
      </c>
      <c r="H39" s="599">
        <v>0</v>
      </c>
      <c r="I39" s="56">
        <v>0.07</v>
      </c>
      <c r="J39" s="417"/>
    </row>
    <row r="40" spans="1:10" s="418" customFormat="1" ht="12.75">
      <c r="A40" s="435"/>
      <c r="B40" s="414"/>
      <c r="C40" s="436"/>
      <c r="D40" s="437">
        <v>970</v>
      </c>
      <c r="E40" s="660" t="s">
        <v>102</v>
      </c>
      <c r="F40" s="447">
        <v>400</v>
      </c>
      <c r="G40" s="664">
        <v>401.41</v>
      </c>
      <c r="H40" s="595">
        <f>SUM(G40*100/F40)</f>
        <v>100.3525</v>
      </c>
      <c r="I40" s="56">
        <v>0</v>
      </c>
      <c r="J40" s="417"/>
    </row>
    <row r="41" spans="1:10" s="418" customFormat="1" ht="25.5">
      <c r="A41" s="420"/>
      <c r="B41" s="460"/>
      <c r="C41" s="419"/>
      <c r="D41" s="441" t="s">
        <v>134</v>
      </c>
      <c r="E41" s="76" t="s">
        <v>164</v>
      </c>
      <c r="F41" s="443" t="s">
        <v>134</v>
      </c>
      <c r="G41" s="444"/>
      <c r="H41" s="530" t="s">
        <v>134</v>
      </c>
      <c r="I41" s="68"/>
      <c r="J41" s="417"/>
    </row>
    <row r="42" spans="1:10" s="143" customFormat="1" ht="12.75">
      <c r="A42" s="138" t="s">
        <v>127</v>
      </c>
      <c r="B42" s="139">
        <v>2</v>
      </c>
      <c r="C42" s="140"/>
      <c r="D42" s="140"/>
      <c r="E42" s="141"/>
      <c r="F42" s="140"/>
      <c r="G42" s="140"/>
      <c r="H42" s="524" t="s">
        <v>134</v>
      </c>
      <c r="I42" s="142"/>
      <c r="J42" s="140"/>
    </row>
    <row r="43" spans="1:9" s="1" customFormat="1" ht="13.5" thickBot="1">
      <c r="A43" s="5"/>
      <c r="B43" s="4"/>
      <c r="C43" s="2"/>
      <c r="D43" s="2"/>
      <c r="E43" s="10"/>
      <c r="F43" s="2"/>
      <c r="G43" s="2"/>
      <c r="H43" s="525" t="s">
        <v>134</v>
      </c>
      <c r="I43" s="40"/>
    </row>
    <row r="44" spans="1:10" s="3" customFormat="1" ht="11.25" customHeight="1" thickBot="1">
      <c r="A44" s="246" t="s">
        <v>94</v>
      </c>
      <c r="B44" s="247" t="s">
        <v>124</v>
      </c>
      <c r="C44" s="706" t="s">
        <v>106</v>
      </c>
      <c r="D44" s="707"/>
      <c r="E44" s="249" t="s">
        <v>93</v>
      </c>
      <c r="F44" s="248" t="s">
        <v>131</v>
      </c>
      <c r="G44" s="278" t="s">
        <v>132</v>
      </c>
      <c r="H44" s="547" t="s">
        <v>133</v>
      </c>
      <c r="I44" s="280" t="s">
        <v>138</v>
      </c>
      <c r="J44" s="6"/>
    </row>
    <row r="45" spans="1:10" s="14" customFormat="1" ht="12.75">
      <c r="A45" s="25"/>
      <c r="B45" s="318"/>
      <c r="C45" s="268"/>
      <c r="D45" s="43"/>
      <c r="E45" s="319" t="s">
        <v>48</v>
      </c>
      <c r="F45" s="320">
        <f>SUM(F47)</f>
        <v>803500</v>
      </c>
      <c r="G45" s="320">
        <f>SUM(G47)</f>
        <v>803500</v>
      </c>
      <c r="H45" s="526">
        <f>SUM(G45*100/F45)</f>
        <v>100</v>
      </c>
      <c r="I45" s="253">
        <f>SUM(I47)</f>
        <v>0</v>
      </c>
      <c r="J45" s="13"/>
    </row>
    <row r="46" spans="1:10" s="14" customFormat="1" ht="12.75">
      <c r="A46" s="11"/>
      <c r="B46" s="321"/>
      <c r="C46" s="15"/>
      <c r="D46" s="27"/>
      <c r="E46" s="331" t="s">
        <v>47</v>
      </c>
      <c r="F46" s="320"/>
      <c r="G46" s="332"/>
      <c r="H46" s="533" t="s">
        <v>134</v>
      </c>
      <c r="I46" s="154"/>
      <c r="J46" s="13"/>
    </row>
    <row r="47" spans="1:10" s="258" customFormat="1" ht="38.25" customHeight="1">
      <c r="A47" s="259"/>
      <c r="B47" s="261"/>
      <c r="C47" s="257"/>
      <c r="D47" s="254">
        <v>6300</v>
      </c>
      <c r="E47" s="62" t="s">
        <v>150</v>
      </c>
      <c r="F47" s="554">
        <v>803500</v>
      </c>
      <c r="G47" s="256">
        <v>803500</v>
      </c>
      <c r="H47" s="526">
        <f>SUM(G47*100/F47)</f>
        <v>100</v>
      </c>
      <c r="I47" s="83">
        <v>0</v>
      </c>
      <c r="J47" s="257"/>
    </row>
    <row r="48" spans="1:10" s="258" customFormat="1" ht="13.5" customHeight="1">
      <c r="A48" s="261"/>
      <c r="B48" s="257"/>
      <c r="C48" s="259"/>
      <c r="D48" s="260"/>
      <c r="E48" s="62" t="s">
        <v>149</v>
      </c>
      <c r="F48" s="261"/>
      <c r="G48" s="259"/>
      <c r="H48" s="526" t="s">
        <v>134</v>
      </c>
      <c r="I48" s="63"/>
      <c r="J48" s="257"/>
    </row>
    <row r="49" spans="1:10" s="258" customFormat="1" ht="25.5">
      <c r="A49" s="261"/>
      <c r="B49" s="257"/>
      <c r="C49" s="259"/>
      <c r="D49" s="257"/>
      <c r="E49" s="555" t="s">
        <v>175</v>
      </c>
      <c r="F49" s="567">
        <v>600000</v>
      </c>
      <c r="G49" s="568">
        <v>600000</v>
      </c>
      <c r="H49" s="558"/>
      <c r="I49" s="559"/>
      <c r="J49" s="257"/>
    </row>
    <row r="50" spans="1:10" s="258" customFormat="1" ht="51" customHeight="1" thickBot="1">
      <c r="A50" s="271"/>
      <c r="B50" s="434"/>
      <c r="C50" s="434"/>
      <c r="D50" s="445"/>
      <c r="E50" s="446" t="s">
        <v>212</v>
      </c>
      <c r="F50" s="579">
        <v>203500</v>
      </c>
      <c r="G50" s="580">
        <v>203500</v>
      </c>
      <c r="H50" s="560" t="s">
        <v>134</v>
      </c>
      <c r="I50" s="661"/>
      <c r="J50" s="257"/>
    </row>
    <row r="51" spans="1:10" s="47" customFormat="1" ht="12.75">
      <c r="A51" s="384">
        <v>700</v>
      </c>
      <c r="B51" s="284"/>
      <c r="C51" s="293"/>
      <c r="D51" s="284"/>
      <c r="E51" s="291" t="s">
        <v>111</v>
      </c>
      <c r="F51" s="294">
        <f>SUM(F76,F52)</f>
        <v>2043106</v>
      </c>
      <c r="G51" s="294">
        <f>SUM(G76,G52)</f>
        <v>2306877.77</v>
      </c>
      <c r="H51" s="528">
        <f>SUM(G51*100/F51)</f>
        <v>112.91033211199027</v>
      </c>
      <c r="I51" s="371">
        <f>SUM(I76,I52)</f>
        <v>603062.52</v>
      </c>
      <c r="J51" s="45"/>
    </row>
    <row r="52" spans="1:10" s="14" customFormat="1" ht="12.75">
      <c r="A52" s="35"/>
      <c r="B52" s="105">
        <v>70005</v>
      </c>
      <c r="C52" s="12"/>
      <c r="D52" s="29"/>
      <c r="E52" s="48" t="s">
        <v>79</v>
      </c>
      <c r="F52" s="106">
        <f>SUM(F72,F53)</f>
        <v>2025241</v>
      </c>
      <c r="G52" s="106">
        <f>SUM(G72,G53)</f>
        <v>2293285.4</v>
      </c>
      <c r="H52" s="532">
        <f>SUM(G52*100/F52)</f>
        <v>113.23518534337394</v>
      </c>
      <c r="I52" s="369">
        <f>SUM(I72,I53)</f>
        <v>603062.52</v>
      </c>
      <c r="J52" s="13"/>
    </row>
    <row r="53" spans="1:10" s="14" customFormat="1" ht="12.75">
      <c r="A53" s="25"/>
      <c r="B53" s="318"/>
      <c r="C53" s="268"/>
      <c r="D53" s="43"/>
      <c r="E53" s="319" t="s">
        <v>46</v>
      </c>
      <c r="F53" s="320">
        <f>SUM(F55:F71)</f>
        <v>1186191</v>
      </c>
      <c r="G53" s="320">
        <f>SUM(G55:G71)</f>
        <v>1453145.0099999998</v>
      </c>
      <c r="H53" s="514">
        <f>SUM(G53*100/F53)</f>
        <v>122.505145461397</v>
      </c>
      <c r="I53" s="253">
        <f>SUM(I55:I71)</f>
        <v>598210.52</v>
      </c>
      <c r="J53" s="13"/>
    </row>
    <row r="54" spans="1:10" s="14" customFormat="1" ht="12.75">
      <c r="A54" s="11"/>
      <c r="B54" s="321"/>
      <c r="C54" s="15"/>
      <c r="D54" s="27"/>
      <c r="E54" s="331" t="s">
        <v>47</v>
      </c>
      <c r="F54" s="320"/>
      <c r="G54" s="332"/>
      <c r="H54" s="514" t="s">
        <v>134</v>
      </c>
      <c r="I54" s="154"/>
      <c r="J54" s="13"/>
    </row>
    <row r="55" spans="1:10" s="58" customFormat="1" ht="12.75">
      <c r="A55" s="64"/>
      <c r="B55" s="50"/>
      <c r="C55" s="79"/>
      <c r="D55" s="80">
        <v>470</v>
      </c>
      <c r="E55" s="81" t="s">
        <v>128</v>
      </c>
      <c r="F55" s="107">
        <v>103000</v>
      </c>
      <c r="G55" s="98">
        <v>99127.57</v>
      </c>
      <c r="H55" s="514">
        <f>SUM(G55*100/F55)</f>
        <v>96.24035922330097</v>
      </c>
      <c r="I55" s="56">
        <v>6895.24</v>
      </c>
      <c r="J55" s="57"/>
    </row>
    <row r="56" spans="1:10" s="47" customFormat="1" ht="12.75">
      <c r="A56" s="60"/>
      <c r="B56" s="59"/>
      <c r="C56" s="57"/>
      <c r="D56" s="61"/>
      <c r="E56" s="108" t="s">
        <v>119</v>
      </c>
      <c r="F56" s="59"/>
      <c r="G56" s="57"/>
      <c r="H56" s="526" t="s">
        <v>134</v>
      </c>
      <c r="I56" s="63"/>
      <c r="J56" s="45"/>
    </row>
    <row r="57" spans="1:10" s="47" customFormat="1" ht="12.75">
      <c r="A57" s="64"/>
      <c r="B57" s="50"/>
      <c r="C57" s="66"/>
      <c r="D57" s="109"/>
      <c r="E57" s="110" t="s">
        <v>136</v>
      </c>
      <c r="F57" s="111"/>
      <c r="G57" s="112"/>
      <c r="H57" s="526" t="s">
        <v>134</v>
      </c>
      <c r="I57" s="68"/>
      <c r="J57" s="45"/>
    </row>
    <row r="58" spans="1:10" s="58" customFormat="1" ht="12.75">
      <c r="A58" s="60"/>
      <c r="B58" s="59"/>
      <c r="C58" s="89"/>
      <c r="D58" s="71">
        <v>690</v>
      </c>
      <c r="E58" s="53" t="s">
        <v>105</v>
      </c>
      <c r="F58" s="72">
        <v>4760</v>
      </c>
      <c r="G58" s="73">
        <v>4761.58</v>
      </c>
      <c r="H58" s="514">
        <f>SUM(G58*100/F58)</f>
        <v>100.03319327731093</v>
      </c>
      <c r="I58" s="56">
        <v>0</v>
      </c>
      <c r="J58" s="57"/>
    </row>
    <row r="59" spans="1:10" s="47" customFormat="1" ht="12.75">
      <c r="A59" s="60"/>
      <c r="B59" s="59"/>
      <c r="C59" s="84"/>
      <c r="D59" s="75" t="s">
        <v>134</v>
      </c>
      <c r="E59" s="442" t="s">
        <v>178</v>
      </c>
      <c r="F59" s="77" t="s">
        <v>134</v>
      </c>
      <c r="G59" s="78"/>
      <c r="H59" s="604" t="s">
        <v>134</v>
      </c>
      <c r="I59" s="68"/>
      <c r="J59" s="45"/>
    </row>
    <row r="60" spans="1:10" s="58" customFormat="1" ht="12" customHeight="1">
      <c r="A60" s="60"/>
      <c r="B60" s="59"/>
      <c r="C60" s="57"/>
      <c r="D60" s="113">
        <v>750</v>
      </c>
      <c r="E60" s="108" t="s">
        <v>98</v>
      </c>
      <c r="F60" s="114">
        <v>1060051</v>
      </c>
      <c r="G60" s="447">
        <v>1104267.58</v>
      </c>
      <c r="H60" s="526">
        <f>SUM(G60*100/F60)</f>
        <v>104.17117478310006</v>
      </c>
      <c r="I60" s="83">
        <v>271962.95</v>
      </c>
      <c r="J60" s="57"/>
    </row>
    <row r="61" spans="1:10" s="58" customFormat="1" ht="12.75" customHeight="1">
      <c r="A61" s="60"/>
      <c r="B61" s="59"/>
      <c r="C61" s="57"/>
      <c r="D61" s="61"/>
      <c r="E61" s="108" t="s">
        <v>2</v>
      </c>
      <c r="F61" s="59"/>
      <c r="G61" s="57"/>
      <c r="H61" s="595" t="s">
        <v>134</v>
      </c>
      <c r="I61" s="83"/>
      <c r="J61" s="57"/>
    </row>
    <row r="62" spans="1:10" s="58" customFormat="1" ht="12.75">
      <c r="A62" s="60"/>
      <c r="B62" s="59"/>
      <c r="C62" s="57"/>
      <c r="D62" s="61"/>
      <c r="E62" s="108" t="s">
        <v>76</v>
      </c>
      <c r="F62" s="59"/>
      <c r="G62" s="57"/>
      <c r="H62" s="595" t="s">
        <v>134</v>
      </c>
      <c r="I62" s="83"/>
      <c r="J62" s="57"/>
    </row>
    <row r="63" spans="1:10" s="58" customFormat="1" ht="12" customHeight="1">
      <c r="A63" s="60"/>
      <c r="B63" s="59"/>
      <c r="C63" s="57"/>
      <c r="D63" s="61"/>
      <c r="E63" s="108" t="s">
        <v>130</v>
      </c>
      <c r="F63" s="59"/>
      <c r="G63" s="57"/>
      <c r="H63" s="595" t="s">
        <v>134</v>
      </c>
      <c r="I63" s="83"/>
      <c r="J63" s="57"/>
    </row>
    <row r="64" spans="1:10" s="58" customFormat="1" ht="63.75" customHeight="1">
      <c r="A64" s="60"/>
      <c r="B64" s="59"/>
      <c r="C64" s="84"/>
      <c r="D64" s="115"/>
      <c r="E64" s="430" t="s">
        <v>233</v>
      </c>
      <c r="F64" s="111"/>
      <c r="G64" s="112"/>
      <c r="H64" s="595" t="s">
        <v>134</v>
      </c>
      <c r="I64" s="88"/>
      <c r="J64" s="57"/>
    </row>
    <row r="65" spans="1:10" s="418" customFormat="1" ht="25.5">
      <c r="A65" s="435"/>
      <c r="B65" s="414"/>
      <c r="C65" s="448"/>
      <c r="D65" s="349">
        <v>910</v>
      </c>
      <c r="E65" s="157" t="s">
        <v>92</v>
      </c>
      <c r="F65" s="352">
        <v>1120</v>
      </c>
      <c r="G65" s="351">
        <v>1122</v>
      </c>
      <c r="H65" s="533">
        <f>SUM(G65*100/F65)</f>
        <v>100.17857142857143</v>
      </c>
      <c r="I65" s="117">
        <v>276</v>
      </c>
      <c r="J65" s="417"/>
    </row>
    <row r="66" spans="1:10" s="418" customFormat="1" ht="12.75">
      <c r="A66" s="420"/>
      <c r="B66" s="460"/>
      <c r="C66" s="448"/>
      <c r="D66" s="349">
        <v>920</v>
      </c>
      <c r="E66" s="449" t="s">
        <v>129</v>
      </c>
      <c r="F66" s="352">
        <v>4210</v>
      </c>
      <c r="G66" s="351">
        <v>4320.17</v>
      </c>
      <c r="H66" s="531">
        <f>SUM(G66*100/F66)</f>
        <v>102.61686460807601</v>
      </c>
      <c r="I66" s="117">
        <v>10274.6</v>
      </c>
      <c r="J66" s="417"/>
    </row>
    <row r="67" spans="1:9" s="1" customFormat="1" ht="12.75">
      <c r="A67" s="5" t="s">
        <v>127</v>
      </c>
      <c r="B67" s="4">
        <v>3</v>
      </c>
      <c r="C67" s="2"/>
      <c r="D67" s="2"/>
      <c r="E67" s="10"/>
      <c r="F67" s="2"/>
      <c r="G67" s="2"/>
      <c r="H67" s="524" t="s">
        <v>134</v>
      </c>
      <c r="I67" s="40"/>
    </row>
    <row r="68" spans="1:9" s="1" customFormat="1" ht="13.5" thickBot="1">
      <c r="A68" s="5"/>
      <c r="B68" s="4"/>
      <c r="C68" s="2"/>
      <c r="D68" s="2"/>
      <c r="E68" s="10"/>
      <c r="F68" s="2"/>
      <c r="G68" s="2"/>
      <c r="H68" s="525" t="s">
        <v>134</v>
      </c>
      <c r="I68" s="40"/>
    </row>
    <row r="69" spans="1:10" s="3" customFormat="1" ht="11.25" customHeight="1" thickBot="1">
      <c r="A69" s="246" t="s">
        <v>94</v>
      </c>
      <c r="B69" s="334" t="s">
        <v>124</v>
      </c>
      <c r="C69" s="706" t="s">
        <v>106</v>
      </c>
      <c r="D69" s="707"/>
      <c r="E69" s="249" t="s">
        <v>93</v>
      </c>
      <c r="F69" s="248" t="s">
        <v>131</v>
      </c>
      <c r="G69" s="278" t="s">
        <v>132</v>
      </c>
      <c r="H69" s="546" t="s">
        <v>133</v>
      </c>
      <c r="I69" s="280" t="s">
        <v>138</v>
      </c>
      <c r="J69" s="6"/>
    </row>
    <row r="70" spans="1:10" s="58" customFormat="1" ht="12.75">
      <c r="A70" s="60"/>
      <c r="B70" s="59"/>
      <c r="C70" s="57"/>
      <c r="D70" s="113">
        <v>970</v>
      </c>
      <c r="E70" s="108" t="s">
        <v>102</v>
      </c>
      <c r="F70" s="124">
        <v>13050</v>
      </c>
      <c r="G70" s="125">
        <v>239546.11</v>
      </c>
      <c r="H70" s="514">
        <f>SUM(G70*100/F70)</f>
        <v>1835.6023754789271</v>
      </c>
      <c r="I70" s="56">
        <v>308801.73</v>
      </c>
      <c r="J70" s="57"/>
    </row>
    <row r="71" spans="1:10" s="58" customFormat="1" ht="55.5" customHeight="1">
      <c r="A71" s="59"/>
      <c r="B71" s="115"/>
      <c r="C71" s="84"/>
      <c r="D71" s="85"/>
      <c r="E71" s="110" t="s">
        <v>215</v>
      </c>
      <c r="F71" s="126"/>
      <c r="G71" s="127"/>
      <c r="H71" s="531" t="s">
        <v>134</v>
      </c>
      <c r="I71" s="88"/>
      <c r="J71" s="57"/>
    </row>
    <row r="72" spans="1:10" s="14" customFormat="1" ht="12.75">
      <c r="A72" s="25"/>
      <c r="B72" s="318"/>
      <c r="C72" s="268"/>
      <c r="D72" s="43"/>
      <c r="E72" s="319" t="s">
        <v>48</v>
      </c>
      <c r="F72" s="320">
        <f>SUM(F74:F75)</f>
        <v>839050</v>
      </c>
      <c r="G72" s="320">
        <f>SUM(G74:G75)</f>
        <v>840140.39</v>
      </c>
      <c r="H72" s="514">
        <f>SUM(G72*100/F72)</f>
        <v>100.12995530659674</v>
      </c>
      <c r="I72" s="253">
        <f>SUM(I74:I75)</f>
        <v>4852</v>
      </c>
      <c r="J72" s="13"/>
    </row>
    <row r="73" spans="1:10" s="14" customFormat="1" ht="12.75">
      <c r="A73" s="11"/>
      <c r="B73" s="321"/>
      <c r="C73" s="15"/>
      <c r="D73" s="27"/>
      <c r="E73" s="331" t="s">
        <v>47</v>
      </c>
      <c r="F73" s="320"/>
      <c r="G73" s="332"/>
      <c r="H73" s="514" t="s">
        <v>134</v>
      </c>
      <c r="I73" s="154"/>
      <c r="J73" s="13"/>
    </row>
    <row r="74" spans="1:10" s="58" customFormat="1" ht="38.25">
      <c r="A74" s="60"/>
      <c r="B74" s="59"/>
      <c r="C74" s="118"/>
      <c r="D74" s="119">
        <v>760</v>
      </c>
      <c r="E74" s="120" t="s">
        <v>52</v>
      </c>
      <c r="F74" s="320">
        <v>339050</v>
      </c>
      <c r="G74" s="335">
        <v>343755.02</v>
      </c>
      <c r="H74" s="514">
        <f>SUM(G74*100/F74)</f>
        <v>101.3877068279015</v>
      </c>
      <c r="I74" s="117">
        <v>4852</v>
      </c>
      <c r="J74" s="57"/>
    </row>
    <row r="75" spans="1:10" s="58" customFormat="1" ht="25.5">
      <c r="A75" s="59"/>
      <c r="B75" s="115"/>
      <c r="C75" s="118"/>
      <c r="D75" s="119">
        <v>770</v>
      </c>
      <c r="E75" s="120" t="s">
        <v>140</v>
      </c>
      <c r="F75" s="320">
        <v>500000</v>
      </c>
      <c r="G75" s="335">
        <v>496385.37</v>
      </c>
      <c r="H75" s="533">
        <f>SUM(G75*100/F75)</f>
        <v>99.277074</v>
      </c>
      <c r="I75" s="117">
        <v>0</v>
      </c>
      <c r="J75" s="57"/>
    </row>
    <row r="76" spans="1:10" s="14" customFormat="1" ht="12.75">
      <c r="A76" s="25"/>
      <c r="B76" s="128">
        <v>70095</v>
      </c>
      <c r="C76" s="33"/>
      <c r="D76" s="34"/>
      <c r="E76" s="129" t="s">
        <v>112</v>
      </c>
      <c r="F76" s="130">
        <f>SUM(F79:F80)</f>
        <v>17865</v>
      </c>
      <c r="G76" s="130">
        <f>SUM(G79:G80)</f>
        <v>13592.37</v>
      </c>
      <c r="H76" s="532">
        <f>SUM(G76*100/F76)</f>
        <v>76.08379513014273</v>
      </c>
      <c r="I76" s="232">
        <f>SUM(I79:I80)</f>
        <v>0</v>
      </c>
      <c r="J76" s="13"/>
    </row>
    <row r="77" spans="1:10" s="14" customFormat="1" ht="12.75">
      <c r="A77" s="11"/>
      <c r="B77" s="321"/>
      <c r="C77" s="268"/>
      <c r="D77" s="43"/>
      <c r="E77" s="319" t="s">
        <v>46</v>
      </c>
      <c r="F77" s="320">
        <f>SUM(F79)</f>
        <v>17865</v>
      </c>
      <c r="G77" s="320">
        <f>SUM(G79:G80)</f>
        <v>13592.37</v>
      </c>
      <c r="H77" s="514">
        <f>SUM(G77*100/F77)</f>
        <v>76.08379513014273</v>
      </c>
      <c r="I77" s="253">
        <f>SUM(I79:I80)</f>
        <v>0</v>
      </c>
      <c r="J77" s="13"/>
    </row>
    <row r="78" spans="1:10" s="14" customFormat="1" ht="12.75">
      <c r="A78" s="11"/>
      <c r="B78" s="321"/>
      <c r="C78" s="15"/>
      <c r="D78" s="27"/>
      <c r="E78" s="331" t="s">
        <v>47</v>
      </c>
      <c r="F78" s="320"/>
      <c r="G78" s="332"/>
      <c r="H78" s="514" t="s">
        <v>134</v>
      </c>
      <c r="I78" s="154"/>
      <c r="J78" s="13"/>
    </row>
    <row r="79" spans="1:10" s="58" customFormat="1" ht="12.75">
      <c r="A79" s="50"/>
      <c r="B79" s="64"/>
      <c r="C79" s="131"/>
      <c r="D79" s="132">
        <v>970</v>
      </c>
      <c r="E79" s="133" t="s">
        <v>102</v>
      </c>
      <c r="F79" s="134">
        <v>17865</v>
      </c>
      <c r="G79" s="134">
        <v>13592.37</v>
      </c>
      <c r="H79" s="514">
        <f>SUM(G79*100/F79)</f>
        <v>76.08379513014273</v>
      </c>
      <c r="I79" s="56">
        <v>0</v>
      </c>
      <c r="J79" s="57"/>
    </row>
    <row r="80" spans="1:10" s="47" customFormat="1" ht="30" customHeight="1" thickBot="1">
      <c r="A80" s="461"/>
      <c r="B80" s="250"/>
      <c r="C80" s="250"/>
      <c r="D80" s="251"/>
      <c r="E80" s="450" t="s">
        <v>179</v>
      </c>
      <c r="F80" s="363"/>
      <c r="G80" s="364"/>
      <c r="H80" s="527" t="s">
        <v>134</v>
      </c>
      <c r="I80" s="104"/>
      <c r="J80" s="45"/>
    </row>
    <row r="81" spans="1:10" s="47" customFormat="1" ht="12.75">
      <c r="A81" s="384">
        <v>750</v>
      </c>
      <c r="B81" s="284"/>
      <c r="C81" s="293"/>
      <c r="D81" s="284"/>
      <c r="E81" s="291" t="s">
        <v>118</v>
      </c>
      <c r="F81" s="294">
        <f>SUM(F82,F94,F104)</f>
        <v>358359</v>
      </c>
      <c r="G81" s="294">
        <f>SUM(G82,G94,G104)</f>
        <v>350387.14</v>
      </c>
      <c r="H81" s="528">
        <f>SUM(G81*100/F81)</f>
        <v>97.77545422327889</v>
      </c>
      <c r="I81" s="371">
        <f>SUM(I94,I82)</f>
        <v>1282082.0899999999</v>
      </c>
      <c r="J81" s="45"/>
    </row>
    <row r="82" spans="1:10" s="14" customFormat="1" ht="12.75">
      <c r="A82" s="35"/>
      <c r="B82" s="105">
        <v>75011</v>
      </c>
      <c r="C82" s="12"/>
      <c r="D82" s="29"/>
      <c r="E82" s="48" t="s">
        <v>97</v>
      </c>
      <c r="F82" s="106">
        <f>SUM(F85:F91)</f>
        <v>158956</v>
      </c>
      <c r="G82" s="106">
        <f>SUM(G85:G91)</f>
        <v>158957.35</v>
      </c>
      <c r="H82" s="532">
        <f>SUM(G82*100/F82)</f>
        <v>100.00084929162787</v>
      </c>
      <c r="I82" s="369">
        <f>SUM(I85:I91)</f>
        <v>0</v>
      </c>
      <c r="J82" s="13"/>
    </row>
    <row r="83" spans="1:10" s="14" customFormat="1" ht="12.75">
      <c r="A83" s="25"/>
      <c r="B83" s="318"/>
      <c r="C83" s="268"/>
      <c r="D83" s="43"/>
      <c r="E83" s="319" t="s">
        <v>46</v>
      </c>
      <c r="F83" s="320">
        <f>SUM(F85:F93)</f>
        <v>158956</v>
      </c>
      <c r="G83" s="320">
        <f>SUM(G85:G93)</f>
        <v>158957.35</v>
      </c>
      <c r="H83" s="514">
        <f>SUM(G83*100/F83)</f>
        <v>100.00084929162787</v>
      </c>
      <c r="I83" s="253">
        <f>SUM(I85:I87)</f>
        <v>0</v>
      </c>
      <c r="J83" s="13"/>
    </row>
    <row r="84" spans="1:10" s="14" customFormat="1" ht="12.75">
      <c r="A84" s="11"/>
      <c r="B84" s="321"/>
      <c r="C84" s="15"/>
      <c r="D84" s="27"/>
      <c r="E84" s="331" t="s">
        <v>47</v>
      </c>
      <c r="F84" s="320"/>
      <c r="G84" s="332"/>
      <c r="H84" s="514" t="s">
        <v>134</v>
      </c>
      <c r="I84" s="154"/>
      <c r="J84" s="13"/>
    </row>
    <row r="85" spans="1:10" s="58" customFormat="1" ht="25.5">
      <c r="A85" s="64"/>
      <c r="B85" s="50"/>
      <c r="C85" s="79"/>
      <c r="D85" s="144">
        <v>2010</v>
      </c>
      <c r="E85" s="90" t="s">
        <v>74</v>
      </c>
      <c r="F85" s="116">
        <v>158900</v>
      </c>
      <c r="G85" s="73">
        <v>158900</v>
      </c>
      <c r="H85" s="514">
        <f>SUM(G85*100/F85)</f>
        <v>100</v>
      </c>
      <c r="I85" s="56">
        <v>0</v>
      </c>
      <c r="J85" s="57"/>
    </row>
    <row r="86" spans="1:10" s="58" customFormat="1" ht="12.75">
      <c r="A86" s="60"/>
      <c r="B86" s="59"/>
      <c r="C86" s="57"/>
      <c r="D86" s="57"/>
      <c r="E86" s="93" t="s">
        <v>148</v>
      </c>
      <c r="F86" s="59"/>
      <c r="G86" s="60"/>
      <c r="H86" s="595" t="s">
        <v>134</v>
      </c>
      <c r="I86" s="83"/>
      <c r="J86" s="57"/>
    </row>
    <row r="87" spans="1:10" s="58" customFormat="1" ht="38.25">
      <c r="A87" s="74"/>
      <c r="B87" s="135"/>
      <c r="C87" s="84"/>
      <c r="D87" s="84"/>
      <c r="E87" s="145" t="s">
        <v>151</v>
      </c>
      <c r="F87" s="135" t="s">
        <v>134</v>
      </c>
      <c r="G87" s="74"/>
      <c r="H87" s="604" t="s">
        <v>134</v>
      </c>
      <c r="I87" s="88"/>
      <c r="J87" s="57"/>
    </row>
    <row r="88" spans="1:9" s="143" customFormat="1" ht="12.75">
      <c r="A88" s="138" t="s">
        <v>127</v>
      </c>
      <c r="B88" s="139">
        <v>4</v>
      </c>
      <c r="C88" s="140"/>
      <c r="D88" s="140"/>
      <c r="E88" s="141"/>
      <c r="F88" s="140"/>
      <c r="G88" s="140"/>
      <c r="H88" s="524" t="s">
        <v>134</v>
      </c>
      <c r="I88" s="142"/>
    </row>
    <row r="89" spans="1:9" s="1" customFormat="1" ht="13.5" thickBot="1">
      <c r="A89" s="5"/>
      <c r="B89" s="4"/>
      <c r="C89" s="2"/>
      <c r="D89" s="2"/>
      <c r="E89" s="10"/>
      <c r="F89" s="2"/>
      <c r="G89" s="2"/>
      <c r="H89" s="525" t="s">
        <v>134</v>
      </c>
      <c r="I89" s="40"/>
    </row>
    <row r="90" spans="1:10" s="3" customFormat="1" ht="11.25" customHeight="1" thickBot="1">
      <c r="A90" s="246" t="s">
        <v>94</v>
      </c>
      <c r="B90" s="247" t="s">
        <v>124</v>
      </c>
      <c r="C90" s="706" t="s">
        <v>106</v>
      </c>
      <c r="D90" s="707"/>
      <c r="E90" s="249" t="s">
        <v>93</v>
      </c>
      <c r="F90" s="248" t="s">
        <v>131</v>
      </c>
      <c r="G90" s="278" t="s">
        <v>132</v>
      </c>
      <c r="H90" s="546" t="s">
        <v>133</v>
      </c>
      <c r="I90" s="280" t="s">
        <v>138</v>
      </c>
      <c r="J90" s="6"/>
    </row>
    <row r="91" spans="1:10" s="58" customFormat="1" ht="13.5" customHeight="1">
      <c r="A91" s="60"/>
      <c r="B91" s="59"/>
      <c r="C91" s="89"/>
      <c r="D91" s="144">
        <v>2360</v>
      </c>
      <c r="E91" s="90" t="s">
        <v>0</v>
      </c>
      <c r="F91" s="91">
        <v>56</v>
      </c>
      <c r="G91" s="92">
        <v>57.35</v>
      </c>
      <c r="H91" s="526">
        <f>SUM(G91*100/F91)</f>
        <v>102.41071428571429</v>
      </c>
      <c r="I91" s="83">
        <v>0</v>
      </c>
      <c r="J91" s="57"/>
    </row>
    <row r="92" spans="1:10" s="47" customFormat="1" ht="12.75">
      <c r="A92" s="60"/>
      <c r="B92" s="59"/>
      <c r="C92" s="57"/>
      <c r="D92" s="57"/>
      <c r="E92" s="93" t="s">
        <v>1</v>
      </c>
      <c r="F92" s="59"/>
      <c r="G92" s="60"/>
      <c r="H92" s="526" t="s">
        <v>134</v>
      </c>
      <c r="I92" s="63"/>
      <c r="J92" s="45"/>
    </row>
    <row r="93" spans="1:10" s="47" customFormat="1" ht="51">
      <c r="A93" s="50"/>
      <c r="B93" s="162"/>
      <c r="C93" s="66"/>
      <c r="D93" s="66"/>
      <c r="E93" s="145" t="s">
        <v>56</v>
      </c>
      <c r="F93" s="135"/>
      <c r="G93" s="74"/>
      <c r="H93" s="531" t="s">
        <v>134</v>
      </c>
      <c r="I93" s="68"/>
      <c r="J93" s="45"/>
    </row>
    <row r="94" spans="1:10" s="14" customFormat="1" ht="12.75">
      <c r="A94" s="25"/>
      <c r="B94" s="146">
        <v>75023</v>
      </c>
      <c r="C94" s="33"/>
      <c r="D94" s="34"/>
      <c r="E94" s="129" t="s">
        <v>88</v>
      </c>
      <c r="F94" s="147">
        <f>SUM(F97:F103)</f>
        <v>198108</v>
      </c>
      <c r="G94" s="147">
        <f>SUM(G97:G103)</f>
        <v>190016.03</v>
      </c>
      <c r="H94" s="534">
        <f>SUM(G94*100/F94)</f>
        <v>95.91537444222344</v>
      </c>
      <c r="I94" s="222">
        <f>SUM(I97:I103)</f>
        <v>1282082.0899999999</v>
      </c>
      <c r="J94" s="13"/>
    </row>
    <row r="95" spans="1:10" s="14" customFormat="1" ht="12.75">
      <c r="A95" s="25"/>
      <c r="B95" s="318"/>
      <c r="C95" s="268"/>
      <c r="D95" s="43"/>
      <c r="E95" s="319" t="s">
        <v>46</v>
      </c>
      <c r="F95" s="320">
        <f>SUM(F97:F103)</f>
        <v>198108</v>
      </c>
      <c r="G95" s="320">
        <f>SUM(G97:G103)</f>
        <v>190016.03</v>
      </c>
      <c r="H95" s="514">
        <f>SUM(G95*100/F95)</f>
        <v>95.91537444222344</v>
      </c>
      <c r="I95" s="253">
        <f>SUM(I97:I97)</f>
        <v>0</v>
      </c>
      <c r="J95" s="13"/>
    </row>
    <row r="96" spans="1:10" s="14" customFormat="1" ht="12.75">
      <c r="A96" s="25"/>
      <c r="B96" s="321"/>
      <c r="C96" s="15"/>
      <c r="D96" s="27"/>
      <c r="E96" s="331" t="s">
        <v>47</v>
      </c>
      <c r="F96" s="320"/>
      <c r="G96" s="332"/>
      <c r="H96" s="514" t="s">
        <v>134</v>
      </c>
      <c r="I96" s="154"/>
      <c r="J96" s="13"/>
    </row>
    <row r="97" spans="1:10" s="58" customFormat="1" ht="25.5">
      <c r="A97" s="50"/>
      <c r="B97" s="50"/>
      <c r="C97" s="223"/>
      <c r="D97" s="506">
        <v>570</v>
      </c>
      <c r="E97" s="507" t="s">
        <v>141</v>
      </c>
      <c r="F97" s="508">
        <v>68540</v>
      </c>
      <c r="G97" s="508">
        <v>68844.51</v>
      </c>
      <c r="H97" s="533">
        <f>SUM(G97*100/F97)</f>
        <v>100.44428071199299</v>
      </c>
      <c r="I97" s="117">
        <v>0</v>
      </c>
      <c r="J97" s="57"/>
    </row>
    <row r="98" spans="1:10" s="58" customFormat="1" ht="12.75" customHeight="1">
      <c r="A98" s="60"/>
      <c r="B98" s="59"/>
      <c r="C98" s="89"/>
      <c r="D98" s="71">
        <v>750</v>
      </c>
      <c r="E98" s="90" t="s">
        <v>98</v>
      </c>
      <c r="F98" s="91">
        <v>64368</v>
      </c>
      <c r="G98" s="92">
        <v>57769.68</v>
      </c>
      <c r="H98" s="514">
        <f>SUM(G98*100/F98)</f>
        <v>89.74906785980612</v>
      </c>
      <c r="I98" s="56">
        <v>6598.32</v>
      </c>
      <c r="J98" s="57"/>
    </row>
    <row r="99" spans="1:10" s="58" customFormat="1" ht="12.75">
      <c r="A99" s="60"/>
      <c r="B99" s="59"/>
      <c r="C99" s="57"/>
      <c r="D99" s="57"/>
      <c r="E99" s="93" t="s">
        <v>2</v>
      </c>
      <c r="F99" s="59"/>
      <c r="G99" s="60"/>
      <c r="H99" s="526" t="s">
        <v>134</v>
      </c>
      <c r="I99" s="83"/>
      <c r="J99" s="57"/>
    </row>
    <row r="100" spans="1:10" s="58" customFormat="1" ht="12.75">
      <c r="A100" s="60"/>
      <c r="B100" s="59"/>
      <c r="C100" s="57"/>
      <c r="D100" s="57"/>
      <c r="E100" s="93" t="s">
        <v>76</v>
      </c>
      <c r="F100" s="59"/>
      <c r="G100" s="60"/>
      <c r="H100" s="526" t="s">
        <v>134</v>
      </c>
      <c r="I100" s="83"/>
      <c r="J100" s="57"/>
    </row>
    <row r="101" spans="1:10" s="58" customFormat="1" ht="40.5" customHeight="1">
      <c r="A101" s="59"/>
      <c r="B101" s="61"/>
      <c r="C101" s="84"/>
      <c r="D101" s="84"/>
      <c r="E101" s="145" t="s">
        <v>3</v>
      </c>
      <c r="F101" s="135"/>
      <c r="G101" s="74"/>
      <c r="H101" s="531" t="s">
        <v>134</v>
      </c>
      <c r="I101" s="88"/>
      <c r="J101" s="57"/>
    </row>
    <row r="102" spans="1:10" s="58" customFormat="1" ht="26.25" customHeight="1">
      <c r="A102" s="60"/>
      <c r="B102" s="59"/>
      <c r="C102" s="150"/>
      <c r="D102" s="151">
        <v>920</v>
      </c>
      <c r="E102" s="152" t="s">
        <v>142</v>
      </c>
      <c r="F102" s="153">
        <v>25000</v>
      </c>
      <c r="G102" s="153">
        <v>20978.93</v>
      </c>
      <c r="H102" s="526">
        <f>SUM(G102*100/F102)</f>
        <v>83.91572</v>
      </c>
      <c r="I102" s="154">
        <v>569.82</v>
      </c>
      <c r="J102" s="57"/>
    </row>
    <row r="103" spans="1:10" s="58" customFormat="1" ht="38.25">
      <c r="A103" s="59"/>
      <c r="B103" s="115"/>
      <c r="C103" s="155"/>
      <c r="D103" s="156">
        <v>970</v>
      </c>
      <c r="E103" s="157" t="s">
        <v>182</v>
      </c>
      <c r="F103" s="390">
        <v>40200</v>
      </c>
      <c r="G103" s="390">
        <v>42422.91</v>
      </c>
      <c r="H103" s="533">
        <f>SUM(G103*100/F103)</f>
        <v>105.52962686567164</v>
      </c>
      <c r="I103" s="117">
        <v>1274913.95</v>
      </c>
      <c r="J103" s="57"/>
    </row>
    <row r="104" spans="1:10" s="408" customFormat="1" ht="12.75">
      <c r="A104" s="404"/>
      <c r="B104" s="451">
        <v>75095</v>
      </c>
      <c r="C104" s="405"/>
      <c r="D104" s="406"/>
      <c r="E104" s="452" t="s">
        <v>63</v>
      </c>
      <c r="F104" s="453">
        <f>SUM(F105)</f>
        <v>1295</v>
      </c>
      <c r="G104" s="453">
        <f>SUM(G105)</f>
        <v>1413.76</v>
      </c>
      <c r="H104" s="533">
        <f>SUM(G104*100/F104)</f>
        <v>109.17065637065637</v>
      </c>
      <c r="I104" s="454">
        <f>SUM(I105)</f>
        <v>0</v>
      </c>
      <c r="J104" s="407"/>
    </row>
    <row r="105" spans="1:10" s="408" customFormat="1" ht="12.75">
      <c r="A105" s="409"/>
      <c r="B105" s="455"/>
      <c r="C105" s="410"/>
      <c r="D105" s="411"/>
      <c r="E105" s="456" t="s">
        <v>46</v>
      </c>
      <c r="F105" s="457">
        <f>SUM(F107)</f>
        <v>1295</v>
      </c>
      <c r="G105" s="457">
        <f>SUM(G107)</f>
        <v>1413.76</v>
      </c>
      <c r="H105" s="533">
        <f>SUM(G105*100/F105)</f>
        <v>109.17065637065637</v>
      </c>
      <c r="I105" s="253">
        <f>SUM(I107)</f>
        <v>0</v>
      </c>
      <c r="J105" s="407"/>
    </row>
    <row r="106" spans="1:10" s="408" customFormat="1" ht="12.75">
      <c r="A106" s="409"/>
      <c r="B106" s="455"/>
      <c r="C106" s="412"/>
      <c r="D106" s="413"/>
      <c r="E106" s="458" t="s">
        <v>47</v>
      </c>
      <c r="F106" s="457"/>
      <c r="G106" s="459"/>
      <c r="H106" s="599" t="s">
        <v>134</v>
      </c>
      <c r="I106" s="154"/>
      <c r="J106" s="407"/>
    </row>
    <row r="107" spans="1:10" s="418" customFormat="1" ht="51">
      <c r="A107" s="420"/>
      <c r="B107" s="460"/>
      <c r="C107" s="416"/>
      <c r="D107" s="339">
        <v>970</v>
      </c>
      <c r="E107" s="391" t="s">
        <v>216</v>
      </c>
      <c r="F107" s="340">
        <v>1295</v>
      </c>
      <c r="G107" s="340">
        <v>1413.76</v>
      </c>
      <c r="H107" s="533">
        <f>SUM(G107*100/F107)</f>
        <v>109.17065637065637</v>
      </c>
      <c r="I107" s="117">
        <v>0</v>
      </c>
      <c r="J107" s="417"/>
    </row>
    <row r="108" spans="1:9" s="143" customFormat="1" ht="12.75">
      <c r="A108" s="138" t="s">
        <v>127</v>
      </c>
      <c r="B108" s="139">
        <v>5</v>
      </c>
      <c r="C108" s="140"/>
      <c r="D108" s="140"/>
      <c r="E108" s="141"/>
      <c r="F108" s="140"/>
      <c r="G108" s="140"/>
      <c r="H108" s="524" t="s">
        <v>134</v>
      </c>
      <c r="I108" s="142"/>
    </row>
    <row r="109" spans="1:9" s="1" customFormat="1" ht="13.5" thickBot="1">
      <c r="A109" s="5"/>
      <c r="B109" s="4"/>
      <c r="C109" s="2"/>
      <c r="D109" s="2"/>
      <c r="E109" s="10"/>
      <c r="F109" s="2"/>
      <c r="G109" s="2"/>
      <c r="H109" s="525" t="s">
        <v>134</v>
      </c>
      <c r="I109" s="40"/>
    </row>
    <row r="110" spans="1:10" s="3" customFormat="1" ht="11.25" customHeight="1" thickBot="1">
      <c r="A110" s="246" t="s">
        <v>94</v>
      </c>
      <c r="B110" s="247" t="s">
        <v>124</v>
      </c>
      <c r="C110" s="706" t="s">
        <v>106</v>
      </c>
      <c r="D110" s="707"/>
      <c r="E110" s="249" t="s">
        <v>93</v>
      </c>
      <c r="F110" s="248" t="s">
        <v>131</v>
      </c>
      <c r="G110" s="278" t="s">
        <v>132</v>
      </c>
      <c r="H110" s="546" t="s">
        <v>133</v>
      </c>
      <c r="I110" s="280" t="s">
        <v>138</v>
      </c>
      <c r="J110" s="6"/>
    </row>
    <row r="111" spans="1:10" s="47" customFormat="1" ht="25.5">
      <c r="A111" s="295">
        <v>751</v>
      </c>
      <c r="B111" s="293"/>
      <c r="C111" s="293"/>
      <c r="D111" s="284"/>
      <c r="E111" s="291" t="s">
        <v>4</v>
      </c>
      <c r="F111" s="294">
        <f>SUM(F112)</f>
        <v>4224</v>
      </c>
      <c r="G111" s="294">
        <f>SUM(G112)</f>
        <v>4224</v>
      </c>
      <c r="H111" s="528">
        <f>SUM(G111*100/F111)</f>
        <v>100</v>
      </c>
      <c r="I111" s="371">
        <f>SUM(I112)</f>
        <v>0</v>
      </c>
      <c r="J111" s="45"/>
    </row>
    <row r="112" spans="1:10" s="14" customFormat="1" ht="25.5">
      <c r="A112" s="35"/>
      <c r="B112" s="252">
        <v>75101</v>
      </c>
      <c r="C112" s="12"/>
      <c r="D112" s="29"/>
      <c r="E112" s="48" t="s">
        <v>5</v>
      </c>
      <c r="F112" s="158">
        <f>SUM(F115)</f>
        <v>4224</v>
      </c>
      <c r="G112" s="158">
        <f>SUM(G115)</f>
        <v>4224</v>
      </c>
      <c r="H112" s="532">
        <f>SUM(G112*100/F112)</f>
        <v>100</v>
      </c>
      <c r="I112" s="370">
        <f>SUM(I115)</f>
        <v>0</v>
      </c>
      <c r="J112" s="13"/>
    </row>
    <row r="113" spans="1:10" s="14" customFormat="1" ht="12.75">
      <c r="A113" s="11"/>
      <c r="B113" s="321"/>
      <c r="C113" s="268"/>
      <c r="D113" s="43"/>
      <c r="E113" s="319" t="s">
        <v>46</v>
      </c>
      <c r="F113" s="320">
        <f>SUM(F115)</f>
        <v>4224</v>
      </c>
      <c r="G113" s="320">
        <f>SUM(G115:G117)</f>
        <v>4224</v>
      </c>
      <c r="H113" s="514">
        <f>SUM(G113*100/F113)</f>
        <v>100</v>
      </c>
      <c r="I113" s="253">
        <f>SUM(I115:I117)</f>
        <v>0</v>
      </c>
      <c r="J113" s="13"/>
    </row>
    <row r="114" spans="1:10" s="14" customFormat="1" ht="12.75">
      <c r="A114" s="25"/>
      <c r="B114" s="685"/>
      <c r="C114" s="15"/>
      <c r="D114" s="27"/>
      <c r="E114" s="331" t="s">
        <v>47</v>
      </c>
      <c r="F114" s="320"/>
      <c r="G114" s="332"/>
      <c r="H114" s="533" t="s">
        <v>134</v>
      </c>
      <c r="I114" s="154"/>
      <c r="J114" s="13"/>
    </row>
    <row r="115" spans="1:10" s="58" customFormat="1" ht="25.5">
      <c r="A115" s="50"/>
      <c r="B115" s="45"/>
      <c r="C115" s="51"/>
      <c r="D115" s="144">
        <v>2010</v>
      </c>
      <c r="E115" s="53" t="s">
        <v>74</v>
      </c>
      <c r="F115" s="160">
        <v>4224</v>
      </c>
      <c r="G115" s="92">
        <v>4224</v>
      </c>
      <c r="H115" s="514">
        <f>SUM(G115*100/F115)</f>
        <v>100</v>
      </c>
      <c r="I115" s="83">
        <v>0</v>
      </c>
      <c r="J115" s="57"/>
    </row>
    <row r="116" spans="1:10" s="47" customFormat="1" ht="12.75">
      <c r="A116" s="59"/>
      <c r="B116" s="60"/>
      <c r="C116" s="60"/>
      <c r="D116" s="57"/>
      <c r="E116" s="62" t="s">
        <v>75</v>
      </c>
      <c r="F116" s="57"/>
      <c r="G116" s="60"/>
      <c r="H116" s="595" t="s">
        <v>134</v>
      </c>
      <c r="I116" s="63"/>
      <c r="J116" s="45"/>
    </row>
    <row r="117" spans="1:10" s="47" customFormat="1" ht="39" thickBot="1">
      <c r="A117" s="478"/>
      <c r="B117" s="478"/>
      <c r="C117" s="479"/>
      <c r="D117" s="503"/>
      <c r="E117" s="504" t="s">
        <v>6</v>
      </c>
      <c r="F117" s="103"/>
      <c r="G117" s="250"/>
      <c r="H117" s="662" t="s">
        <v>134</v>
      </c>
      <c r="I117" s="104"/>
      <c r="J117" s="45"/>
    </row>
    <row r="118" spans="1:10" s="47" customFormat="1" ht="25.5">
      <c r="A118" s="295">
        <v>754</v>
      </c>
      <c r="B118" s="293"/>
      <c r="C118" s="293"/>
      <c r="D118" s="284"/>
      <c r="E118" s="291" t="s">
        <v>53</v>
      </c>
      <c r="F118" s="294">
        <f>SUM(F119)</f>
        <v>10640</v>
      </c>
      <c r="G118" s="294">
        <f>SUM(G119)</f>
        <v>10653.720000000001</v>
      </c>
      <c r="H118" s="663">
        <f aca="true" t="shared" si="0" ref="H118:H123">SUM(G118*100/F118)</f>
        <v>100.12894736842105</v>
      </c>
      <c r="I118" s="371">
        <f>SUM(I119)</f>
        <v>3303.55</v>
      </c>
      <c r="J118" s="45"/>
    </row>
    <row r="119" spans="1:10" s="14" customFormat="1" ht="12.75">
      <c r="A119" s="35"/>
      <c r="B119" s="252">
        <v>75412</v>
      </c>
      <c r="C119" s="12"/>
      <c r="D119" s="29"/>
      <c r="E119" s="48" t="s">
        <v>54</v>
      </c>
      <c r="F119" s="158">
        <f>SUM(F122:F124)</f>
        <v>10640</v>
      </c>
      <c r="G119" s="158">
        <f>SUM(G122:G124)</f>
        <v>10653.720000000001</v>
      </c>
      <c r="H119" s="596">
        <f t="shared" si="0"/>
        <v>100.12894736842105</v>
      </c>
      <c r="I119" s="370">
        <f>SUM(I120)</f>
        <v>3303.55</v>
      </c>
      <c r="J119" s="13"/>
    </row>
    <row r="120" spans="1:10" s="14" customFormat="1" ht="12.75">
      <c r="A120" s="11"/>
      <c r="B120" s="321"/>
      <c r="C120" s="268"/>
      <c r="D120" s="43"/>
      <c r="E120" s="319" t="s">
        <v>46</v>
      </c>
      <c r="F120" s="320">
        <f>SUM(F123)</f>
        <v>10610</v>
      </c>
      <c r="G120" s="320">
        <f>SUM(G123:G124)</f>
        <v>10621.77</v>
      </c>
      <c r="H120" s="514">
        <f t="shared" si="0"/>
        <v>100.11093308199811</v>
      </c>
      <c r="I120" s="253">
        <f>SUM(I122:I124)</f>
        <v>3303.55</v>
      </c>
      <c r="J120" s="13"/>
    </row>
    <row r="121" spans="1:10" s="14" customFormat="1" ht="12.75">
      <c r="A121" s="11"/>
      <c r="B121" s="321"/>
      <c r="C121" s="42"/>
      <c r="D121" s="43"/>
      <c r="E121" s="331" t="s">
        <v>47</v>
      </c>
      <c r="F121" s="320"/>
      <c r="G121" s="332"/>
      <c r="H121" s="591" t="s">
        <v>134</v>
      </c>
      <c r="I121" s="154"/>
      <c r="J121" s="13"/>
    </row>
    <row r="122" spans="1:10" s="58" customFormat="1" ht="12.75">
      <c r="A122" s="60"/>
      <c r="B122" s="59"/>
      <c r="C122" s="150"/>
      <c r="D122" s="151">
        <v>920</v>
      </c>
      <c r="E122" s="152" t="s">
        <v>181</v>
      </c>
      <c r="F122" s="153">
        <v>30</v>
      </c>
      <c r="G122" s="153">
        <v>31.95</v>
      </c>
      <c r="H122" s="514">
        <f t="shared" si="0"/>
        <v>106.5</v>
      </c>
      <c r="I122" s="154">
        <v>638.15</v>
      </c>
      <c r="J122" s="57"/>
    </row>
    <row r="123" spans="1:10" s="58" customFormat="1" ht="12.75">
      <c r="A123" s="50"/>
      <c r="B123" s="45"/>
      <c r="C123" s="51"/>
      <c r="D123" s="80">
        <v>970</v>
      </c>
      <c r="E123" s="385" t="s">
        <v>55</v>
      </c>
      <c r="F123" s="160">
        <v>10610</v>
      </c>
      <c r="G123" s="92">
        <v>10621.77</v>
      </c>
      <c r="H123" s="514">
        <f t="shared" si="0"/>
        <v>100.11093308199811</v>
      </c>
      <c r="I123" s="83">
        <v>2665.4</v>
      </c>
      <c r="J123" s="57"/>
    </row>
    <row r="124" spans="1:10" s="47" customFormat="1" ht="39" customHeight="1" thickBot="1">
      <c r="A124" s="478"/>
      <c r="B124" s="479"/>
      <c r="C124" s="479"/>
      <c r="D124" s="480"/>
      <c r="E124" s="510" t="s">
        <v>183</v>
      </c>
      <c r="F124" s="103"/>
      <c r="G124" s="250"/>
      <c r="H124" s="527" t="s">
        <v>134</v>
      </c>
      <c r="I124" s="104"/>
      <c r="J124" s="45"/>
    </row>
    <row r="125" spans="1:10" s="47" customFormat="1" ht="12.75">
      <c r="A125" s="296">
        <v>756</v>
      </c>
      <c r="B125" s="297"/>
      <c r="C125" s="284"/>
      <c r="D125" s="284"/>
      <c r="E125" s="298" t="s">
        <v>7</v>
      </c>
      <c r="F125" s="299">
        <f>SUM(F127,F136,F150,F169,F182)</f>
        <v>33102842</v>
      </c>
      <c r="G125" s="650">
        <f>SUM(G127,G136,G150,G169,G182)</f>
        <v>32752059.1</v>
      </c>
      <c r="H125" s="528">
        <f>SUM(G125*100/F125)</f>
        <v>98.9403239153907</v>
      </c>
      <c r="I125" s="386">
        <f>SUM(I127,I136,I150,I169,I182)</f>
        <v>2203999.62</v>
      </c>
      <c r="J125" s="45"/>
    </row>
    <row r="126" spans="1:10" s="47" customFormat="1" ht="27" customHeight="1">
      <c r="A126" s="300"/>
      <c r="B126" s="301"/>
      <c r="C126" s="302"/>
      <c r="D126" s="302"/>
      <c r="E126" s="303" t="s">
        <v>8</v>
      </c>
      <c r="F126" s="302"/>
      <c r="G126" s="304"/>
      <c r="H126" s="535" t="s">
        <v>134</v>
      </c>
      <c r="I126" s="375"/>
      <c r="J126" s="45"/>
    </row>
    <row r="127" spans="1:10" s="14" customFormat="1" ht="26.25" customHeight="1">
      <c r="A127" s="35"/>
      <c r="B127" s="128">
        <v>75601</v>
      </c>
      <c r="C127" s="33"/>
      <c r="D127" s="34"/>
      <c r="E127" s="129" t="s">
        <v>9</v>
      </c>
      <c r="F127" s="163">
        <f>SUM(F128)</f>
        <v>60024</v>
      </c>
      <c r="G127" s="163">
        <f>SUM(G128)</f>
        <v>57857.27</v>
      </c>
      <c r="H127" s="534">
        <f>SUM(G127*100/F127)</f>
        <v>96.39022724243635</v>
      </c>
      <c r="I127" s="374">
        <f>SUM(I130:I131)</f>
        <v>82615.4</v>
      </c>
      <c r="J127" s="13"/>
    </row>
    <row r="128" spans="1:10" s="14" customFormat="1" ht="12.75">
      <c r="A128" s="11"/>
      <c r="B128" s="321"/>
      <c r="C128" s="268"/>
      <c r="D128" s="43"/>
      <c r="E128" s="319" t="s">
        <v>46</v>
      </c>
      <c r="F128" s="320">
        <f>SUM(F130:F132)</f>
        <v>60024</v>
      </c>
      <c r="G128" s="320">
        <f>SUM(G130:G132)</f>
        <v>57857.27</v>
      </c>
      <c r="H128" s="514">
        <f>SUM(G128*100/F128)</f>
        <v>96.39022724243635</v>
      </c>
      <c r="I128" s="253">
        <f>SUM(I130:I131)</f>
        <v>82615.4</v>
      </c>
      <c r="J128" s="13"/>
    </row>
    <row r="129" spans="1:10" s="14" customFormat="1" ht="12.75">
      <c r="A129" s="11"/>
      <c r="B129" s="321"/>
      <c r="C129" s="15"/>
      <c r="D129" s="27"/>
      <c r="E129" s="331" t="s">
        <v>47</v>
      </c>
      <c r="F129" s="320"/>
      <c r="G129" s="332"/>
      <c r="H129" s="514" t="s">
        <v>134</v>
      </c>
      <c r="I129" s="154"/>
      <c r="J129" s="13"/>
    </row>
    <row r="130" spans="1:10" s="58" customFormat="1" ht="14.25" customHeight="1">
      <c r="A130" s="64"/>
      <c r="B130" s="50"/>
      <c r="C130" s="597"/>
      <c r="D130" s="132">
        <v>350</v>
      </c>
      <c r="E130" s="133" t="s">
        <v>80</v>
      </c>
      <c r="F130" s="148">
        <v>60000</v>
      </c>
      <c r="G130" s="148">
        <v>57833.21</v>
      </c>
      <c r="H130" s="514">
        <f>SUM(G130*100/F130)</f>
        <v>96.38868333333333</v>
      </c>
      <c r="I130" s="56">
        <v>82615.4</v>
      </c>
      <c r="J130" s="57"/>
    </row>
    <row r="131" spans="1:10" s="58" customFormat="1" ht="12.75">
      <c r="A131" s="60"/>
      <c r="B131" s="59"/>
      <c r="C131" s="150"/>
      <c r="D131" s="150"/>
      <c r="E131" s="152" t="s">
        <v>96</v>
      </c>
      <c r="F131" s="164"/>
      <c r="G131" s="164"/>
      <c r="H131" s="604" t="s">
        <v>134</v>
      </c>
      <c r="I131" s="88"/>
      <c r="J131" s="57"/>
    </row>
    <row r="132" spans="1:10" s="418" customFormat="1" ht="25.5">
      <c r="A132" s="460"/>
      <c r="B132" s="460"/>
      <c r="C132" s="448"/>
      <c r="D132" s="349">
        <v>910</v>
      </c>
      <c r="E132" s="157" t="s">
        <v>92</v>
      </c>
      <c r="F132" s="352">
        <v>24</v>
      </c>
      <c r="G132" s="351">
        <v>24.06</v>
      </c>
      <c r="H132" s="531">
        <f>SUM(G132*100/F132)</f>
        <v>100.25</v>
      </c>
      <c r="I132" s="117">
        <v>0</v>
      </c>
      <c r="J132" s="417"/>
    </row>
    <row r="133" spans="1:9" s="143" customFormat="1" ht="12.75">
      <c r="A133" s="138" t="s">
        <v>127</v>
      </c>
      <c r="B133" s="139">
        <v>6</v>
      </c>
      <c r="C133" s="140"/>
      <c r="D133" s="140"/>
      <c r="E133" s="141"/>
      <c r="F133" s="140"/>
      <c r="G133" s="140"/>
      <c r="H133" s="524" t="s">
        <v>134</v>
      </c>
      <c r="I133" s="142"/>
    </row>
    <row r="134" spans="1:9" s="1" customFormat="1" ht="13.5" thickBot="1">
      <c r="A134" s="5"/>
      <c r="B134" s="4"/>
      <c r="C134" s="2"/>
      <c r="D134" s="2"/>
      <c r="E134" s="10"/>
      <c r="F134" s="2"/>
      <c r="G134" s="2"/>
      <c r="H134" s="525" t="s">
        <v>134</v>
      </c>
      <c r="I134" s="40"/>
    </row>
    <row r="135" spans="1:10" s="3" customFormat="1" ht="11.25" customHeight="1" thickBot="1">
      <c r="A135" s="246" t="s">
        <v>94</v>
      </c>
      <c r="B135" s="247" t="s">
        <v>124</v>
      </c>
      <c r="C135" s="706" t="s">
        <v>106</v>
      </c>
      <c r="D135" s="707"/>
      <c r="E135" s="249" t="s">
        <v>93</v>
      </c>
      <c r="F135" s="248" t="s">
        <v>131</v>
      </c>
      <c r="G135" s="278" t="s">
        <v>132</v>
      </c>
      <c r="H135" s="546" t="s">
        <v>133</v>
      </c>
      <c r="I135" s="280" t="s">
        <v>138</v>
      </c>
      <c r="J135" s="6"/>
    </row>
    <row r="136" spans="1:10" s="14" customFormat="1" ht="25.5" customHeight="1">
      <c r="A136" s="25"/>
      <c r="B136" s="146">
        <v>75615</v>
      </c>
      <c r="C136" s="22"/>
      <c r="D136" s="23"/>
      <c r="E136" s="165" t="s">
        <v>10</v>
      </c>
      <c r="F136" s="166">
        <f>SUM(F141:F149)</f>
        <v>8165774</v>
      </c>
      <c r="G136" s="376">
        <f>SUM(G141:G149)</f>
        <v>8120070.019999999</v>
      </c>
      <c r="H136" s="532">
        <f>SUM(G136*100/F136)</f>
        <v>99.44029824974336</v>
      </c>
      <c r="I136" s="377">
        <f>SUM(I141:I149)</f>
        <v>516840.96</v>
      </c>
      <c r="J136" s="13"/>
    </row>
    <row r="137" spans="1:10" s="14" customFormat="1" ht="12.75">
      <c r="A137" s="25"/>
      <c r="B137" s="13"/>
      <c r="C137" s="11"/>
      <c r="D137" s="24"/>
      <c r="E137" s="167" t="s">
        <v>12</v>
      </c>
      <c r="F137" s="25"/>
      <c r="G137" s="11"/>
      <c r="H137" s="526" t="s">
        <v>134</v>
      </c>
      <c r="I137" s="168"/>
      <c r="J137" s="13"/>
    </row>
    <row r="138" spans="1:10" s="14" customFormat="1" ht="12.75">
      <c r="A138" s="25"/>
      <c r="B138" s="15"/>
      <c r="C138" s="26"/>
      <c r="D138" s="27"/>
      <c r="E138" s="169" t="s">
        <v>11</v>
      </c>
      <c r="F138" s="28"/>
      <c r="G138" s="26"/>
      <c r="H138" s="531" t="s">
        <v>134</v>
      </c>
      <c r="I138" s="159"/>
      <c r="J138" s="13"/>
    </row>
    <row r="139" spans="1:10" s="14" customFormat="1" ht="12.75">
      <c r="A139" s="11"/>
      <c r="B139" s="321"/>
      <c r="C139" s="268"/>
      <c r="D139" s="43"/>
      <c r="E139" s="319" t="s">
        <v>46</v>
      </c>
      <c r="F139" s="320">
        <f>SUM(F141:F149)</f>
        <v>8165774</v>
      </c>
      <c r="G139" s="320">
        <f>SUM(G141:G149)</f>
        <v>8120070.019999999</v>
      </c>
      <c r="H139" s="526">
        <f>SUM(G139*100/F139)</f>
        <v>99.44029824974336</v>
      </c>
      <c r="I139" s="253">
        <f>SUM(I141:I149)</f>
        <v>516840.96</v>
      </c>
      <c r="J139" s="13"/>
    </row>
    <row r="140" spans="1:10" s="14" customFormat="1" ht="12.75">
      <c r="A140" s="11"/>
      <c r="B140" s="321"/>
      <c r="C140" s="15"/>
      <c r="D140" s="27"/>
      <c r="E140" s="331" t="s">
        <v>47</v>
      </c>
      <c r="F140" s="320"/>
      <c r="G140" s="332"/>
      <c r="H140" s="514" t="s">
        <v>134</v>
      </c>
      <c r="I140" s="154"/>
      <c r="J140" s="13"/>
    </row>
    <row r="141" spans="1:10" s="58" customFormat="1" ht="12.75">
      <c r="A141" s="64"/>
      <c r="B141" s="50"/>
      <c r="C141" s="184"/>
      <c r="D141" s="151">
        <v>310</v>
      </c>
      <c r="E141" s="152" t="s">
        <v>78</v>
      </c>
      <c r="F141" s="170">
        <v>7483630</v>
      </c>
      <c r="G141" s="170">
        <v>7464603.93</v>
      </c>
      <c r="H141" s="514">
        <f aca="true" t="shared" si="1" ref="H141:H148">SUM(G141*100/F141)</f>
        <v>99.74576415456136</v>
      </c>
      <c r="I141" s="154">
        <v>437615.03</v>
      </c>
      <c r="J141" s="57"/>
    </row>
    <row r="142" spans="1:10" s="58" customFormat="1" ht="12.75">
      <c r="A142" s="60"/>
      <c r="B142" s="59"/>
      <c r="C142" s="185"/>
      <c r="D142" s="172">
        <v>320</v>
      </c>
      <c r="E142" s="173" t="s">
        <v>95</v>
      </c>
      <c r="F142" s="174">
        <v>12950</v>
      </c>
      <c r="G142" s="174">
        <v>12540</v>
      </c>
      <c r="H142" s="514">
        <f t="shared" si="1"/>
        <v>96.83397683397683</v>
      </c>
      <c r="I142" s="117">
        <v>70</v>
      </c>
      <c r="J142" s="57"/>
    </row>
    <row r="143" spans="1:10" s="58" customFormat="1" ht="12.75">
      <c r="A143" s="60"/>
      <c r="B143" s="59"/>
      <c r="C143" s="155"/>
      <c r="D143" s="156">
        <v>330</v>
      </c>
      <c r="E143" s="157" t="s">
        <v>114</v>
      </c>
      <c r="F143" s="390">
        <v>34780</v>
      </c>
      <c r="G143" s="390">
        <v>34785</v>
      </c>
      <c r="H143" s="533">
        <f t="shared" si="1"/>
        <v>100.01437607820587</v>
      </c>
      <c r="I143" s="117">
        <v>0</v>
      </c>
      <c r="J143" s="57"/>
    </row>
    <row r="144" spans="1:10" s="58" customFormat="1" ht="12.75">
      <c r="A144" s="60"/>
      <c r="B144" s="59"/>
      <c r="C144" s="155"/>
      <c r="D144" s="156">
        <v>340</v>
      </c>
      <c r="E144" s="157" t="s">
        <v>123</v>
      </c>
      <c r="F144" s="198">
        <v>241850</v>
      </c>
      <c r="G144" s="198">
        <v>243594.97</v>
      </c>
      <c r="H144" s="533">
        <f t="shared" si="1"/>
        <v>100.7215091999173</v>
      </c>
      <c r="I144" s="117">
        <v>1546.93</v>
      </c>
      <c r="J144" s="57"/>
    </row>
    <row r="145" spans="1:10" s="58" customFormat="1" ht="12.75">
      <c r="A145" s="60"/>
      <c r="B145" s="59"/>
      <c r="C145" s="185"/>
      <c r="D145" s="172">
        <v>500</v>
      </c>
      <c r="E145" s="173" t="s">
        <v>117</v>
      </c>
      <c r="F145" s="174">
        <v>28590</v>
      </c>
      <c r="G145" s="174">
        <v>28827</v>
      </c>
      <c r="H145" s="533">
        <f t="shared" si="1"/>
        <v>100.8289611752361</v>
      </c>
      <c r="I145" s="117">
        <v>5</v>
      </c>
      <c r="J145" s="57"/>
    </row>
    <row r="146" spans="1:10" s="418" customFormat="1" ht="25.5">
      <c r="A146" s="435"/>
      <c r="B146" s="414"/>
      <c r="C146" s="416"/>
      <c r="D146" s="339">
        <v>690</v>
      </c>
      <c r="E146" s="391" t="s">
        <v>165</v>
      </c>
      <c r="F146" s="462">
        <v>930</v>
      </c>
      <c r="G146" s="462">
        <v>977.6</v>
      </c>
      <c r="H146" s="533">
        <f t="shared" si="1"/>
        <v>105.11827956989248</v>
      </c>
      <c r="I146" s="117">
        <v>0</v>
      </c>
      <c r="J146" s="417"/>
    </row>
    <row r="147" spans="1:10" s="418" customFormat="1" ht="25.5">
      <c r="A147" s="435"/>
      <c r="B147" s="414"/>
      <c r="C147" s="448"/>
      <c r="D147" s="349">
        <v>910</v>
      </c>
      <c r="E147" s="157" t="s">
        <v>92</v>
      </c>
      <c r="F147" s="352">
        <v>50000</v>
      </c>
      <c r="G147" s="351">
        <v>21697.52</v>
      </c>
      <c r="H147" s="514">
        <f t="shared" si="1"/>
        <v>43.39504</v>
      </c>
      <c r="I147" s="117">
        <v>77604</v>
      </c>
      <c r="J147" s="417"/>
    </row>
    <row r="148" spans="1:10" s="58" customFormat="1" ht="25.5">
      <c r="A148" s="60"/>
      <c r="B148" s="59"/>
      <c r="C148" s="333"/>
      <c r="D148" s="177">
        <v>2680</v>
      </c>
      <c r="E148" s="133" t="s">
        <v>13</v>
      </c>
      <c r="F148" s="178">
        <v>313044</v>
      </c>
      <c r="G148" s="178">
        <v>313044</v>
      </c>
      <c r="H148" s="514">
        <f t="shared" si="1"/>
        <v>100</v>
      </c>
      <c r="I148" s="56">
        <v>0</v>
      </c>
      <c r="J148" s="57"/>
    </row>
    <row r="149" spans="1:10" s="58" customFormat="1" ht="63.75" customHeight="1">
      <c r="A149" s="60"/>
      <c r="B149" s="135"/>
      <c r="C149" s="84"/>
      <c r="D149" s="84"/>
      <c r="E149" s="180" t="s">
        <v>14</v>
      </c>
      <c r="F149" s="179"/>
      <c r="G149" s="179"/>
      <c r="H149" s="531" t="s">
        <v>134</v>
      </c>
      <c r="I149" s="88"/>
      <c r="J149" s="57"/>
    </row>
    <row r="150" spans="1:10" s="14" customFormat="1" ht="25.5">
      <c r="A150" s="25"/>
      <c r="B150" s="511">
        <v>75616</v>
      </c>
      <c r="C150" s="22"/>
      <c r="D150" s="23"/>
      <c r="E150" s="181" t="s">
        <v>15</v>
      </c>
      <c r="F150" s="166">
        <f>SUM(F153)</f>
        <v>7432040</v>
      </c>
      <c r="G150" s="166">
        <f>SUM(G153)</f>
        <v>7486305.290000001</v>
      </c>
      <c r="H150" s="532">
        <f>SUM(G150*100/F150)</f>
        <v>100.73015336300668</v>
      </c>
      <c r="I150" s="377">
        <f>SUM(I153)</f>
        <v>1601712.64</v>
      </c>
      <c r="J150" s="13"/>
    </row>
    <row r="151" spans="1:10" s="14" customFormat="1" ht="12.75">
      <c r="A151" s="25"/>
      <c r="B151" s="24"/>
      <c r="C151" s="11"/>
      <c r="D151" s="24"/>
      <c r="E151" s="182" t="s">
        <v>17</v>
      </c>
      <c r="F151" s="25"/>
      <c r="G151" s="11"/>
      <c r="H151" s="526" t="s">
        <v>134</v>
      </c>
      <c r="I151" s="168"/>
      <c r="J151" s="13"/>
    </row>
    <row r="152" spans="1:10" s="14" customFormat="1" ht="12.75">
      <c r="A152" s="25"/>
      <c r="B152" s="24"/>
      <c r="C152" s="26"/>
      <c r="D152" s="27"/>
      <c r="E152" s="183" t="s">
        <v>16</v>
      </c>
      <c r="F152" s="28"/>
      <c r="G152" s="26"/>
      <c r="H152" s="531" t="s">
        <v>134</v>
      </c>
      <c r="I152" s="159"/>
      <c r="J152" s="13"/>
    </row>
    <row r="153" spans="1:10" s="14" customFormat="1" ht="12.75">
      <c r="A153" s="11"/>
      <c r="B153" s="321"/>
      <c r="C153" s="268"/>
      <c r="D153" s="43"/>
      <c r="E153" s="319" t="s">
        <v>46</v>
      </c>
      <c r="F153" s="320">
        <f>SUM(F155:F168)</f>
        <v>7432040</v>
      </c>
      <c r="G153" s="320">
        <f>SUM(G155:G168)</f>
        <v>7486305.290000001</v>
      </c>
      <c r="H153" s="526">
        <f>SUM(G153*100/F153)</f>
        <v>100.73015336300668</v>
      </c>
      <c r="I153" s="253">
        <f>SUM(I155:I168)</f>
        <v>1601712.64</v>
      </c>
      <c r="J153" s="13"/>
    </row>
    <row r="154" spans="1:10" s="14" customFormat="1" ht="12.75">
      <c r="A154" s="11"/>
      <c r="B154" s="321"/>
      <c r="C154" s="15"/>
      <c r="D154" s="27"/>
      <c r="E154" s="331" t="s">
        <v>47</v>
      </c>
      <c r="F154" s="320"/>
      <c r="G154" s="332"/>
      <c r="H154" s="514" t="s">
        <v>134</v>
      </c>
      <c r="I154" s="154"/>
      <c r="J154" s="13"/>
    </row>
    <row r="155" spans="1:10" s="58" customFormat="1" ht="12.75">
      <c r="A155" s="64"/>
      <c r="B155" s="50"/>
      <c r="C155" s="184"/>
      <c r="D155" s="151">
        <v>310</v>
      </c>
      <c r="E155" s="152" t="s">
        <v>78</v>
      </c>
      <c r="F155" s="170">
        <v>5498410</v>
      </c>
      <c r="G155" s="170">
        <v>5558804.15</v>
      </c>
      <c r="H155" s="514">
        <f aca="true" t="shared" si="2" ref="H155:H168">SUM(G155*100/F155)</f>
        <v>101.09839298997346</v>
      </c>
      <c r="I155" s="154">
        <v>1066537.82</v>
      </c>
      <c r="J155" s="57"/>
    </row>
    <row r="156" spans="1:10" s="58" customFormat="1" ht="12.75">
      <c r="A156" s="60"/>
      <c r="B156" s="59"/>
      <c r="C156" s="185"/>
      <c r="D156" s="172">
        <v>320</v>
      </c>
      <c r="E156" s="173" t="s">
        <v>95</v>
      </c>
      <c r="F156" s="176">
        <v>424000</v>
      </c>
      <c r="G156" s="176">
        <v>426578.21</v>
      </c>
      <c r="H156" s="514">
        <f t="shared" si="2"/>
        <v>100.60806839622641</v>
      </c>
      <c r="I156" s="117">
        <v>13277.98</v>
      </c>
      <c r="J156" s="57"/>
    </row>
    <row r="157" spans="1:10" s="58" customFormat="1" ht="12.75">
      <c r="A157" s="60"/>
      <c r="B157" s="59"/>
      <c r="C157" s="185"/>
      <c r="D157" s="172">
        <v>330</v>
      </c>
      <c r="E157" s="173" t="s">
        <v>114</v>
      </c>
      <c r="F157" s="174">
        <v>11010</v>
      </c>
      <c r="G157" s="174">
        <v>11268.24</v>
      </c>
      <c r="H157" s="514">
        <f t="shared" si="2"/>
        <v>102.34550408719346</v>
      </c>
      <c r="I157" s="117">
        <v>110.7</v>
      </c>
      <c r="J157" s="57"/>
    </row>
    <row r="158" spans="1:10" s="58" customFormat="1" ht="12.75">
      <c r="A158" s="60"/>
      <c r="B158" s="59"/>
      <c r="C158" s="185"/>
      <c r="D158" s="172">
        <v>340</v>
      </c>
      <c r="E158" s="173" t="s">
        <v>123</v>
      </c>
      <c r="F158" s="176">
        <v>578510</v>
      </c>
      <c r="G158" s="176">
        <v>582556.72</v>
      </c>
      <c r="H158" s="514">
        <f t="shared" si="2"/>
        <v>100.6995073551019</v>
      </c>
      <c r="I158" s="117">
        <v>24769.09</v>
      </c>
      <c r="J158" s="57"/>
    </row>
    <row r="159" spans="1:10" s="58" customFormat="1" ht="12.75">
      <c r="A159" s="74"/>
      <c r="B159" s="135"/>
      <c r="C159" s="185"/>
      <c r="D159" s="172">
        <v>360</v>
      </c>
      <c r="E159" s="173" t="s">
        <v>91</v>
      </c>
      <c r="F159" s="176">
        <v>142860</v>
      </c>
      <c r="G159" s="176">
        <v>145143.61</v>
      </c>
      <c r="H159" s="533">
        <f t="shared" si="2"/>
        <v>101.59849503009939</v>
      </c>
      <c r="I159" s="117">
        <v>11098.39</v>
      </c>
      <c r="J159" s="57"/>
    </row>
    <row r="160" spans="1:9" s="143" customFormat="1" ht="12.75">
      <c r="A160" s="138" t="s">
        <v>127</v>
      </c>
      <c r="B160" s="139">
        <v>7</v>
      </c>
      <c r="C160" s="140"/>
      <c r="D160" s="140"/>
      <c r="E160" s="141"/>
      <c r="F160" s="140"/>
      <c r="G160" s="140"/>
      <c r="H160" s="524" t="s">
        <v>134</v>
      </c>
      <c r="I160" s="142"/>
    </row>
    <row r="161" spans="1:9" s="1" customFormat="1" ht="13.5" thickBot="1">
      <c r="A161" s="5"/>
      <c r="B161" s="4"/>
      <c r="C161" s="2"/>
      <c r="D161" s="2"/>
      <c r="E161" s="10"/>
      <c r="F161" s="2"/>
      <c r="G161" s="2"/>
      <c r="H161" s="525" t="s">
        <v>134</v>
      </c>
      <c r="I161" s="40"/>
    </row>
    <row r="162" spans="1:10" s="3" customFormat="1" ht="11.25" customHeight="1" thickBot="1">
      <c r="A162" s="246" t="s">
        <v>94</v>
      </c>
      <c r="B162" s="247" t="s">
        <v>124</v>
      </c>
      <c r="C162" s="706" t="s">
        <v>106</v>
      </c>
      <c r="D162" s="707"/>
      <c r="E162" s="249" t="s">
        <v>93</v>
      </c>
      <c r="F162" s="248" t="s">
        <v>131</v>
      </c>
      <c r="G162" s="278" t="s">
        <v>132</v>
      </c>
      <c r="H162" s="546" t="s">
        <v>133</v>
      </c>
      <c r="I162" s="280" t="s">
        <v>138</v>
      </c>
      <c r="J162" s="6"/>
    </row>
    <row r="163" spans="1:10" s="58" customFormat="1" ht="12.75">
      <c r="A163" s="60"/>
      <c r="B163" s="59"/>
      <c r="C163" s="185"/>
      <c r="D163" s="172">
        <v>370</v>
      </c>
      <c r="E163" s="173" t="s">
        <v>50</v>
      </c>
      <c r="F163" s="174">
        <v>45630</v>
      </c>
      <c r="G163" s="174">
        <v>46476.33</v>
      </c>
      <c r="H163" s="514">
        <f t="shared" si="2"/>
        <v>101.85476660092044</v>
      </c>
      <c r="I163" s="117">
        <v>41269.66</v>
      </c>
      <c r="J163" s="57"/>
    </row>
    <row r="164" spans="1:10" s="58" customFormat="1" ht="12.75">
      <c r="A164" s="60"/>
      <c r="B164" s="59"/>
      <c r="C164" s="185"/>
      <c r="D164" s="172">
        <v>430</v>
      </c>
      <c r="E164" s="173" t="s">
        <v>110</v>
      </c>
      <c r="F164" s="176">
        <v>160000</v>
      </c>
      <c r="G164" s="176">
        <v>157397.5</v>
      </c>
      <c r="H164" s="514">
        <f t="shared" si="2"/>
        <v>98.3734375</v>
      </c>
      <c r="I164" s="117">
        <v>0</v>
      </c>
      <c r="J164" s="57"/>
    </row>
    <row r="165" spans="1:10" s="58" customFormat="1" ht="12.75">
      <c r="A165" s="60"/>
      <c r="B165" s="59"/>
      <c r="C165" s="185"/>
      <c r="D165" s="172">
        <v>440</v>
      </c>
      <c r="E165" s="173" t="s">
        <v>100</v>
      </c>
      <c r="F165" s="174">
        <v>1500</v>
      </c>
      <c r="G165" s="174">
        <v>744.96</v>
      </c>
      <c r="H165" s="514">
        <f t="shared" si="2"/>
        <v>49.664</v>
      </c>
      <c r="I165" s="117">
        <v>0</v>
      </c>
      <c r="J165" s="57"/>
    </row>
    <row r="166" spans="1:10" s="58" customFormat="1" ht="12.75">
      <c r="A166" s="60"/>
      <c r="B166" s="59"/>
      <c r="C166" s="185"/>
      <c r="D166" s="172">
        <v>500</v>
      </c>
      <c r="E166" s="173" t="s">
        <v>117</v>
      </c>
      <c r="F166" s="176">
        <v>500000</v>
      </c>
      <c r="G166" s="176">
        <v>490182.58</v>
      </c>
      <c r="H166" s="533">
        <f t="shared" si="2"/>
        <v>98.036516</v>
      </c>
      <c r="I166" s="117">
        <v>4342</v>
      </c>
      <c r="J166" s="57"/>
    </row>
    <row r="167" spans="1:10" s="418" customFormat="1" ht="25.5">
      <c r="A167" s="435"/>
      <c r="B167" s="414"/>
      <c r="C167" s="463"/>
      <c r="D167" s="336">
        <v>690</v>
      </c>
      <c r="E167" s="337" t="s">
        <v>166</v>
      </c>
      <c r="F167" s="464">
        <v>20120</v>
      </c>
      <c r="G167" s="464">
        <v>21591.83</v>
      </c>
      <c r="H167" s="533">
        <f t="shared" si="2"/>
        <v>107.31525844930418</v>
      </c>
      <c r="I167" s="117">
        <v>0</v>
      </c>
      <c r="J167" s="417"/>
    </row>
    <row r="168" spans="1:10" s="418" customFormat="1" ht="25.5">
      <c r="A168" s="435"/>
      <c r="B168" s="460"/>
      <c r="C168" s="448"/>
      <c r="D168" s="349">
        <v>910</v>
      </c>
      <c r="E168" s="157" t="s">
        <v>92</v>
      </c>
      <c r="F168" s="352">
        <v>50000</v>
      </c>
      <c r="G168" s="351">
        <v>45561.16</v>
      </c>
      <c r="H168" s="533">
        <f t="shared" si="2"/>
        <v>91.12232</v>
      </c>
      <c r="I168" s="117">
        <v>440307</v>
      </c>
      <c r="J168" s="417"/>
    </row>
    <row r="169" spans="1:10" s="14" customFormat="1" ht="38.25">
      <c r="A169" s="25"/>
      <c r="B169" s="598">
        <v>75618</v>
      </c>
      <c r="C169" s="12"/>
      <c r="D169" s="29"/>
      <c r="E169" s="48" t="s">
        <v>18</v>
      </c>
      <c r="F169" s="49">
        <f>SUM(F175:F178,F172:F174)</f>
        <v>1814838</v>
      </c>
      <c r="G169" s="49">
        <f>SUM(G175:G178,G172:G174)</f>
        <v>1821974.8900000001</v>
      </c>
      <c r="H169" s="532">
        <f>SUM(G169*100/F169)</f>
        <v>100.39325218008439</v>
      </c>
      <c r="I169" s="373">
        <f>SUM(I170)</f>
        <v>2830.62</v>
      </c>
      <c r="J169" s="13"/>
    </row>
    <row r="170" spans="1:10" s="14" customFormat="1" ht="12.75">
      <c r="A170" s="11"/>
      <c r="B170" s="321"/>
      <c r="C170" s="268"/>
      <c r="D170" s="43"/>
      <c r="E170" s="319" t="s">
        <v>46</v>
      </c>
      <c r="F170" s="320">
        <f>SUM(F172:F177)</f>
        <v>1814832</v>
      </c>
      <c r="G170" s="320">
        <f>SUM(G175:G178,G172:G174)</f>
        <v>1821974.8900000001</v>
      </c>
      <c r="H170" s="514">
        <f>SUM(G170*100/F170)</f>
        <v>100.39358408932617</v>
      </c>
      <c r="I170" s="253">
        <f>SUM(I172:I178)</f>
        <v>2830.62</v>
      </c>
      <c r="J170" s="13"/>
    </row>
    <row r="171" spans="1:10" s="14" customFormat="1" ht="12.75">
      <c r="A171" s="11"/>
      <c r="B171" s="321"/>
      <c r="C171" s="15"/>
      <c r="D171" s="27"/>
      <c r="E171" s="331" t="s">
        <v>47</v>
      </c>
      <c r="F171" s="320"/>
      <c r="G171" s="332"/>
      <c r="H171" s="533" t="s">
        <v>134</v>
      </c>
      <c r="I171" s="154"/>
      <c r="J171" s="13"/>
    </row>
    <row r="172" spans="1:10" s="58" customFormat="1" ht="12.75">
      <c r="A172" s="50"/>
      <c r="B172" s="505"/>
      <c r="C172" s="330"/>
      <c r="D172" s="172">
        <v>410</v>
      </c>
      <c r="E172" s="173" t="s">
        <v>87</v>
      </c>
      <c r="F172" s="176">
        <v>500000</v>
      </c>
      <c r="G172" s="188">
        <v>475176.53</v>
      </c>
      <c r="H172" s="514">
        <f>SUM(G172*100/F172)</f>
        <v>95.035306</v>
      </c>
      <c r="I172" s="117">
        <v>0</v>
      </c>
      <c r="J172" s="57"/>
    </row>
    <row r="173" spans="1:10" s="58" customFormat="1" ht="12.75">
      <c r="A173" s="189"/>
      <c r="B173" s="550"/>
      <c r="C173" s="171"/>
      <c r="D173" s="172">
        <v>460</v>
      </c>
      <c r="E173" s="173" t="s">
        <v>101</v>
      </c>
      <c r="F173" s="176">
        <v>14990</v>
      </c>
      <c r="G173" s="188">
        <v>14996.4</v>
      </c>
      <c r="H173" s="533">
        <f>SUM(G173*100/F173)</f>
        <v>100.04269513008673</v>
      </c>
      <c r="I173" s="117">
        <v>0</v>
      </c>
      <c r="J173" s="57"/>
    </row>
    <row r="174" spans="1:10" s="58" customFormat="1" ht="12.75">
      <c r="A174" s="59"/>
      <c r="B174" s="61"/>
      <c r="C174" s="155"/>
      <c r="D174" s="156">
        <v>480</v>
      </c>
      <c r="E174" s="157" t="s">
        <v>109</v>
      </c>
      <c r="F174" s="198">
        <v>570182</v>
      </c>
      <c r="G174" s="465">
        <v>572282.18</v>
      </c>
      <c r="H174" s="514">
        <f>SUM(G174*100/F174)</f>
        <v>100.36833502285236</v>
      </c>
      <c r="I174" s="117">
        <v>0</v>
      </c>
      <c r="J174" s="57"/>
    </row>
    <row r="175" spans="1:10" s="58" customFormat="1" ht="25.5">
      <c r="A175" s="60"/>
      <c r="B175" s="59"/>
      <c r="C175" s="333"/>
      <c r="D175" s="132">
        <v>490</v>
      </c>
      <c r="E175" s="133" t="s">
        <v>21</v>
      </c>
      <c r="F175" s="178">
        <v>725690</v>
      </c>
      <c r="G175" s="466">
        <v>755270.38</v>
      </c>
      <c r="H175" s="514">
        <f>SUM(G175*100/F175)</f>
        <v>104.07617302153812</v>
      </c>
      <c r="I175" s="56">
        <v>2812.24</v>
      </c>
      <c r="J175" s="57"/>
    </row>
    <row r="176" spans="1:10" s="58" customFormat="1" ht="89.25">
      <c r="A176" s="60"/>
      <c r="B176" s="59"/>
      <c r="C176" s="150"/>
      <c r="D176" s="150"/>
      <c r="E176" s="316" t="s">
        <v>234</v>
      </c>
      <c r="F176" s="164"/>
      <c r="G176" s="164"/>
      <c r="H176" s="604" t="s">
        <v>134</v>
      </c>
      <c r="I176" s="88"/>
      <c r="J176" s="57"/>
    </row>
    <row r="177" spans="1:10" s="58" customFormat="1" ht="25.5">
      <c r="A177" s="60"/>
      <c r="B177" s="59"/>
      <c r="C177" s="185"/>
      <c r="D177" s="172">
        <v>690</v>
      </c>
      <c r="E177" s="173" t="s">
        <v>169</v>
      </c>
      <c r="F177" s="174">
        <v>3970</v>
      </c>
      <c r="G177" s="174">
        <v>4243.2</v>
      </c>
      <c r="H177" s="526">
        <f>SUM(G177*100/F177)</f>
        <v>106.88161209068011</v>
      </c>
      <c r="I177" s="117">
        <v>0</v>
      </c>
      <c r="J177" s="57"/>
    </row>
    <row r="178" spans="1:10" s="58" customFormat="1" ht="26.25" customHeight="1">
      <c r="A178" s="135"/>
      <c r="B178" s="135"/>
      <c r="C178" s="150"/>
      <c r="D178" s="151">
        <v>920</v>
      </c>
      <c r="E178" s="316" t="s">
        <v>213</v>
      </c>
      <c r="F178" s="153">
        <v>6</v>
      </c>
      <c r="G178" s="153">
        <v>6.2</v>
      </c>
      <c r="H178" s="533">
        <f>SUM(G178*100/F178)</f>
        <v>103.33333333333333</v>
      </c>
      <c r="I178" s="154">
        <v>18.38</v>
      </c>
      <c r="J178" s="57"/>
    </row>
    <row r="179" spans="1:9" s="143" customFormat="1" ht="12.75">
      <c r="A179" s="138" t="s">
        <v>127</v>
      </c>
      <c r="B179" s="139">
        <v>8</v>
      </c>
      <c r="C179" s="140"/>
      <c r="D179" s="140"/>
      <c r="E179" s="141"/>
      <c r="F179" s="140"/>
      <c r="G179" s="140"/>
      <c r="H179" s="524" t="s">
        <v>134</v>
      </c>
      <c r="I179" s="142"/>
    </row>
    <row r="180" spans="1:9" s="1" customFormat="1" ht="13.5" thickBot="1">
      <c r="A180" s="5"/>
      <c r="B180" s="4"/>
      <c r="C180" s="2"/>
      <c r="D180" s="2"/>
      <c r="E180" s="10"/>
      <c r="F180" s="2"/>
      <c r="G180" s="2"/>
      <c r="H180" s="525" t="s">
        <v>134</v>
      </c>
      <c r="I180" s="40"/>
    </row>
    <row r="181" spans="1:10" s="3" customFormat="1" ht="11.25" customHeight="1" thickBot="1">
      <c r="A181" s="246" t="s">
        <v>94</v>
      </c>
      <c r="B181" s="247" t="s">
        <v>124</v>
      </c>
      <c r="C181" s="706" t="s">
        <v>106</v>
      </c>
      <c r="D181" s="707"/>
      <c r="E181" s="249" t="s">
        <v>93</v>
      </c>
      <c r="F181" s="248" t="s">
        <v>131</v>
      </c>
      <c r="G181" s="278" t="s">
        <v>132</v>
      </c>
      <c r="H181" s="546" t="s">
        <v>133</v>
      </c>
      <c r="I181" s="280" t="s">
        <v>138</v>
      </c>
      <c r="J181" s="6"/>
    </row>
    <row r="182" spans="1:10" s="14" customFormat="1" ht="25.5">
      <c r="A182" s="32"/>
      <c r="B182" s="512">
        <v>75621</v>
      </c>
      <c r="C182" s="12"/>
      <c r="D182" s="29"/>
      <c r="E182" s="48" t="s">
        <v>20</v>
      </c>
      <c r="F182" s="49">
        <f>SUM(F185:F186)</f>
        <v>15630166</v>
      </c>
      <c r="G182" s="49">
        <f>SUM(G185:G186)</f>
        <v>15265851.63</v>
      </c>
      <c r="H182" s="532">
        <f>SUM(G182*100/F182)</f>
        <v>97.66915866408584</v>
      </c>
      <c r="I182" s="372">
        <f>SUM(I185:I186)</f>
        <v>0</v>
      </c>
      <c r="J182" s="13"/>
    </row>
    <row r="183" spans="1:10" s="14" customFormat="1" ht="12.75">
      <c r="A183" s="11"/>
      <c r="B183" s="321"/>
      <c r="C183" s="268"/>
      <c r="D183" s="43"/>
      <c r="E183" s="319" t="s">
        <v>46</v>
      </c>
      <c r="F183" s="320">
        <f>SUM(F185:F186)</f>
        <v>15630166</v>
      </c>
      <c r="G183" s="320">
        <f>SUM(G185:G186)</f>
        <v>15265851.63</v>
      </c>
      <c r="H183" s="514">
        <f>SUM(G183*100/F183)</f>
        <v>97.66915866408584</v>
      </c>
      <c r="I183" s="117">
        <f>SUM(I185:I186)</f>
        <v>0</v>
      </c>
      <c r="J183" s="13"/>
    </row>
    <row r="184" spans="1:10" s="14" customFormat="1" ht="12.75">
      <c r="A184" s="11"/>
      <c r="B184" s="321"/>
      <c r="C184" s="15"/>
      <c r="D184" s="27"/>
      <c r="E184" s="331" t="s">
        <v>47</v>
      </c>
      <c r="F184" s="320"/>
      <c r="G184" s="332"/>
      <c r="H184" s="514" t="s">
        <v>134</v>
      </c>
      <c r="I184" s="154"/>
      <c r="J184" s="13"/>
    </row>
    <row r="185" spans="1:10" s="58" customFormat="1" ht="12.75">
      <c r="A185" s="186"/>
      <c r="B185" s="46"/>
      <c r="C185" s="187"/>
      <c r="D185" s="172">
        <v>10</v>
      </c>
      <c r="E185" s="173" t="s">
        <v>84</v>
      </c>
      <c r="F185" s="190">
        <v>15043866</v>
      </c>
      <c r="G185" s="190">
        <v>14626318</v>
      </c>
      <c r="H185" s="514">
        <f>SUM(G185*100/F185)</f>
        <v>97.22446344576586</v>
      </c>
      <c r="I185" s="154">
        <v>0</v>
      </c>
      <c r="J185" s="57"/>
    </row>
    <row r="186" spans="1:10" s="58" customFormat="1" ht="13.5" thickBot="1">
      <c r="A186" s="651"/>
      <c r="B186" s="652"/>
      <c r="C186" s="653"/>
      <c r="D186" s="654">
        <v>20</v>
      </c>
      <c r="E186" s="655" t="s">
        <v>83</v>
      </c>
      <c r="F186" s="656">
        <v>586300</v>
      </c>
      <c r="G186" s="656">
        <v>639533.63</v>
      </c>
      <c r="H186" s="536">
        <f>SUM(G186*100/F186)</f>
        <v>109.07958894763773</v>
      </c>
      <c r="I186" s="477">
        <v>0</v>
      </c>
      <c r="J186" s="57"/>
    </row>
    <row r="187" spans="1:10" s="47" customFormat="1" ht="12.75">
      <c r="A187" s="296">
        <v>758</v>
      </c>
      <c r="B187" s="305"/>
      <c r="C187" s="305"/>
      <c r="D187" s="306"/>
      <c r="E187" s="307" t="s">
        <v>99</v>
      </c>
      <c r="F187" s="308">
        <f>SUM(F188,F192,F196,F211,F215,F219,F226)</f>
        <v>16918776</v>
      </c>
      <c r="G187" s="308">
        <f>SUM(G188,G192,G196,G211,G215,G219,G226)</f>
        <v>16852754.720000003</v>
      </c>
      <c r="H187" s="528">
        <f>SUM(G187*100/F187)</f>
        <v>99.60977508065596</v>
      </c>
      <c r="I187" s="379">
        <f>SUM(I188,I196,I211,I215,I219,I226)</f>
        <v>107.29</v>
      </c>
      <c r="J187" s="45"/>
    </row>
    <row r="188" spans="1:10" s="14" customFormat="1" ht="25.5">
      <c r="A188" s="35"/>
      <c r="B188" s="105">
        <v>75801</v>
      </c>
      <c r="C188" s="12"/>
      <c r="D188" s="29"/>
      <c r="E188" s="48" t="s">
        <v>19</v>
      </c>
      <c r="F188" s="191">
        <f>SUM(F191)</f>
        <v>15856995</v>
      </c>
      <c r="G188" s="191">
        <f>SUM(G191)</f>
        <v>15856995</v>
      </c>
      <c r="H188" s="532">
        <f>SUM(G188*100/F188)</f>
        <v>100</v>
      </c>
      <c r="I188" s="378">
        <f>SUM(I191)</f>
        <v>0</v>
      </c>
      <c r="J188" s="13"/>
    </row>
    <row r="189" spans="1:10" s="14" customFormat="1" ht="12.75">
      <c r="A189" s="25"/>
      <c r="B189" s="318"/>
      <c r="C189" s="268"/>
      <c r="D189" s="43"/>
      <c r="E189" s="319" t="s">
        <v>46</v>
      </c>
      <c r="F189" s="320">
        <f>SUM(F191)</f>
        <v>15856995</v>
      </c>
      <c r="G189" s="320">
        <f>SUM(G191)</f>
        <v>15856995</v>
      </c>
      <c r="H189" s="514">
        <f>SUM(G189*100/F189)</f>
        <v>100</v>
      </c>
      <c r="I189" s="253">
        <f>SUM(I191:I191)</f>
        <v>0</v>
      </c>
      <c r="J189" s="13"/>
    </row>
    <row r="190" spans="1:10" s="14" customFormat="1" ht="12.75">
      <c r="A190" s="25"/>
      <c r="B190" s="318"/>
      <c r="C190" s="15"/>
      <c r="D190" s="27"/>
      <c r="E190" s="331" t="s">
        <v>47</v>
      </c>
      <c r="F190" s="320"/>
      <c r="G190" s="332"/>
      <c r="H190" s="514" t="s">
        <v>134</v>
      </c>
      <c r="I190" s="154"/>
      <c r="J190" s="13"/>
    </row>
    <row r="191" spans="1:10" s="58" customFormat="1" ht="12.75">
      <c r="A191" s="50"/>
      <c r="B191" s="387"/>
      <c r="C191" s="187"/>
      <c r="D191" s="192">
        <v>2920</v>
      </c>
      <c r="E191" s="173" t="s">
        <v>126</v>
      </c>
      <c r="F191" s="193">
        <v>15856995</v>
      </c>
      <c r="G191" s="193">
        <v>15856995</v>
      </c>
      <c r="H191" s="533">
        <f>SUM(G191*100/F191)</f>
        <v>100</v>
      </c>
      <c r="I191" s="154">
        <v>0</v>
      </c>
      <c r="J191" s="57"/>
    </row>
    <row r="192" spans="1:10" s="14" customFormat="1" ht="25.5">
      <c r="A192" s="25"/>
      <c r="B192" s="105">
        <v>75802</v>
      </c>
      <c r="C192" s="12"/>
      <c r="D192" s="29"/>
      <c r="E192" s="469" t="s">
        <v>217</v>
      </c>
      <c r="F192" s="191">
        <f>SUM(F195)</f>
        <v>80773</v>
      </c>
      <c r="G192" s="191">
        <f>SUM(G195)</f>
        <v>80773</v>
      </c>
      <c r="H192" s="532">
        <f>SUM(G192*100/F192)</f>
        <v>100</v>
      </c>
      <c r="I192" s="378">
        <f>SUM(I195)</f>
        <v>0</v>
      </c>
      <c r="J192" s="13"/>
    </row>
    <row r="193" spans="1:10" s="14" customFormat="1" ht="12.75">
      <c r="A193" s="25"/>
      <c r="B193" s="318"/>
      <c r="C193" s="268"/>
      <c r="D193" s="43"/>
      <c r="E193" s="319" t="s">
        <v>46</v>
      </c>
      <c r="F193" s="320">
        <f>SUM(F195)</f>
        <v>80773</v>
      </c>
      <c r="G193" s="320">
        <f>SUM(G195)</f>
        <v>80773</v>
      </c>
      <c r="H193" s="514">
        <f>SUM(G193*100/F193)</f>
        <v>100</v>
      </c>
      <c r="I193" s="253">
        <f>SUM(I195:I195)</f>
        <v>0</v>
      </c>
      <c r="J193" s="13"/>
    </row>
    <row r="194" spans="1:10" s="14" customFormat="1" ht="12.75">
      <c r="A194" s="25"/>
      <c r="B194" s="318"/>
      <c r="C194" s="15"/>
      <c r="D194" s="27"/>
      <c r="E194" s="331" t="s">
        <v>47</v>
      </c>
      <c r="F194" s="320"/>
      <c r="G194" s="332"/>
      <c r="H194" s="514" t="s">
        <v>134</v>
      </c>
      <c r="I194" s="154"/>
      <c r="J194" s="13"/>
    </row>
    <row r="195" spans="1:10" s="58" customFormat="1" ht="12.75">
      <c r="A195" s="50"/>
      <c r="B195" s="387"/>
      <c r="C195" s="187"/>
      <c r="D195" s="192">
        <v>2750</v>
      </c>
      <c r="E195" s="337" t="s">
        <v>218</v>
      </c>
      <c r="F195" s="193">
        <v>80773</v>
      </c>
      <c r="G195" s="193">
        <v>80773</v>
      </c>
      <c r="H195" s="533">
        <f>SUM(G195*100/F195)</f>
        <v>100</v>
      </c>
      <c r="I195" s="154">
        <v>0</v>
      </c>
      <c r="J195" s="57"/>
    </row>
    <row r="196" spans="1:10" s="14" customFormat="1" ht="12.75">
      <c r="A196" s="25"/>
      <c r="B196" s="214">
        <v>75814</v>
      </c>
      <c r="C196" s="30"/>
      <c r="D196" s="31"/>
      <c r="E196" s="600" t="s">
        <v>184</v>
      </c>
      <c r="F196" s="195">
        <f>SUM(F207,F197)</f>
        <v>75761</v>
      </c>
      <c r="G196" s="195">
        <f>SUM(G207,G197)</f>
        <v>75760.59</v>
      </c>
      <c r="H196" s="533">
        <f>SUM(G196*100/F196)</f>
        <v>99.99945882446113</v>
      </c>
      <c r="I196" s="222">
        <f>SUM(I197)</f>
        <v>107.29</v>
      </c>
      <c r="J196" s="13"/>
    </row>
    <row r="197" spans="1:10" s="14" customFormat="1" ht="12.75">
      <c r="A197" s="25"/>
      <c r="B197" s="318"/>
      <c r="C197" s="268"/>
      <c r="D197" s="43"/>
      <c r="E197" s="319" t="s">
        <v>46</v>
      </c>
      <c r="F197" s="320">
        <f>SUM(F199:F203)</f>
        <v>30081</v>
      </c>
      <c r="G197" s="320">
        <f>SUM(G199:G203)</f>
        <v>30080.98</v>
      </c>
      <c r="H197" s="533">
        <f>SUM(G197*100/F197)</f>
        <v>99.99993351284864</v>
      </c>
      <c r="I197" s="253">
        <f>SUM(I199:I200)</f>
        <v>107.29</v>
      </c>
      <c r="J197" s="13"/>
    </row>
    <row r="198" spans="1:10" s="14" customFormat="1" ht="12.75">
      <c r="A198" s="11"/>
      <c r="B198" s="321"/>
      <c r="C198" s="268"/>
      <c r="D198" s="43"/>
      <c r="E198" s="331" t="s">
        <v>47</v>
      </c>
      <c r="F198" s="320"/>
      <c r="G198" s="332"/>
      <c r="H198" s="591" t="s">
        <v>134</v>
      </c>
      <c r="I198" s="117"/>
      <c r="J198" s="13"/>
    </row>
    <row r="199" spans="1:10" s="418" customFormat="1" ht="12.75">
      <c r="A199" s="435"/>
      <c r="B199" s="414"/>
      <c r="C199" s="436"/>
      <c r="D199" s="437">
        <v>920</v>
      </c>
      <c r="E199" s="438" t="s">
        <v>129</v>
      </c>
      <c r="F199" s="439">
        <v>0</v>
      </c>
      <c r="G199" s="440">
        <v>0</v>
      </c>
      <c r="H199" s="591">
        <v>0</v>
      </c>
      <c r="I199" s="117">
        <v>7.29</v>
      </c>
      <c r="J199" s="417"/>
    </row>
    <row r="200" spans="1:10" s="58" customFormat="1" ht="12.75">
      <c r="A200" s="64"/>
      <c r="B200" s="50"/>
      <c r="C200" s="79"/>
      <c r="D200" s="80">
        <v>970</v>
      </c>
      <c r="E200" s="385" t="s">
        <v>185</v>
      </c>
      <c r="F200" s="160">
        <v>1286</v>
      </c>
      <c r="G200" s="92">
        <v>1285.98</v>
      </c>
      <c r="H200" s="514">
        <f>SUM(G200*100/F200)</f>
        <v>99.99844479004666</v>
      </c>
      <c r="I200" s="83">
        <v>100</v>
      </c>
      <c r="J200" s="57"/>
    </row>
    <row r="201" spans="1:10" s="47" customFormat="1" ht="27.75" customHeight="1">
      <c r="A201" s="64"/>
      <c r="B201" s="50"/>
      <c r="C201" s="66"/>
      <c r="D201" s="109"/>
      <c r="E201" s="551" t="s">
        <v>186</v>
      </c>
      <c r="F201" s="84"/>
      <c r="G201" s="74"/>
      <c r="H201" s="531" t="s">
        <v>134</v>
      </c>
      <c r="I201" s="68"/>
      <c r="J201" s="45"/>
    </row>
    <row r="202" spans="1:10" s="47" customFormat="1" ht="25.5">
      <c r="A202" s="64"/>
      <c r="B202" s="50"/>
      <c r="C202" s="79"/>
      <c r="D202" s="52">
        <v>2030</v>
      </c>
      <c r="E202" s="53" t="s">
        <v>23</v>
      </c>
      <c r="F202" s="72">
        <v>28795</v>
      </c>
      <c r="G202" s="73">
        <v>28795</v>
      </c>
      <c r="H202" s="595">
        <f>SUM(G202*100/F202)</f>
        <v>100</v>
      </c>
      <c r="I202" s="667">
        <v>0</v>
      </c>
      <c r="J202" s="45"/>
    </row>
    <row r="203" spans="1:10" s="47" customFormat="1" ht="38.25">
      <c r="A203" s="162"/>
      <c r="B203" s="162"/>
      <c r="C203" s="66"/>
      <c r="D203" s="109"/>
      <c r="E203" s="161" t="s">
        <v>219</v>
      </c>
      <c r="F203" s="66"/>
      <c r="G203" s="65"/>
      <c r="H203" s="604" t="s">
        <v>134</v>
      </c>
      <c r="I203" s="68"/>
      <c r="J203" s="45"/>
    </row>
    <row r="204" spans="1:9" s="143" customFormat="1" ht="12.75">
      <c r="A204" s="138" t="s">
        <v>127</v>
      </c>
      <c r="B204" s="139">
        <v>9</v>
      </c>
      <c r="C204" s="140"/>
      <c r="D204" s="140"/>
      <c r="E204" s="141"/>
      <c r="F204" s="140"/>
      <c r="G204" s="140"/>
      <c r="H204" s="524" t="s">
        <v>134</v>
      </c>
      <c r="I204" s="142"/>
    </row>
    <row r="205" spans="1:9" s="1" customFormat="1" ht="13.5" thickBot="1">
      <c r="A205" s="5"/>
      <c r="B205" s="4"/>
      <c r="C205" s="2"/>
      <c r="D205" s="2"/>
      <c r="E205" s="10"/>
      <c r="F205" s="2"/>
      <c r="G205" s="2"/>
      <c r="H205" s="525" t="s">
        <v>134</v>
      </c>
      <c r="I205" s="40"/>
    </row>
    <row r="206" spans="1:10" s="3" customFormat="1" ht="11.25" customHeight="1" thickBot="1">
      <c r="A206" s="246" t="s">
        <v>94</v>
      </c>
      <c r="B206" s="247" t="s">
        <v>124</v>
      </c>
      <c r="C206" s="706" t="s">
        <v>106</v>
      </c>
      <c r="D206" s="707"/>
      <c r="E206" s="249" t="s">
        <v>93</v>
      </c>
      <c r="F206" s="248" t="s">
        <v>131</v>
      </c>
      <c r="G206" s="278" t="s">
        <v>132</v>
      </c>
      <c r="H206" s="546" t="s">
        <v>133</v>
      </c>
      <c r="I206" s="280" t="s">
        <v>138</v>
      </c>
      <c r="J206" s="6"/>
    </row>
    <row r="207" spans="1:10" s="14" customFormat="1" ht="12.75">
      <c r="A207" s="25"/>
      <c r="B207" s="669"/>
      <c r="C207" s="268"/>
      <c r="D207" s="43"/>
      <c r="E207" s="319" t="s">
        <v>48</v>
      </c>
      <c r="F207" s="320">
        <f>SUM(F209)</f>
        <v>45680</v>
      </c>
      <c r="G207" s="320">
        <f>SUM(G209)</f>
        <v>45679.61</v>
      </c>
      <c r="H207" s="591">
        <f>SUM(G207*100/F207)</f>
        <v>99.999146234676</v>
      </c>
      <c r="I207" s="601">
        <f>SUM(I209)</f>
        <v>0</v>
      </c>
      <c r="J207" s="13"/>
    </row>
    <row r="208" spans="1:10" s="14" customFormat="1" ht="12.75">
      <c r="A208" s="25"/>
      <c r="B208" s="321"/>
      <c r="C208" s="268"/>
      <c r="D208" s="43"/>
      <c r="E208" s="331" t="s">
        <v>47</v>
      </c>
      <c r="F208" s="320"/>
      <c r="G208" s="332"/>
      <c r="H208" s="599" t="s">
        <v>134</v>
      </c>
      <c r="I208" s="602"/>
      <c r="J208" s="13"/>
    </row>
    <row r="209" spans="1:10" s="47" customFormat="1" ht="38.25">
      <c r="A209" s="64"/>
      <c r="B209" s="50"/>
      <c r="C209" s="79"/>
      <c r="D209" s="52">
        <v>6330</v>
      </c>
      <c r="E209" s="53" t="s">
        <v>203</v>
      </c>
      <c r="F209" s="54">
        <v>45680</v>
      </c>
      <c r="G209" s="55">
        <v>45679.61</v>
      </c>
      <c r="H209" s="591">
        <f>SUM(G209*100/F209)</f>
        <v>99.999146234676</v>
      </c>
      <c r="I209" s="668">
        <v>0</v>
      </c>
      <c r="J209" s="45"/>
    </row>
    <row r="210" spans="1:10" s="47" customFormat="1" ht="25.5">
      <c r="A210" s="50"/>
      <c r="B210" s="162"/>
      <c r="C210" s="66"/>
      <c r="D210" s="109"/>
      <c r="E210" s="76" t="s">
        <v>220</v>
      </c>
      <c r="F210" s="66"/>
      <c r="G210" s="65"/>
      <c r="H210" s="604" t="s">
        <v>134</v>
      </c>
      <c r="I210" s="68"/>
      <c r="J210" s="45"/>
    </row>
    <row r="211" spans="1:10" s="14" customFormat="1" ht="12.75">
      <c r="A211" s="25"/>
      <c r="B211" s="214">
        <v>75815</v>
      </c>
      <c r="C211" s="30"/>
      <c r="D211" s="31"/>
      <c r="E211" s="194" t="s">
        <v>187</v>
      </c>
      <c r="F211" s="195">
        <f>SUM(F212)</f>
        <v>0</v>
      </c>
      <c r="G211" s="195">
        <f>SUM(G212)</f>
        <v>-32.76</v>
      </c>
      <c r="H211" s="649" t="s">
        <v>134</v>
      </c>
      <c r="I211" s="222">
        <f>SUM(I218,I212)</f>
        <v>0</v>
      </c>
      <c r="J211" s="13"/>
    </row>
    <row r="212" spans="1:10" s="14" customFormat="1" ht="12.75">
      <c r="A212" s="25"/>
      <c r="B212" s="318"/>
      <c r="C212" s="268"/>
      <c r="D212" s="43"/>
      <c r="E212" s="319" t="s">
        <v>46</v>
      </c>
      <c r="F212" s="320">
        <f>SUM(F214)</f>
        <v>0</v>
      </c>
      <c r="G212" s="320">
        <f>SUM(G214)</f>
        <v>-32.76</v>
      </c>
      <c r="H212" s="591" t="s">
        <v>134</v>
      </c>
      <c r="I212" s="601">
        <f>SUM(I214)</f>
        <v>0</v>
      </c>
      <c r="J212" s="13"/>
    </row>
    <row r="213" spans="1:10" s="14" customFormat="1" ht="12.75">
      <c r="A213" s="25"/>
      <c r="B213" s="318"/>
      <c r="C213" s="268"/>
      <c r="D213" s="43"/>
      <c r="E213" s="331" t="s">
        <v>47</v>
      </c>
      <c r="F213" s="320"/>
      <c r="G213" s="332"/>
      <c r="H213" s="599" t="s">
        <v>134</v>
      </c>
      <c r="I213" s="602"/>
      <c r="J213" s="13"/>
    </row>
    <row r="214" spans="1:10" s="47" customFormat="1" ht="12.75">
      <c r="A214" s="50"/>
      <c r="B214" s="109"/>
      <c r="C214" s="233"/>
      <c r="D214" s="603">
        <v>2980</v>
      </c>
      <c r="E214" s="224" t="s">
        <v>187</v>
      </c>
      <c r="F214" s="335">
        <v>0</v>
      </c>
      <c r="G214" s="327">
        <v>-32.76</v>
      </c>
      <c r="H214" s="604" t="s">
        <v>134</v>
      </c>
      <c r="I214" s="605">
        <v>0</v>
      </c>
      <c r="J214" s="45"/>
    </row>
    <row r="215" spans="1:10" s="14" customFormat="1" ht="12.75">
      <c r="A215" s="25"/>
      <c r="B215" s="128">
        <v>75831</v>
      </c>
      <c r="C215" s="33"/>
      <c r="D215" s="34"/>
      <c r="E215" s="129" t="s">
        <v>108</v>
      </c>
      <c r="F215" s="147">
        <f>SUM(F218)</f>
        <v>235502</v>
      </c>
      <c r="G215" s="147">
        <f>SUM(G218)</f>
        <v>235502</v>
      </c>
      <c r="H215" s="526">
        <f>SUM(G215*100/F215)</f>
        <v>100</v>
      </c>
      <c r="I215" s="324">
        <f>SUM(I218)</f>
        <v>0</v>
      </c>
      <c r="J215" s="13"/>
    </row>
    <row r="216" spans="1:10" s="14" customFormat="1" ht="12.75">
      <c r="A216" s="25"/>
      <c r="B216" s="318"/>
      <c r="C216" s="268"/>
      <c r="D216" s="43"/>
      <c r="E216" s="319" t="s">
        <v>46</v>
      </c>
      <c r="F216" s="320">
        <f>SUM(F218)</f>
        <v>235502</v>
      </c>
      <c r="G216" s="320">
        <f>SUM(G218)</f>
        <v>235502</v>
      </c>
      <c r="H216" s="514">
        <f>SUM(G216*100/F216)</f>
        <v>100</v>
      </c>
      <c r="I216" s="253">
        <f>SUM(I218:I218)</f>
        <v>0</v>
      </c>
      <c r="J216" s="13"/>
    </row>
    <row r="217" spans="1:10" s="14" customFormat="1" ht="12.75">
      <c r="A217" s="25"/>
      <c r="B217" s="318"/>
      <c r="C217" s="268"/>
      <c r="D217" s="43"/>
      <c r="E217" s="331" t="s">
        <v>47</v>
      </c>
      <c r="F217" s="320"/>
      <c r="G217" s="332"/>
      <c r="H217" s="514" t="s">
        <v>134</v>
      </c>
      <c r="I217" s="117"/>
      <c r="J217" s="13"/>
    </row>
    <row r="218" spans="1:10" s="58" customFormat="1" ht="12.75">
      <c r="A218" s="50"/>
      <c r="B218" s="66"/>
      <c r="C218" s="196"/>
      <c r="D218" s="197">
        <v>2920</v>
      </c>
      <c r="E218" s="157" t="s">
        <v>126</v>
      </c>
      <c r="F218" s="198">
        <v>235502</v>
      </c>
      <c r="G218" s="198">
        <v>235502</v>
      </c>
      <c r="H218" s="533">
        <f>SUM(G218*100/F218)</f>
        <v>100</v>
      </c>
      <c r="I218" s="117">
        <v>0</v>
      </c>
      <c r="J218" s="57"/>
    </row>
    <row r="219" spans="1:10" s="408" customFormat="1" ht="12.75">
      <c r="A219" s="404"/>
      <c r="B219" s="467">
        <v>75861</v>
      </c>
      <c r="C219" s="405"/>
      <c r="D219" s="406"/>
      <c r="E219" s="452" t="s">
        <v>188</v>
      </c>
      <c r="F219" s="453">
        <f>SUM(F222)</f>
        <v>226642</v>
      </c>
      <c r="G219" s="453">
        <f>SUM(G222)</f>
        <v>163736.63</v>
      </c>
      <c r="H219" s="533">
        <f>SUM(G219*100/F219)</f>
        <v>72.24461044290113</v>
      </c>
      <c r="I219" s="454">
        <f>SUM(I222)</f>
        <v>0</v>
      </c>
      <c r="J219" s="407"/>
    </row>
    <row r="220" spans="1:10" s="408" customFormat="1" ht="12.75">
      <c r="A220" s="404"/>
      <c r="B220" s="468"/>
      <c r="C220" s="410"/>
      <c r="D220" s="411"/>
      <c r="E220" s="456" t="s">
        <v>46</v>
      </c>
      <c r="F220" s="457">
        <f>SUM(F222)</f>
        <v>226642</v>
      </c>
      <c r="G220" s="457">
        <f>SUM(G222)</f>
        <v>163736.63</v>
      </c>
      <c r="H220" s="533">
        <f>SUM(G220*100/F220)</f>
        <v>72.24461044290113</v>
      </c>
      <c r="I220" s="253">
        <f>SUM(I222:I222)</f>
        <v>0</v>
      </c>
      <c r="J220" s="407"/>
    </row>
    <row r="221" spans="1:10" s="408" customFormat="1" ht="12.75">
      <c r="A221" s="404"/>
      <c r="B221" s="468"/>
      <c r="C221" s="412"/>
      <c r="D221" s="413"/>
      <c r="E221" s="458" t="s">
        <v>47</v>
      </c>
      <c r="F221" s="457"/>
      <c r="G221" s="459"/>
      <c r="H221" s="599" t="s">
        <v>134</v>
      </c>
      <c r="I221" s="154"/>
      <c r="J221" s="407"/>
    </row>
    <row r="222" spans="1:10" s="418" customFormat="1" ht="89.25">
      <c r="A222" s="460"/>
      <c r="B222" s="420"/>
      <c r="C222" s="606"/>
      <c r="D222" s="607">
        <v>2007</v>
      </c>
      <c r="E222" s="391" t="s">
        <v>189</v>
      </c>
      <c r="F222" s="465">
        <v>226642</v>
      </c>
      <c r="G222" s="465">
        <v>163736.63</v>
      </c>
      <c r="H222" s="533">
        <f>SUM(G222*100/F222)</f>
        <v>72.24461044290113</v>
      </c>
      <c r="I222" s="117">
        <v>0</v>
      </c>
      <c r="J222" s="417"/>
    </row>
    <row r="223" spans="1:9" s="143" customFormat="1" ht="12.75">
      <c r="A223" s="138" t="s">
        <v>127</v>
      </c>
      <c r="B223" s="139">
        <v>10</v>
      </c>
      <c r="C223" s="140"/>
      <c r="D223" s="140"/>
      <c r="E223" s="141"/>
      <c r="F223" s="140"/>
      <c r="G223" s="140"/>
      <c r="H223" s="524" t="s">
        <v>134</v>
      </c>
      <c r="I223" s="142"/>
    </row>
    <row r="224" spans="1:9" s="1" customFormat="1" ht="13.5" thickBot="1">
      <c r="A224" s="5"/>
      <c r="B224" s="4"/>
      <c r="C224" s="2"/>
      <c r="D224" s="2"/>
      <c r="E224" s="10"/>
      <c r="F224" s="2"/>
      <c r="G224" s="2"/>
      <c r="H224" s="525" t="s">
        <v>134</v>
      </c>
      <c r="I224" s="40"/>
    </row>
    <row r="225" spans="1:10" s="3" customFormat="1" ht="11.25" customHeight="1" thickBot="1">
      <c r="A225" s="246" t="s">
        <v>94</v>
      </c>
      <c r="B225" s="247" t="s">
        <v>124</v>
      </c>
      <c r="C225" s="706" t="s">
        <v>106</v>
      </c>
      <c r="D225" s="707"/>
      <c r="E225" s="249" t="s">
        <v>93</v>
      </c>
      <c r="F225" s="248" t="s">
        <v>131</v>
      </c>
      <c r="G225" s="278" t="s">
        <v>132</v>
      </c>
      <c r="H225" s="546" t="s">
        <v>133</v>
      </c>
      <c r="I225" s="280" t="s">
        <v>138</v>
      </c>
      <c r="J225" s="6"/>
    </row>
    <row r="226" spans="1:10" s="408" customFormat="1" ht="12.75">
      <c r="A226" s="404"/>
      <c r="B226" s="467">
        <v>75862</v>
      </c>
      <c r="C226" s="405"/>
      <c r="D226" s="406"/>
      <c r="E226" s="452" t="s">
        <v>57</v>
      </c>
      <c r="F226" s="453">
        <f>SUM(F229)</f>
        <v>443103</v>
      </c>
      <c r="G226" s="453">
        <f>SUM(G229)</f>
        <v>440020.26</v>
      </c>
      <c r="H226" s="534">
        <f>SUM(G226*100/F226)</f>
        <v>99.3042836541391</v>
      </c>
      <c r="I226" s="454">
        <f>SUM(I229)</f>
        <v>0</v>
      </c>
      <c r="J226" s="407"/>
    </row>
    <row r="227" spans="1:10" s="408" customFormat="1" ht="12.75">
      <c r="A227" s="404"/>
      <c r="B227" s="468"/>
      <c r="C227" s="410"/>
      <c r="D227" s="411"/>
      <c r="E227" s="456" t="s">
        <v>46</v>
      </c>
      <c r="F227" s="457">
        <f>SUM(F229)</f>
        <v>443103</v>
      </c>
      <c r="G227" s="457">
        <f>SUM(G229)</f>
        <v>440020.26</v>
      </c>
      <c r="H227" s="599">
        <f>SUM(G227*100/F227)</f>
        <v>99.3042836541391</v>
      </c>
      <c r="I227" s="253">
        <f>SUM(I229:I229)</f>
        <v>0</v>
      </c>
      <c r="J227" s="407"/>
    </row>
    <row r="228" spans="1:10" s="408" customFormat="1" ht="12.75">
      <c r="A228" s="404"/>
      <c r="B228" s="468"/>
      <c r="C228" s="412"/>
      <c r="D228" s="413"/>
      <c r="E228" s="458" t="s">
        <v>47</v>
      </c>
      <c r="F228" s="457"/>
      <c r="G228" s="459"/>
      <c r="H228" s="648" t="s">
        <v>134</v>
      </c>
      <c r="I228" s="154"/>
      <c r="J228" s="407"/>
    </row>
    <row r="229" spans="1:10" s="418" customFormat="1" ht="128.25" thickBot="1">
      <c r="A229" s="472"/>
      <c r="B229" s="473"/>
      <c r="C229" s="474"/>
      <c r="D229" s="475">
        <v>2007</v>
      </c>
      <c r="E229" s="501" t="s">
        <v>235</v>
      </c>
      <c r="F229" s="476">
        <v>443103</v>
      </c>
      <c r="G229" s="476">
        <v>440020.26</v>
      </c>
      <c r="H229" s="670">
        <f>SUM(G229*100/F229)</f>
        <v>99.3042836541391</v>
      </c>
      <c r="I229" s="477">
        <v>0</v>
      </c>
      <c r="J229" s="417"/>
    </row>
    <row r="230" spans="1:10" s="47" customFormat="1" ht="12.75">
      <c r="A230" s="309">
        <v>801</v>
      </c>
      <c r="B230" s="293"/>
      <c r="C230" s="293"/>
      <c r="D230" s="284"/>
      <c r="E230" s="291" t="s">
        <v>77</v>
      </c>
      <c r="F230" s="294">
        <f>SUM(F231,F244,F252,F265,F270,F274)</f>
        <v>1510971</v>
      </c>
      <c r="G230" s="294">
        <f>SUM(G274,G270,G265,G252,G244,G231)</f>
        <v>1525596.07</v>
      </c>
      <c r="H230" s="537">
        <f>SUM(G230*100/F230)</f>
        <v>100.96792526130548</v>
      </c>
      <c r="I230" s="325">
        <f>SUM(I231,I244,I252,I265,I270,I274)</f>
        <v>32363.159999999996</v>
      </c>
      <c r="J230" s="45"/>
    </row>
    <row r="231" spans="1:10" s="14" customFormat="1" ht="12.75">
      <c r="A231" s="35"/>
      <c r="B231" s="105">
        <v>80101</v>
      </c>
      <c r="C231" s="12"/>
      <c r="D231" s="29"/>
      <c r="E231" s="48" t="s">
        <v>104</v>
      </c>
      <c r="F231" s="106">
        <f>SUM(F232)</f>
        <v>35050</v>
      </c>
      <c r="G231" s="106">
        <f>SUM(G232)</f>
        <v>34654.84</v>
      </c>
      <c r="H231" s="532">
        <f>SUM(G231*100/F231)</f>
        <v>98.87258202567759</v>
      </c>
      <c r="I231" s="222">
        <f>SUM(I234:I240)</f>
        <v>426.23</v>
      </c>
      <c r="J231" s="13"/>
    </row>
    <row r="232" spans="1:10" s="14" customFormat="1" ht="12.75">
      <c r="A232" s="11"/>
      <c r="B232" s="321"/>
      <c r="C232" s="268"/>
      <c r="D232" s="43"/>
      <c r="E232" s="319" t="s">
        <v>46</v>
      </c>
      <c r="F232" s="320">
        <f>SUM(F234:F240)</f>
        <v>35050</v>
      </c>
      <c r="G232" s="320">
        <f>SUM(G234:G240)</f>
        <v>34654.84</v>
      </c>
      <c r="H232" s="514">
        <f>SUM(G232*100/F232)</f>
        <v>98.87258202567759</v>
      </c>
      <c r="I232" s="253">
        <f>SUM(I234:I236)</f>
        <v>400</v>
      </c>
      <c r="J232" s="13"/>
    </row>
    <row r="233" spans="1:10" s="14" customFormat="1" ht="12.75">
      <c r="A233" s="11"/>
      <c r="B233" s="321"/>
      <c r="C233" s="15"/>
      <c r="D233" s="27"/>
      <c r="E233" s="331" t="s">
        <v>47</v>
      </c>
      <c r="F233" s="320"/>
      <c r="G233" s="332"/>
      <c r="H233" s="514" t="s">
        <v>134</v>
      </c>
      <c r="I233" s="154"/>
      <c r="J233" s="13"/>
    </row>
    <row r="234" spans="1:10" s="58" customFormat="1" ht="13.5" customHeight="1">
      <c r="A234" s="64"/>
      <c r="B234" s="50"/>
      <c r="C234" s="79"/>
      <c r="D234" s="71">
        <v>750</v>
      </c>
      <c r="E234" s="53" t="s">
        <v>98</v>
      </c>
      <c r="F234" s="98">
        <v>17011</v>
      </c>
      <c r="G234" s="99">
        <v>20288.74</v>
      </c>
      <c r="H234" s="514">
        <f>SUM(G234*100/F234)</f>
        <v>119.26835576979603</v>
      </c>
      <c r="I234" s="56">
        <v>400</v>
      </c>
      <c r="J234" s="57"/>
    </row>
    <row r="235" spans="1:10" s="58" customFormat="1" ht="12.75">
      <c r="A235" s="60"/>
      <c r="B235" s="59"/>
      <c r="C235" s="57"/>
      <c r="D235" s="57"/>
      <c r="E235" s="62" t="s">
        <v>22</v>
      </c>
      <c r="F235" s="57"/>
      <c r="G235" s="60"/>
      <c r="H235" s="526" t="s">
        <v>152</v>
      </c>
      <c r="I235" s="83"/>
      <c r="J235" s="57"/>
    </row>
    <row r="236" spans="1:10" s="58" customFormat="1" ht="12.75">
      <c r="A236" s="60"/>
      <c r="B236" s="59"/>
      <c r="C236" s="57"/>
      <c r="D236" s="57"/>
      <c r="E236" s="62" t="s">
        <v>76</v>
      </c>
      <c r="F236" s="57"/>
      <c r="G236" s="60"/>
      <c r="H236" s="526" t="s">
        <v>134</v>
      </c>
      <c r="I236" s="83"/>
      <c r="J236" s="57"/>
    </row>
    <row r="237" spans="1:10" s="58" customFormat="1" ht="38.25" customHeight="1">
      <c r="A237" s="60"/>
      <c r="B237" s="59"/>
      <c r="C237" s="84"/>
      <c r="D237" s="84"/>
      <c r="E237" s="161" t="s">
        <v>143</v>
      </c>
      <c r="F237" s="84"/>
      <c r="G237" s="74"/>
      <c r="H237" s="531" t="s">
        <v>134</v>
      </c>
      <c r="I237" s="88"/>
      <c r="J237" s="57"/>
    </row>
    <row r="238" spans="1:10" s="58" customFormat="1" ht="25.5" customHeight="1">
      <c r="A238" s="59"/>
      <c r="B238" s="61"/>
      <c r="C238" s="155"/>
      <c r="D238" s="156">
        <v>920</v>
      </c>
      <c r="E238" s="157" t="s">
        <v>144</v>
      </c>
      <c r="F238" s="398">
        <v>6000</v>
      </c>
      <c r="G238" s="399">
        <v>3009.46</v>
      </c>
      <c r="H238" s="533">
        <f>SUM(G238*100/F238)</f>
        <v>50.157666666666664</v>
      </c>
      <c r="I238" s="117">
        <v>26.23</v>
      </c>
      <c r="J238" s="57"/>
    </row>
    <row r="239" spans="1:10" s="58" customFormat="1" ht="65.25" customHeight="1">
      <c r="A239" s="60"/>
      <c r="B239" s="59"/>
      <c r="C239" s="118"/>
      <c r="D239" s="506">
        <v>960</v>
      </c>
      <c r="E239" s="507" t="s">
        <v>68</v>
      </c>
      <c r="F239" s="508">
        <v>3000</v>
      </c>
      <c r="G239" s="121">
        <v>3000</v>
      </c>
      <c r="H239" s="533">
        <f>SUM(G239*100/F239)</f>
        <v>100</v>
      </c>
      <c r="I239" s="117">
        <v>0</v>
      </c>
      <c r="J239" s="57"/>
    </row>
    <row r="240" spans="1:10" s="58" customFormat="1" ht="51">
      <c r="A240" s="135"/>
      <c r="B240" s="135"/>
      <c r="C240" s="185"/>
      <c r="D240" s="172">
        <v>970</v>
      </c>
      <c r="E240" s="173" t="s">
        <v>69</v>
      </c>
      <c r="F240" s="175">
        <v>9039</v>
      </c>
      <c r="G240" s="200">
        <v>8356.64</v>
      </c>
      <c r="H240" s="533">
        <f>SUM(G240*100/F240)</f>
        <v>92.45093483792455</v>
      </c>
      <c r="I240" s="117">
        <v>0</v>
      </c>
      <c r="J240" s="57"/>
    </row>
    <row r="241" spans="1:9" s="143" customFormat="1" ht="12.75">
      <c r="A241" s="138" t="s">
        <v>127</v>
      </c>
      <c r="B241" s="139">
        <v>11</v>
      </c>
      <c r="C241" s="140"/>
      <c r="D241" s="140"/>
      <c r="E241" s="141"/>
      <c r="F241" s="140"/>
      <c r="G241" s="140"/>
      <c r="H241" s="524" t="s">
        <v>134</v>
      </c>
      <c r="I241" s="142"/>
    </row>
    <row r="242" spans="1:9" s="1" customFormat="1" ht="13.5" thickBot="1">
      <c r="A242" s="5"/>
      <c r="B242" s="4"/>
      <c r="C242" s="2"/>
      <c r="D242" s="2"/>
      <c r="E242" s="10"/>
      <c r="F242" s="2"/>
      <c r="G242" s="2"/>
      <c r="H242" s="525" t="s">
        <v>134</v>
      </c>
      <c r="I242" s="40"/>
    </row>
    <row r="243" spans="1:10" s="3" customFormat="1" ht="11.25" customHeight="1" thickBot="1">
      <c r="A243" s="246" t="s">
        <v>94</v>
      </c>
      <c r="B243" s="247" t="s">
        <v>124</v>
      </c>
      <c r="C243" s="706" t="s">
        <v>106</v>
      </c>
      <c r="D243" s="707"/>
      <c r="E243" s="249" t="s">
        <v>93</v>
      </c>
      <c r="F243" s="248" t="s">
        <v>131</v>
      </c>
      <c r="G243" s="278" t="s">
        <v>132</v>
      </c>
      <c r="H243" s="546" t="s">
        <v>133</v>
      </c>
      <c r="I243" s="280" t="s">
        <v>138</v>
      </c>
      <c r="J243" s="6"/>
    </row>
    <row r="244" spans="1:10" s="14" customFormat="1" ht="12.75">
      <c r="A244" s="25"/>
      <c r="B244" s="146">
        <v>80104</v>
      </c>
      <c r="C244" s="12"/>
      <c r="D244" s="29"/>
      <c r="E244" s="48" t="s">
        <v>125</v>
      </c>
      <c r="F244" s="106">
        <f>SUM(F245)</f>
        <v>1092000</v>
      </c>
      <c r="G244" s="106">
        <f>SUM(G245)</f>
        <v>1106446.67</v>
      </c>
      <c r="H244" s="532">
        <f>SUM(G244*100/F244)</f>
        <v>101.32295512820512</v>
      </c>
      <c r="I244" s="222">
        <f>SUM(I245)</f>
        <v>30201.87</v>
      </c>
      <c r="J244" s="13"/>
    </row>
    <row r="245" spans="1:10" s="14" customFormat="1" ht="12.75">
      <c r="A245" s="25"/>
      <c r="B245" s="318"/>
      <c r="C245" s="268"/>
      <c r="D245" s="43"/>
      <c r="E245" s="319" t="s">
        <v>46</v>
      </c>
      <c r="F245" s="320">
        <f>SUM(F247,F248:F251)</f>
        <v>1092000</v>
      </c>
      <c r="G245" s="320">
        <f>SUM(G247,G248:G251)</f>
        <v>1106446.67</v>
      </c>
      <c r="H245" s="514">
        <f>SUM(G245*100/F245)</f>
        <v>101.32295512820512</v>
      </c>
      <c r="I245" s="253">
        <f>SUM(I247,I248:I251)</f>
        <v>30201.87</v>
      </c>
      <c r="J245" s="13"/>
    </row>
    <row r="246" spans="1:10" s="14" customFormat="1" ht="12.75">
      <c r="A246" s="11"/>
      <c r="B246" s="321"/>
      <c r="C246" s="15"/>
      <c r="D246" s="27"/>
      <c r="E246" s="331" t="s">
        <v>47</v>
      </c>
      <c r="F246" s="320"/>
      <c r="G246" s="332"/>
      <c r="H246" s="533" t="s">
        <v>134</v>
      </c>
      <c r="I246" s="154"/>
      <c r="J246" s="13"/>
    </row>
    <row r="247" spans="1:10" s="58" customFormat="1" ht="25.5">
      <c r="A247" s="59"/>
      <c r="B247" s="61"/>
      <c r="C247" s="150"/>
      <c r="D247" s="151">
        <v>830</v>
      </c>
      <c r="E247" s="152" t="s">
        <v>145</v>
      </c>
      <c r="F247" s="201">
        <v>879600</v>
      </c>
      <c r="G247" s="202">
        <v>888817.03</v>
      </c>
      <c r="H247" s="533">
        <f>SUM(G247*100/F247)</f>
        <v>101.04786607548886</v>
      </c>
      <c r="I247" s="154">
        <v>7122.79</v>
      </c>
      <c r="J247" s="57"/>
    </row>
    <row r="248" spans="1:10" s="58" customFormat="1" ht="51">
      <c r="A248" s="59"/>
      <c r="B248" s="61"/>
      <c r="C248" s="155"/>
      <c r="D248" s="156">
        <v>870</v>
      </c>
      <c r="E248" s="391" t="s">
        <v>231</v>
      </c>
      <c r="F248" s="398">
        <v>0</v>
      </c>
      <c r="G248" s="399">
        <v>87.4</v>
      </c>
      <c r="H248" s="599" t="s">
        <v>134</v>
      </c>
      <c r="I248" s="117">
        <v>0</v>
      </c>
      <c r="J248" s="57"/>
    </row>
    <row r="249" spans="1:10" s="58" customFormat="1" ht="38.25">
      <c r="A249" s="60"/>
      <c r="B249" s="59"/>
      <c r="C249" s="185"/>
      <c r="D249" s="172">
        <v>920</v>
      </c>
      <c r="E249" s="173" t="s">
        <v>25</v>
      </c>
      <c r="F249" s="193">
        <v>2400</v>
      </c>
      <c r="G249" s="421">
        <v>1376.52</v>
      </c>
      <c r="H249" s="599">
        <f>SUM(G249*100/F249)</f>
        <v>57.355</v>
      </c>
      <c r="I249" s="117">
        <v>163.24</v>
      </c>
      <c r="J249" s="57"/>
    </row>
    <row r="250" spans="1:10" s="58" customFormat="1" ht="38.25">
      <c r="A250" s="60"/>
      <c r="B250" s="59"/>
      <c r="C250" s="185"/>
      <c r="D250" s="172">
        <v>970</v>
      </c>
      <c r="E250" s="337" t="s">
        <v>210</v>
      </c>
      <c r="F250" s="175">
        <v>0</v>
      </c>
      <c r="G250" s="200">
        <v>200.48</v>
      </c>
      <c r="H250" s="599" t="s">
        <v>134</v>
      </c>
      <c r="I250" s="117">
        <v>0</v>
      </c>
      <c r="J250" s="57"/>
    </row>
    <row r="251" spans="1:10" s="47" customFormat="1" ht="75.75" customHeight="1">
      <c r="A251" s="64"/>
      <c r="B251" s="162"/>
      <c r="C251" s="671"/>
      <c r="D251" s="339">
        <v>2310</v>
      </c>
      <c r="E251" s="391" t="s">
        <v>221</v>
      </c>
      <c r="F251" s="340">
        <v>210000</v>
      </c>
      <c r="G251" s="392">
        <v>215965.24</v>
      </c>
      <c r="H251" s="599">
        <f>SUM(G251*100/F251)</f>
        <v>102.84059047619047</v>
      </c>
      <c r="I251" s="602">
        <v>22915.84</v>
      </c>
      <c r="J251" s="45"/>
    </row>
    <row r="252" spans="1:10" s="14" customFormat="1" ht="12.75">
      <c r="A252" s="25"/>
      <c r="B252" s="146">
        <v>80110</v>
      </c>
      <c r="C252" s="12"/>
      <c r="D252" s="29"/>
      <c r="E252" s="48" t="s">
        <v>113</v>
      </c>
      <c r="F252" s="203">
        <f>SUM(F253)</f>
        <v>61572</v>
      </c>
      <c r="G252" s="203">
        <f>SUM(G253)</f>
        <v>60383.17</v>
      </c>
      <c r="H252" s="532">
        <f>SUM(G252*100/F252)</f>
        <v>98.06920353407394</v>
      </c>
      <c r="I252" s="315">
        <f>SUM(I255:I263)</f>
        <v>840</v>
      </c>
      <c r="J252" s="13"/>
    </row>
    <row r="253" spans="1:10" s="14" customFormat="1" ht="12.75">
      <c r="A253" s="11"/>
      <c r="B253" s="321"/>
      <c r="C253" s="268"/>
      <c r="D253" s="43"/>
      <c r="E253" s="319" t="s">
        <v>46</v>
      </c>
      <c r="F253" s="320">
        <f>SUM(F255:F264)</f>
        <v>61572</v>
      </c>
      <c r="G253" s="320">
        <f>SUM(G255:G264)</f>
        <v>60383.17</v>
      </c>
      <c r="H253" s="514">
        <f>SUM(G253*100/F253)</f>
        <v>98.06920353407394</v>
      </c>
      <c r="I253" s="253">
        <f>SUM(I255:I257)</f>
        <v>840</v>
      </c>
      <c r="J253" s="13"/>
    </row>
    <row r="254" spans="1:10" s="14" customFormat="1" ht="12.75">
      <c r="A254" s="11"/>
      <c r="B254" s="321"/>
      <c r="C254" s="15"/>
      <c r="D254" s="27"/>
      <c r="E254" s="331" t="s">
        <v>47</v>
      </c>
      <c r="F254" s="320"/>
      <c r="G254" s="332"/>
      <c r="H254" s="533" t="s">
        <v>134</v>
      </c>
      <c r="I254" s="154"/>
      <c r="J254" s="13"/>
    </row>
    <row r="255" spans="1:10" s="58" customFormat="1" ht="12.75" customHeight="1">
      <c r="A255" s="50"/>
      <c r="B255" s="505"/>
      <c r="C255" s="79"/>
      <c r="D255" s="71">
        <v>750</v>
      </c>
      <c r="E255" s="53" t="s">
        <v>98</v>
      </c>
      <c r="F255" s="160">
        <v>19800</v>
      </c>
      <c r="G255" s="92">
        <v>20767</v>
      </c>
      <c r="H255" s="514">
        <f>SUM(G255*100/F255)</f>
        <v>104.88383838383838</v>
      </c>
      <c r="I255" s="56">
        <v>840</v>
      </c>
      <c r="J255" s="57"/>
    </row>
    <row r="256" spans="1:10" s="58" customFormat="1" ht="12.75">
      <c r="A256" s="60"/>
      <c r="B256" s="59"/>
      <c r="C256" s="57"/>
      <c r="D256" s="57"/>
      <c r="E256" s="62" t="s">
        <v>2</v>
      </c>
      <c r="F256" s="57"/>
      <c r="G256" s="60"/>
      <c r="H256" s="526" t="s">
        <v>134</v>
      </c>
      <c r="I256" s="83"/>
      <c r="J256" s="57"/>
    </row>
    <row r="257" spans="1:10" s="58" customFormat="1" ht="12.75">
      <c r="A257" s="60"/>
      <c r="B257" s="59"/>
      <c r="C257" s="57"/>
      <c r="D257" s="57"/>
      <c r="E257" s="62" t="s">
        <v>76</v>
      </c>
      <c r="F257" s="57"/>
      <c r="G257" s="60"/>
      <c r="H257" s="526" t="s">
        <v>134</v>
      </c>
      <c r="I257" s="83"/>
      <c r="J257" s="57"/>
    </row>
    <row r="258" spans="1:10" s="58" customFormat="1" ht="39" customHeight="1">
      <c r="A258" s="60"/>
      <c r="B258" s="59"/>
      <c r="C258" s="84"/>
      <c r="D258" s="84"/>
      <c r="E258" s="161" t="s">
        <v>146</v>
      </c>
      <c r="F258" s="84"/>
      <c r="G258" s="74"/>
      <c r="H258" s="531" t="s">
        <v>134</v>
      </c>
      <c r="I258" s="88"/>
      <c r="J258" s="57"/>
    </row>
    <row r="259" spans="1:10" s="58" customFormat="1" ht="38.25">
      <c r="A259" s="74"/>
      <c r="B259" s="135"/>
      <c r="C259" s="185"/>
      <c r="D259" s="172">
        <v>920</v>
      </c>
      <c r="E259" s="173" t="s">
        <v>24</v>
      </c>
      <c r="F259" s="174">
        <v>3550</v>
      </c>
      <c r="G259" s="174">
        <v>1435.33</v>
      </c>
      <c r="H259" s="531">
        <f>SUM(G259*100/F259)</f>
        <v>40.43183098591549</v>
      </c>
      <c r="I259" s="117">
        <v>0</v>
      </c>
      <c r="J259" s="57"/>
    </row>
    <row r="260" spans="1:9" s="143" customFormat="1" ht="12.75">
      <c r="A260" s="138" t="s">
        <v>127</v>
      </c>
      <c r="B260" s="139">
        <v>12</v>
      </c>
      <c r="C260" s="140"/>
      <c r="D260" s="140"/>
      <c r="E260" s="141"/>
      <c r="F260" s="140"/>
      <c r="G260" s="140"/>
      <c r="H260" s="524" t="s">
        <v>134</v>
      </c>
      <c r="I260" s="142"/>
    </row>
    <row r="261" spans="1:9" s="1" customFormat="1" ht="13.5" thickBot="1">
      <c r="A261" s="5"/>
      <c r="B261" s="4"/>
      <c r="C261" s="2"/>
      <c r="D261" s="2"/>
      <c r="E261" s="10"/>
      <c r="F261" s="2"/>
      <c r="G261" s="2"/>
      <c r="H261" s="525" t="s">
        <v>134</v>
      </c>
      <c r="I261" s="40"/>
    </row>
    <row r="262" spans="1:10" s="3" customFormat="1" ht="11.25" customHeight="1" thickBot="1">
      <c r="A262" s="246" t="s">
        <v>94</v>
      </c>
      <c r="B262" s="247" t="s">
        <v>124</v>
      </c>
      <c r="C262" s="706" t="s">
        <v>106</v>
      </c>
      <c r="D262" s="707"/>
      <c r="E262" s="249" t="s">
        <v>93</v>
      </c>
      <c r="F262" s="248" t="s">
        <v>131</v>
      </c>
      <c r="G262" s="278" t="s">
        <v>132</v>
      </c>
      <c r="H262" s="546" t="s">
        <v>133</v>
      </c>
      <c r="I262" s="280" t="s">
        <v>138</v>
      </c>
      <c r="J262" s="6"/>
    </row>
    <row r="263" spans="1:10" s="58" customFormat="1" ht="51">
      <c r="A263" s="60"/>
      <c r="B263" s="59"/>
      <c r="C263" s="185"/>
      <c r="D263" s="172">
        <v>970</v>
      </c>
      <c r="E263" s="337" t="s">
        <v>232</v>
      </c>
      <c r="F263" s="175">
        <v>250</v>
      </c>
      <c r="G263" s="200">
        <v>209</v>
      </c>
      <c r="H263" s="531">
        <f>SUM(G263*100/F263)</f>
        <v>83.6</v>
      </c>
      <c r="I263" s="117">
        <v>0</v>
      </c>
      <c r="J263" s="57"/>
    </row>
    <row r="264" spans="1:10" s="418" customFormat="1" ht="78.75" customHeight="1">
      <c r="A264" s="414"/>
      <c r="B264" s="415"/>
      <c r="C264" s="419"/>
      <c r="D264" s="441">
        <v>2707</v>
      </c>
      <c r="E264" s="675" t="s">
        <v>224</v>
      </c>
      <c r="F264" s="609">
        <v>37972</v>
      </c>
      <c r="G264" s="609">
        <v>37971.84</v>
      </c>
      <c r="H264" s="533">
        <f>SUM(G264*100/F264)</f>
        <v>99.99957863689033</v>
      </c>
      <c r="I264" s="154">
        <v>0</v>
      </c>
      <c r="J264" s="417"/>
    </row>
    <row r="265" spans="1:10" s="408" customFormat="1" ht="12.75">
      <c r="A265" s="404"/>
      <c r="B265" s="451">
        <v>80113</v>
      </c>
      <c r="C265" s="672"/>
      <c r="D265" s="407"/>
      <c r="E265" s="673" t="s">
        <v>49</v>
      </c>
      <c r="F265" s="674">
        <f>SUM(F269:F269)</f>
        <v>1337</v>
      </c>
      <c r="G265" s="674">
        <f>SUM(G269:G269)</f>
        <v>1521.66</v>
      </c>
      <c r="H265" s="596">
        <f>SUM(G265*100/F265)</f>
        <v>113.81151832460733</v>
      </c>
      <c r="I265" s="470">
        <f>SUM(I266)</f>
        <v>40.3</v>
      </c>
      <c r="J265" s="407"/>
    </row>
    <row r="266" spans="1:10" s="408" customFormat="1" ht="12.75">
      <c r="A266" s="409"/>
      <c r="B266" s="455"/>
      <c r="C266" s="410"/>
      <c r="D266" s="411"/>
      <c r="E266" s="456" t="s">
        <v>46</v>
      </c>
      <c r="F266" s="457">
        <f>SUM(F269)</f>
        <v>1337</v>
      </c>
      <c r="G266" s="457">
        <f>SUM(G269)</f>
        <v>1521.66</v>
      </c>
      <c r="H266" s="591">
        <f>SUM(G266*100/F266)</f>
        <v>113.81151832460733</v>
      </c>
      <c r="I266" s="457">
        <f>SUM(I268:I269)</f>
        <v>40.3</v>
      </c>
      <c r="J266" s="407"/>
    </row>
    <row r="267" spans="1:10" s="408" customFormat="1" ht="12.75">
      <c r="A267" s="409"/>
      <c r="B267" s="455"/>
      <c r="C267" s="412"/>
      <c r="D267" s="413"/>
      <c r="E267" s="458" t="s">
        <v>47</v>
      </c>
      <c r="F267" s="457"/>
      <c r="G267" s="459"/>
      <c r="H267" s="591" t="s">
        <v>134</v>
      </c>
      <c r="I267" s="154"/>
      <c r="J267" s="407"/>
    </row>
    <row r="268" spans="1:10" s="418" customFormat="1" ht="12.75">
      <c r="A268" s="435"/>
      <c r="B268" s="414"/>
      <c r="C268" s="436"/>
      <c r="D268" s="437">
        <v>920</v>
      </c>
      <c r="E268" s="438" t="s">
        <v>129</v>
      </c>
      <c r="F268" s="439">
        <v>0</v>
      </c>
      <c r="G268" s="440">
        <v>0</v>
      </c>
      <c r="H268" s="591" t="s">
        <v>134</v>
      </c>
      <c r="I268" s="117">
        <v>7.58</v>
      </c>
      <c r="J268" s="417"/>
    </row>
    <row r="269" spans="1:10" s="418" customFormat="1" ht="38.25">
      <c r="A269" s="435"/>
      <c r="B269" s="460"/>
      <c r="C269" s="416"/>
      <c r="D269" s="339">
        <v>970</v>
      </c>
      <c r="E269" s="471" t="s">
        <v>191</v>
      </c>
      <c r="F269" s="340">
        <v>1337</v>
      </c>
      <c r="G269" s="340">
        <v>1521.66</v>
      </c>
      <c r="H269" s="591">
        <f>SUM(G269*100/F269)</f>
        <v>113.81151832460733</v>
      </c>
      <c r="I269" s="117">
        <v>32.72</v>
      </c>
      <c r="J269" s="417"/>
    </row>
    <row r="270" spans="1:10" s="14" customFormat="1" ht="12.75">
      <c r="A270" s="25"/>
      <c r="B270" s="273">
        <v>80148</v>
      </c>
      <c r="C270" s="267"/>
      <c r="D270" s="268"/>
      <c r="E270" s="269" t="s">
        <v>40</v>
      </c>
      <c r="F270" s="270">
        <f>SUM(F271)</f>
        <v>256200</v>
      </c>
      <c r="G270" s="270">
        <f>SUM(G271)</f>
        <v>260319.4</v>
      </c>
      <c r="H270" s="532">
        <f>SUM(G270*100/F270)</f>
        <v>101.60788446526152</v>
      </c>
      <c r="I270" s="315">
        <f>SUM(I273)</f>
        <v>0</v>
      </c>
      <c r="J270" s="13"/>
    </row>
    <row r="271" spans="1:10" s="14" customFormat="1" ht="12.75">
      <c r="A271" s="11"/>
      <c r="B271" s="321"/>
      <c r="C271" s="268"/>
      <c r="D271" s="43"/>
      <c r="E271" s="319" t="s">
        <v>46</v>
      </c>
      <c r="F271" s="320">
        <f>SUM(F273:F273)</f>
        <v>256200</v>
      </c>
      <c r="G271" s="320">
        <f>SUM(G273:G273)</f>
        <v>260319.4</v>
      </c>
      <c r="H271" s="514">
        <f>SUM(G271*100/F271)</f>
        <v>101.60788446526152</v>
      </c>
      <c r="I271" s="253">
        <v>0</v>
      </c>
      <c r="J271" s="13"/>
    </row>
    <row r="272" spans="1:10" s="14" customFormat="1" ht="12.75">
      <c r="A272" s="11"/>
      <c r="B272" s="321"/>
      <c r="C272" s="15"/>
      <c r="D272" s="27"/>
      <c r="E272" s="331" t="s">
        <v>47</v>
      </c>
      <c r="F272" s="320"/>
      <c r="G272" s="332"/>
      <c r="H272" s="514" t="s">
        <v>134</v>
      </c>
      <c r="I272" s="154"/>
      <c r="J272" s="13"/>
    </row>
    <row r="273" spans="1:10" s="58" customFormat="1" ht="38.25">
      <c r="A273" s="59"/>
      <c r="B273" s="115"/>
      <c r="C273" s="84"/>
      <c r="D273" s="75">
        <v>830</v>
      </c>
      <c r="E273" s="180" t="s">
        <v>147</v>
      </c>
      <c r="F273" s="395">
        <v>256200</v>
      </c>
      <c r="G273" s="395">
        <v>260319.4</v>
      </c>
      <c r="H273" s="533">
        <f>SUM(G273*100/F273)</f>
        <v>101.60788446526152</v>
      </c>
      <c r="I273" s="154">
        <v>0</v>
      </c>
      <c r="J273" s="57"/>
    </row>
    <row r="274" spans="1:10" s="14" customFormat="1" ht="12.75">
      <c r="A274" s="25"/>
      <c r="B274" s="204">
        <v>80195</v>
      </c>
      <c r="C274" s="41"/>
      <c r="D274" s="15"/>
      <c r="E274" s="205" t="s">
        <v>112</v>
      </c>
      <c r="F274" s="206">
        <f>SUM(F275)</f>
        <v>64812</v>
      </c>
      <c r="G274" s="206">
        <f>SUM(G275)</f>
        <v>62270.33</v>
      </c>
      <c r="H274" s="532">
        <f>SUM(G274*100/F274)</f>
        <v>96.07839597605381</v>
      </c>
      <c r="I274" s="315">
        <f>SUM(I283:I292)</f>
        <v>854.76</v>
      </c>
      <c r="J274" s="13"/>
    </row>
    <row r="275" spans="1:10" s="14" customFormat="1" ht="12.75">
      <c r="A275" s="11"/>
      <c r="B275" s="321"/>
      <c r="C275" s="268"/>
      <c r="D275" s="43"/>
      <c r="E275" s="319" t="s">
        <v>46</v>
      </c>
      <c r="F275" s="320">
        <f>SUM(F277:F292)</f>
        <v>64812</v>
      </c>
      <c r="G275" s="320">
        <f>SUM(G277:G292)</f>
        <v>62270.33</v>
      </c>
      <c r="H275" s="514">
        <f>SUM(G275*100/F275)</f>
        <v>96.07839597605381</v>
      </c>
      <c r="I275" s="253">
        <f>SUM(I277:I292)</f>
        <v>854.76</v>
      </c>
      <c r="J275" s="13"/>
    </row>
    <row r="276" spans="1:10" s="14" customFormat="1" ht="12.75">
      <c r="A276" s="11"/>
      <c r="B276" s="321"/>
      <c r="C276" s="15"/>
      <c r="D276" s="27"/>
      <c r="E276" s="331" t="s">
        <v>47</v>
      </c>
      <c r="F276" s="320"/>
      <c r="G276" s="332"/>
      <c r="H276" s="533" t="s">
        <v>134</v>
      </c>
      <c r="I276" s="154"/>
      <c r="J276" s="13"/>
    </row>
    <row r="277" spans="1:10" s="58" customFormat="1" ht="25.5">
      <c r="A277" s="50"/>
      <c r="B277" s="50"/>
      <c r="C277" s="223"/>
      <c r="D277" s="506">
        <v>570</v>
      </c>
      <c r="E277" s="507" t="s">
        <v>192</v>
      </c>
      <c r="F277" s="508">
        <v>200</v>
      </c>
      <c r="G277" s="508">
        <v>200</v>
      </c>
      <c r="H277" s="514">
        <f>SUM(G277*100/F277)</f>
        <v>100</v>
      </c>
      <c r="I277" s="117">
        <v>0</v>
      </c>
      <c r="J277" s="57"/>
    </row>
    <row r="278" spans="1:10" s="58" customFormat="1" ht="12.75">
      <c r="A278" s="59"/>
      <c r="B278" s="61"/>
      <c r="C278" s="89"/>
      <c r="D278" s="71">
        <v>690</v>
      </c>
      <c r="E278" s="53" t="s">
        <v>105</v>
      </c>
      <c r="F278" s="72">
        <v>9</v>
      </c>
      <c r="G278" s="73">
        <v>8.8</v>
      </c>
      <c r="H278" s="514">
        <f>SUM(G278*100/F278)</f>
        <v>97.77777777777779</v>
      </c>
      <c r="I278" s="56">
        <v>0</v>
      </c>
      <c r="J278" s="57"/>
    </row>
    <row r="279" spans="1:10" s="47" customFormat="1" ht="12.75">
      <c r="A279" s="74"/>
      <c r="B279" s="135"/>
      <c r="C279" s="84"/>
      <c r="D279" s="75" t="s">
        <v>134</v>
      </c>
      <c r="E279" s="442" t="s">
        <v>178</v>
      </c>
      <c r="F279" s="77" t="s">
        <v>134</v>
      </c>
      <c r="G279" s="78"/>
      <c r="H279" s="604" t="s">
        <v>134</v>
      </c>
      <c r="I279" s="68"/>
      <c r="J279" s="45"/>
    </row>
    <row r="280" spans="1:9" s="143" customFormat="1" ht="12.75">
      <c r="A280" s="138" t="s">
        <v>127</v>
      </c>
      <c r="B280" s="139">
        <v>13</v>
      </c>
      <c r="C280" s="140"/>
      <c r="D280" s="140"/>
      <c r="E280" s="141"/>
      <c r="F280" s="140"/>
      <c r="G280" s="140"/>
      <c r="H280" s="524" t="s">
        <v>134</v>
      </c>
      <c r="I280" s="142"/>
    </row>
    <row r="281" spans="1:9" s="1" customFormat="1" ht="13.5" thickBot="1">
      <c r="A281" s="5"/>
      <c r="B281" s="4"/>
      <c r="C281" s="2"/>
      <c r="D281" s="2"/>
      <c r="E281" s="10"/>
      <c r="F281" s="2"/>
      <c r="G281" s="2"/>
      <c r="H281" s="525" t="s">
        <v>134</v>
      </c>
      <c r="I281" s="40"/>
    </row>
    <row r="282" spans="1:10" s="3" customFormat="1" ht="11.25" customHeight="1" thickBot="1">
      <c r="A282" s="359" t="s">
        <v>94</v>
      </c>
      <c r="B282" s="360" t="s">
        <v>124</v>
      </c>
      <c r="C282" s="710" t="s">
        <v>106</v>
      </c>
      <c r="D282" s="707"/>
      <c r="E282" s="362" t="s">
        <v>93</v>
      </c>
      <c r="F282" s="361" t="s">
        <v>131</v>
      </c>
      <c r="G282" s="278" t="s">
        <v>132</v>
      </c>
      <c r="H282" s="546" t="s">
        <v>133</v>
      </c>
      <c r="I282" s="280" t="s">
        <v>138</v>
      </c>
      <c r="J282" s="6"/>
    </row>
    <row r="283" spans="1:10" s="58" customFormat="1" ht="14.25" customHeight="1">
      <c r="A283" s="50"/>
      <c r="B283" s="505"/>
      <c r="C283" s="45"/>
      <c r="D283" s="207">
        <v>750</v>
      </c>
      <c r="E283" s="62" t="s">
        <v>98</v>
      </c>
      <c r="F283" s="101">
        <v>7000</v>
      </c>
      <c r="G283" s="102">
        <v>5624.75</v>
      </c>
      <c r="H283" s="526">
        <f>SUM(G283*100/F283)</f>
        <v>80.35357142857143</v>
      </c>
      <c r="I283" s="56">
        <v>765.87</v>
      </c>
      <c r="J283" s="57"/>
    </row>
    <row r="284" spans="1:10" s="58" customFormat="1" ht="12.75" customHeight="1">
      <c r="A284" s="59"/>
      <c r="B284" s="61"/>
      <c r="C284" s="57"/>
      <c r="D284" s="57"/>
      <c r="E284" s="62" t="s">
        <v>26</v>
      </c>
      <c r="F284" s="57"/>
      <c r="G284" s="60"/>
      <c r="H284" s="595" t="s">
        <v>134</v>
      </c>
      <c r="I284" s="83"/>
      <c r="J284" s="57"/>
    </row>
    <row r="285" spans="1:10" s="58" customFormat="1" ht="12.75">
      <c r="A285" s="59"/>
      <c r="B285" s="61"/>
      <c r="C285" s="57"/>
      <c r="D285" s="57"/>
      <c r="E285" s="62" t="s">
        <v>76</v>
      </c>
      <c r="F285" s="57"/>
      <c r="G285" s="60"/>
      <c r="H285" s="595" t="s">
        <v>134</v>
      </c>
      <c r="I285" s="83"/>
      <c r="J285" s="57"/>
    </row>
    <row r="286" spans="1:10" s="58" customFormat="1" ht="38.25" customHeight="1">
      <c r="A286" s="59"/>
      <c r="B286" s="61"/>
      <c r="C286" s="84"/>
      <c r="D286" s="84"/>
      <c r="E286" s="161" t="s">
        <v>70</v>
      </c>
      <c r="F286" s="84"/>
      <c r="G286" s="74"/>
      <c r="H286" s="604" t="s">
        <v>134</v>
      </c>
      <c r="I286" s="88"/>
      <c r="J286" s="57"/>
    </row>
    <row r="287" spans="1:10" s="58" customFormat="1" ht="12.75">
      <c r="A287" s="60"/>
      <c r="B287" s="59"/>
      <c r="C287" s="150"/>
      <c r="D287" s="151">
        <v>920</v>
      </c>
      <c r="E287" s="152" t="s">
        <v>181</v>
      </c>
      <c r="F287" s="153">
        <v>350</v>
      </c>
      <c r="G287" s="153">
        <v>522.61</v>
      </c>
      <c r="H287" s="514">
        <f>SUM(G287*100/F287)</f>
        <v>149.31714285714287</v>
      </c>
      <c r="I287" s="154">
        <v>88.89</v>
      </c>
      <c r="J287" s="57"/>
    </row>
    <row r="288" spans="1:10" s="58" customFormat="1" ht="51">
      <c r="A288" s="59"/>
      <c r="B288" s="61"/>
      <c r="C288" s="84"/>
      <c r="D288" s="441">
        <v>970</v>
      </c>
      <c r="E288" s="608" t="s">
        <v>194</v>
      </c>
      <c r="F288" s="609">
        <v>13690</v>
      </c>
      <c r="G288" s="609">
        <v>13698.26</v>
      </c>
      <c r="H288" s="514">
        <f>SUM(G288*100/F288)</f>
        <v>100.06033601168737</v>
      </c>
      <c r="I288" s="154">
        <v>0</v>
      </c>
      <c r="J288" s="57"/>
    </row>
    <row r="289" spans="1:10" s="58" customFormat="1" ht="104.25" customHeight="1">
      <c r="A289" s="64"/>
      <c r="B289" s="50"/>
      <c r="C289" s="79"/>
      <c r="D289" s="52">
        <v>2020</v>
      </c>
      <c r="E289" s="438" t="s">
        <v>225</v>
      </c>
      <c r="F289" s="98">
        <v>40000</v>
      </c>
      <c r="G289" s="99">
        <v>38652.91</v>
      </c>
      <c r="H289" s="533">
        <f>SUM(G289*100/F289)</f>
        <v>96.632275</v>
      </c>
      <c r="I289" s="253">
        <v>0</v>
      </c>
      <c r="J289" s="57"/>
    </row>
    <row r="290" spans="1:10" s="58" customFormat="1" ht="25.5">
      <c r="A290" s="64"/>
      <c r="B290" s="50"/>
      <c r="C290" s="79"/>
      <c r="D290" s="52">
        <v>2030</v>
      </c>
      <c r="E290" s="53" t="s">
        <v>23</v>
      </c>
      <c r="F290" s="72">
        <v>623</v>
      </c>
      <c r="G290" s="73">
        <v>623</v>
      </c>
      <c r="H290" s="526">
        <f>SUM(G290*100/F290)</f>
        <v>100</v>
      </c>
      <c r="I290" s="83">
        <v>0</v>
      </c>
      <c r="J290" s="57"/>
    </row>
    <row r="291" spans="1:10" s="47" customFormat="1" ht="76.5">
      <c r="A291" s="60"/>
      <c r="B291" s="59"/>
      <c r="C291" s="84"/>
      <c r="D291" s="115"/>
      <c r="E291" s="161" t="s">
        <v>223</v>
      </c>
      <c r="F291" s="84"/>
      <c r="G291" s="74"/>
      <c r="H291" s="531" t="s">
        <v>134</v>
      </c>
      <c r="I291" s="68"/>
      <c r="J291" s="45"/>
    </row>
    <row r="292" spans="1:10" s="418" customFormat="1" ht="89.25" customHeight="1">
      <c r="A292" s="420"/>
      <c r="B292" s="460"/>
      <c r="C292" s="419"/>
      <c r="D292" s="441">
        <v>2703</v>
      </c>
      <c r="E292" s="675" t="s">
        <v>190</v>
      </c>
      <c r="F292" s="609">
        <v>2940</v>
      </c>
      <c r="G292" s="609">
        <v>2940</v>
      </c>
      <c r="H292" s="533">
        <f>SUM(G292*100/F292)</f>
        <v>100</v>
      </c>
      <c r="I292" s="154">
        <v>0</v>
      </c>
      <c r="J292" s="417"/>
    </row>
    <row r="293" spans="1:9" s="143" customFormat="1" ht="12.75">
      <c r="A293" s="138" t="s">
        <v>127</v>
      </c>
      <c r="B293" s="139">
        <v>14</v>
      </c>
      <c r="C293" s="140"/>
      <c r="D293" s="140"/>
      <c r="E293" s="141"/>
      <c r="F293" s="140"/>
      <c r="G293" s="140"/>
      <c r="H293" s="524" t="s">
        <v>134</v>
      </c>
      <c r="I293" s="142"/>
    </row>
    <row r="294" spans="1:9" s="1" customFormat="1" ht="13.5" thickBot="1">
      <c r="A294" s="5"/>
      <c r="B294" s="4"/>
      <c r="C294" s="2"/>
      <c r="D294" s="2"/>
      <c r="E294" s="10"/>
      <c r="F294" s="2"/>
      <c r="G294" s="2"/>
      <c r="H294" s="525" t="s">
        <v>134</v>
      </c>
      <c r="I294" s="40"/>
    </row>
    <row r="295" spans="1:10" s="3" customFormat="1" ht="11.25" customHeight="1" thickBot="1">
      <c r="A295" s="359" t="s">
        <v>94</v>
      </c>
      <c r="B295" s="360" t="s">
        <v>124</v>
      </c>
      <c r="C295" s="710" t="s">
        <v>106</v>
      </c>
      <c r="D295" s="707"/>
      <c r="E295" s="362" t="s">
        <v>93</v>
      </c>
      <c r="F295" s="361" t="s">
        <v>131</v>
      </c>
      <c r="G295" s="278" t="s">
        <v>132</v>
      </c>
      <c r="H295" s="546" t="s">
        <v>133</v>
      </c>
      <c r="I295" s="280" t="s">
        <v>138</v>
      </c>
      <c r="J295" s="6"/>
    </row>
    <row r="296" spans="1:10" s="418" customFormat="1" ht="12.75">
      <c r="A296" s="481">
        <v>851</v>
      </c>
      <c r="B296" s="482"/>
      <c r="C296" s="482"/>
      <c r="D296" s="483"/>
      <c r="E296" s="343" t="s">
        <v>82</v>
      </c>
      <c r="F296" s="484">
        <f>SUM(F297)</f>
        <v>988</v>
      </c>
      <c r="G296" s="484">
        <f>SUM(G297)</f>
        <v>1035.23</v>
      </c>
      <c r="H296" s="676">
        <f aca="true" t="shared" si="3" ref="H296:H301">SUM(G296*100/F296)</f>
        <v>104.78036437246963</v>
      </c>
      <c r="I296" s="485">
        <f>SUM(I297)</f>
        <v>0</v>
      </c>
      <c r="J296" s="417"/>
    </row>
    <row r="297" spans="1:10" s="408" customFormat="1" ht="12.75">
      <c r="A297" s="486"/>
      <c r="B297" s="487">
        <v>85154</v>
      </c>
      <c r="C297" s="488"/>
      <c r="D297" s="489"/>
      <c r="E297" s="490" t="s">
        <v>107</v>
      </c>
      <c r="F297" s="491">
        <f>SUM(F298)</f>
        <v>988</v>
      </c>
      <c r="G297" s="491">
        <f>SUM(G298)</f>
        <v>1035.23</v>
      </c>
      <c r="H297" s="648">
        <f t="shared" si="3"/>
        <v>104.78036437246963</v>
      </c>
      <c r="I297" s="380">
        <f>SUM(I298)</f>
        <v>0</v>
      </c>
      <c r="J297" s="407"/>
    </row>
    <row r="298" spans="1:10" s="408" customFormat="1" ht="12.75">
      <c r="A298" s="404"/>
      <c r="B298" s="468"/>
      <c r="C298" s="410"/>
      <c r="D298" s="411"/>
      <c r="E298" s="456" t="s">
        <v>46</v>
      </c>
      <c r="F298" s="457">
        <f>SUM(F300:F301)</f>
        <v>988</v>
      </c>
      <c r="G298" s="457">
        <f>SUM(G300:G301)</f>
        <v>1035.23</v>
      </c>
      <c r="H298" s="533">
        <f t="shared" si="3"/>
        <v>104.78036437246963</v>
      </c>
      <c r="I298" s="253">
        <f>SUM(I300:I300)</f>
        <v>0</v>
      </c>
      <c r="J298" s="407"/>
    </row>
    <row r="299" spans="1:10" s="408" customFormat="1" ht="12.75">
      <c r="A299" s="404"/>
      <c r="B299" s="455"/>
      <c r="C299" s="410"/>
      <c r="D299" s="411"/>
      <c r="E299" s="458" t="s">
        <v>47</v>
      </c>
      <c r="F299" s="457"/>
      <c r="G299" s="459"/>
      <c r="H299" s="599" t="s">
        <v>134</v>
      </c>
      <c r="I299" s="117"/>
      <c r="J299" s="407"/>
    </row>
    <row r="300" spans="1:10" s="58" customFormat="1" ht="45.75" customHeight="1">
      <c r="A300" s="64"/>
      <c r="B300" s="50"/>
      <c r="C300" s="233"/>
      <c r="D300" s="349">
        <v>830</v>
      </c>
      <c r="E300" s="553" t="s">
        <v>171</v>
      </c>
      <c r="F300" s="351">
        <v>980</v>
      </c>
      <c r="G300" s="352">
        <v>1027.23</v>
      </c>
      <c r="H300" s="533">
        <f t="shared" si="3"/>
        <v>104.81938775510204</v>
      </c>
      <c r="I300" s="117">
        <v>0</v>
      </c>
      <c r="J300" s="57"/>
    </row>
    <row r="301" spans="1:10" s="418" customFormat="1" ht="39" thickBot="1">
      <c r="A301" s="472"/>
      <c r="B301" s="472"/>
      <c r="C301" s="499"/>
      <c r="D301" s="500">
        <v>920</v>
      </c>
      <c r="E301" s="501" t="s">
        <v>193</v>
      </c>
      <c r="F301" s="502">
        <v>8</v>
      </c>
      <c r="G301" s="691">
        <v>8</v>
      </c>
      <c r="H301" s="536">
        <f t="shared" si="3"/>
        <v>100</v>
      </c>
      <c r="I301" s="477">
        <v>0</v>
      </c>
      <c r="J301" s="417"/>
    </row>
    <row r="302" spans="1:10" s="47" customFormat="1" ht="12.75">
      <c r="A302" s="309">
        <v>852</v>
      </c>
      <c r="B302" s="293"/>
      <c r="C302" s="293"/>
      <c r="D302" s="284"/>
      <c r="E302" s="291" t="s">
        <v>86</v>
      </c>
      <c r="F302" s="292">
        <f>SUM(F303,F308,F320,F325,F341,F349,F354,F359,F368,F378,F383)</f>
        <v>9124995</v>
      </c>
      <c r="G302" s="292">
        <f>SUM(G303,G308,G320,G325,G341,G349,G354,G359,G368,G378,G383)</f>
        <v>8687716.879999999</v>
      </c>
      <c r="H302" s="537">
        <f>SUM(G302*100/F302)</f>
        <v>95.20790838789499</v>
      </c>
      <c r="I302" s="690">
        <f>SUM(I383,I368,I378,I359,I354,I349,I341,I325,I308,I303)</f>
        <v>1171623.42</v>
      </c>
      <c r="J302" s="45"/>
    </row>
    <row r="303" spans="1:10" s="14" customFormat="1" ht="12.75">
      <c r="A303" s="35"/>
      <c r="B303" s="393">
        <v>85202</v>
      </c>
      <c r="C303" s="20"/>
      <c r="D303" s="21"/>
      <c r="E303" s="346" t="s">
        <v>41</v>
      </c>
      <c r="F303" s="347">
        <f>SUM(F304)</f>
        <v>10534</v>
      </c>
      <c r="G303" s="380">
        <f>SUM(G304)</f>
        <v>10722.45</v>
      </c>
      <c r="H303" s="538">
        <f>SUM(G303*100/F303)</f>
        <v>101.78896905259161</v>
      </c>
      <c r="I303" s="348">
        <f>SUM(I306)</f>
        <v>0</v>
      </c>
      <c r="J303" s="13"/>
    </row>
    <row r="304" spans="1:10" s="14" customFormat="1" ht="12.75">
      <c r="A304" s="25"/>
      <c r="B304" s="318"/>
      <c r="C304" s="268"/>
      <c r="D304" s="43"/>
      <c r="E304" s="319" t="s">
        <v>46</v>
      </c>
      <c r="F304" s="320">
        <f>SUM(F306:F307)</f>
        <v>10534</v>
      </c>
      <c r="G304" s="320">
        <f>SUM(G306:G307)</f>
        <v>10722.45</v>
      </c>
      <c r="H304" s="514">
        <f>SUM(G304*100/F304)</f>
        <v>101.78896905259161</v>
      </c>
      <c r="I304" s="253">
        <f>SUM(I306:I309)</f>
        <v>0</v>
      </c>
      <c r="J304" s="13"/>
    </row>
    <row r="305" spans="1:10" s="14" customFormat="1" ht="12.75">
      <c r="A305" s="11"/>
      <c r="B305" s="321"/>
      <c r="C305" s="15"/>
      <c r="D305" s="27"/>
      <c r="E305" s="331" t="s">
        <v>47</v>
      </c>
      <c r="F305" s="320"/>
      <c r="G305" s="332"/>
      <c r="H305" s="532" t="s">
        <v>134</v>
      </c>
      <c r="I305" s="154"/>
      <c r="J305" s="13"/>
    </row>
    <row r="306" spans="1:10" s="418" customFormat="1" ht="38.25">
      <c r="A306" s="435"/>
      <c r="B306" s="414"/>
      <c r="C306" s="448"/>
      <c r="D306" s="349">
        <v>830</v>
      </c>
      <c r="E306" s="350" t="s">
        <v>67</v>
      </c>
      <c r="F306" s="351">
        <v>9600</v>
      </c>
      <c r="G306" s="352">
        <v>9600</v>
      </c>
      <c r="H306" s="514">
        <f>SUM(G306*100/F306)</f>
        <v>100</v>
      </c>
      <c r="I306" s="117">
        <v>0</v>
      </c>
      <c r="J306" s="417"/>
    </row>
    <row r="307" spans="1:10" s="418" customFormat="1" ht="38.25">
      <c r="A307" s="414"/>
      <c r="B307" s="415"/>
      <c r="C307" s="416"/>
      <c r="D307" s="339">
        <v>970</v>
      </c>
      <c r="E307" s="391" t="s">
        <v>167</v>
      </c>
      <c r="F307" s="340">
        <v>934</v>
      </c>
      <c r="G307" s="392">
        <v>1122.45</v>
      </c>
      <c r="H307" s="514">
        <f>SUM(G307*100/F307)</f>
        <v>120.17665952890792</v>
      </c>
      <c r="I307" s="117">
        <v>0</v>
      </c>
      <c r="J307" s="417"/>
    </row>
    <row r="308" spans="1:10" s="14" customFormat="1" ht="12.75">
      <c r="A308" s="25"/>
      <c r="B308" s="105">
        <v>85203</v>
      </c>
      <c r="C308" s="12"/>
      <c r="D308" s="29"/>
      <c r="E308" s="48" t="s">
        <v>85</v>
      </c>
      <c r="F308" s="106">
        <f>SUM(F311:F319)</f>
        <v>363058</v>
      </c>
      <c r="G308" s="106">
        <f>SUM(G311:G319)</f>
        <v>363067.05</v>
      </c>
      <c r="H308" s="532">
        <f>SUM(G308*100/F308)</f>
        <v>100.00249271466267</v>
      </c>
      <c r="I308" s="324">
        <f>SUM(I311:I319)</f>
        <v>0</v>
      </c>
      <c r="J308" s="13"/>
    </row>
    <row r="309" spans="1:10" s="14" customFormat="1" ht="12.75">
      <c r="A309" s="11"/>
      <c r="B309" s="321"/>
      <c r="C309" s="268"/>
      <c r="D309" s="43"/>
      <c r="E309" s="319" t="s">
        <v>46</v>
      </c>
      <c r="F309" s="320">
        <f>SUM(F311:F317)</f>
        <v>363058</v>
      </c>
      <c r="G309" s="320">
        <f>SUM(G311:G317)</f>
        <v>363067.05</v>
      </c>
      <c r="H309" s="514">
        <f>SUM(G309*100/F309)</f>
        <v>100.00249271466267</v>
      </c>
      <c r="I309" s="253">
        <f>SUM(I311:I313)</f>
        <v>0</v>
      </c>
      <c r="J309" s="13"/>
    </row>
    <row r="310" spans="1:10" s="14" customFormat="1" ht="12.75">
      <c r="A310" s="11"/>
      <c r="B310" s="321"/>
      <c r="C310" s="15"/>
      <c r="D310" s="27"/>
      <c r="E310" s="331" t="s">
        <v>47</v>
      </c>
      <c r="F310" s="320"/>
      <c r="G310" s="332"/>
      <c r="H310" s="533" t="s">
        <v>134</v>
      </c>
      <c r="I310" s="154"/>
      <c r="J310" s="13"/>
    </row>
    <row r="311" spans="1:10" s="58" customFormat="1" ht="25.5">
      <c r="A311" s="50"/>
      <c r="B311" s="505"/>
      <c r="C311" s="79"/>
      <c r="D311" s="144">
        <v>2010</v>
      </c>
      <c r="E311" s="53" t="s">
        <v>74</v>
      </c>
      <c r="F311" s="72">
        <v>362618</v>
      </c>
      <c r="G311" s="73">
        <v>362618</v>
      </c>
      <c r="H311" s="514">
        <f>SUM(G311*100/F311)</f>
        <v>100</v>
      </c>
      <c r="I311" s="56">
        <v>0</v>
      </c>
      <c r="J311" s="57"/>
    </row>
    <row r="312" spans="1:10" s="47" customFormat="1" ht="12.75">
      <c r="A312" s="60"/>
      <c r="B312" s="59"/>
      <c r="C312" s="57"/>
      <c r="D312" s="57"/>
      <c r="E312" s="62" t="s">
        <v>75</v>
      </c>
      <c r="F312" s="57"/>
      <c r="G312" s="60"/>
      <c r="H312" s="526" t="s">
        <v>134</v>
      </c>
      <c r="I312" s="63"/>
      <c r="J312" s="45"/>
    </row>
    <row r="313" spans="1:10" s="47" customFormat="1" ht="38.25">
      <c r="A313" s="65"/>
      <c r="B313" s="162"/>
      <c r="C313" s="66"/>
      <c r="D313" s="66"/>
      <c r="E313" s="161" t="s">
        <v>27</v>
      </c>
      <c r="F313" s="84"/>
      <c r="G313" s="74"/>
      <c r="H313" s="531" t="s">
        <v>134</v>
      </c>
      <c r="I313" s="68"/>
      <c r="J313" s="45"/>
    </row>
    <row r="314" spans="1:9" s="143" customFormat="1" ht="12.75">
      <c r="A314" s="138" t="s">
        <v>127</v>
      </c>
      <c r="B314" s="139">
        <v>15</v>
      </c>
      <c r="C314" s="140"/>
      <c r="D314" s="140"/>
      <c r="E314" s="141"/>
      <c r="F314" s="140"/>
      <c r="G314" s="140"/>
      <c r="H314" s="524" t="s">
        <v>134</v>
      </c>
      <c r="I314" s="142"/>
    </row>
    <row r="315" spans="1:9" s="1" customFormat="1" ht="13.5" thickBot="1">
      <c r="A315" s="5"/>
      <c r="B315" s="4"/>
      <c r="C315" s="2"/>
      <c r="D315" s="2"/>
      <c r="E315" s="10"/>
      <c r="F315" s="2"/>
      <c r="G315" s="2"/>
      <c r="H315" s="525" t="s">
        <v>134</v>
      </c>
      <c r="I315" s="40"/>
    </row>
    <row r="316" spans="1:10" s="3" customFormat="1" ht="11.25" customHeight="1" thickBot="1">
      <c r="A316" s="359" t="s">
        <v>94</v>
      </c>
      <c r="B316" s="360" t="s">
        <v>124</v>
      </c>
      <c r="C316" s="710" t="s">
        <v>106</v>
      </c>
      <c r="D316" s="707"/>
      <c r="E316" s="362" t="s">
        <v>93</v>
      </c>
      <c r="F316" s="361" t="s">
        <v>131</v>
      </c>
      <c r="G316" s="278" t="s">
        <v>132</v>
      </c>
      <c r="H316" s="546" t="s">
        <v>133</v>
      </c>
      <c r="I316" s="280" t="s">
        <v>138</v>
      </c>
      <c r="J316" s="6"/>
    </row>
    <row r="317" spans="1:10" s="58" customFormat="1" ht="14.25" customHeight="1">
      <c r="A317" s="64"/>
      <c r="B317" s="50"/>
      <c r="C317" s="79"/>
      <c r="D317" s="144">
        <v>2360</v>
      </c>
      <c r="E317" s="53" t="s">
        <v>0</v>
      </c>
      <c r="F317" s="82">
        <v>440</v>
      </c>
      <c r="G317" s="382">
        <v>449.05</v>
      </c>
      <c r="H317" s="514">
        <f>SUM(G317*100/F317)</f>
        <v>102.05681818181819</v>
      </c>
      <c r="I317" s="83">
        <v>0</v>
      </c>
      <c r="J317" s="57"/>
    </row>
    <row r="318" spans="1:10" s="58" customFormat="1" ht="12.75">
      <c r="A318" s="60"/>
      <c r="B318" s="59"/>
      <c r="C318" s="57"/>
      <c r="D318" s="57"/>
      <c r="E318" s="62" t="s">
        <v>1</v>
      </c>
      <c r="F318" s="57"/>
      <c r="G318" s="60"/>
      <c r="H318" s="526" t="s">
        <v>134</v>
      </c>
      <c r="I318" s="83"/>
      <c r="J318" s="57"/>
    </row>
    <row r="319" spans="1:10" s="47" customFormat="1" ht="51">
      <c r="A319" s="60"/>
      <c r="B319" s="135"/>
      <c r="C319" s="84"/>
      <c r="D319" s="84"/>
      <c r="E319" s="161" t="s">
        <v>28</v>
      </c>
      <c r="F319" s="84"/>
      <c r="G319" s="74"/>
      <c r="H319" s="531" t="s">
        <v>134</v>
      </c>
      <c r="I319" s="68"/>
      <c r="J319" s="45"/>
    </row>
    <row r="320" spans="1:10" s="14" customFormat="1" ht="12.75">
      <c r="A320" s="25"/>
      <c r="B320" s="105">
        <v>85206</v>
      </c>
      <c r="C320" s="12"/>
      <c r="D320" s="29"/>
      <c r="E320" s="469" t="s">
        <v>222</v>
      </c>
      <c r="F320" s="106">
        <f>SUM(F321)</f>
        <v>15664</v>
      </c>
      <c r="G320" s="106">
        <f>SUM(G321)</f>
        <v>13108.47</v>
      </c>
      <c r="H320" s="532">
        <f>SUM(G320*100/F320)</f>
        <v>83.68532941777323</v>
      </c>
      <c r="I320" s="324">
        <f>SUM(I323:I327)</f>
        <v>2341230.84</v>
      </c>
      <c r="J320" s="13"/>
    </row>
    <row r="321" spans="1:10" s="14" customFormat="1" ht="12.75">
      <c r="A321" s="11"/>
      <c r="B321" s="321"/>
      <c r="C321" s="268"/>
      <c r="D321" s="43"/>
      <c r="E321" s="319" t="s">
        <v>46</v>
      </c>
      <c r="F321" s="320">
        <f>SUM(F323)</f>
        <v>15664</v>
      </c>
      <c r="G321" s="320">
        <f>SUM(G323)</f>
        <v>13108.47</v>
      </c>
      <c r="H321" s="514">
        <f>SUM(G321*100/F321)</f>
        <v>83.68532941777323</v>
      </c>
      <c r="I321" s="253">
        <f>SUM(I323:I324)</f>
        <v>0</v>
      </c>
      <c r="J321" s="13"/>
    </row>
    <row r="322" spans="1:10" s="14" customFormat="1" ht="12.75">
      <c r="A322" s="11"/>
      <c r="B322" s="321"/>
      <c r="C322" s="15"/>
      <c r="D322" s="27"/>
      <c r="E322" s="331" t="s">
        <v>47</v>
      </c>
      <c r="F322" s="320"/>
      <c r="G322" s="332"/>
      <c r="H322" s="533" t="s">
        <v>134</v>
      </c>
      <c r="I322" s="154"/>
      <c r="J322" s="13"/>
    </row>
    <row r="323" spans="1:10" s="58" customFormat="1" ht="25.5">
      <c r="A323" s="64"/>
      <c r="B323" s="50"/>
      <c r="C323" s="79"/>
      <c r="D323" s="52">
        <v>2030</v>
      </c>
      <c r="E323" s="53" t="s">
        <v>23</v>
      </c>
      <c r="F323" s="72">
        <v>15664</v>
      </c>
      <c r="G323" s="73">
        <v>13108.47</v>
      </c>
      <c r="H323" s="526">
        <f>SUM(G323*100/F323)</f>
        <v>83.68532941777323</v>
      </c>
      <c r="I323" s="83">
        <v>0</v>
      </c>
      <c r="J323" s="57"/>
    </row>
    <row r="324" spans="1:10" s="47" customFormat="1" ht="65.25" customHeight="1">
      <c r="A324" s="59"/>
      <c r="B324" s="115"/>
      <c r="C324" s="84"/>
      <c r="D324" s="115"/>
      <c r="E324" s="161" t="s">
        <v>226</v>
      </c>
      <c r="F324" s="84"/>
      <c r="G324" s="74"/>
      <c r="H324" s="531" t="s">
        <v>134</v>
      </c>
      <c r="I324" s="68"/>
      <c r="J324" s="45"/>
    </row>
    <row r="325" spans="1:10" s="14" customFormat="1" ht="25.5" customHeight="1">
      <c r="A325" s="25"/>
      <c r="B325" s="451">
        <v>85212</v>
      </c>
      <c r="C325" s="22"/>
      <c r="D325" s="23"/>
      <c r="E325" s="677" t="s">
        <v>60</v>
      </c>
      <c r="F325" s="678">
        <f>SUM(F327)</f>
        <v>7299432</v>
      </c>
      <c r="G325" s="679">
        <f>SUM(G327)</f>
        <v>6876080.5600000005</v>
      </c>
      <c r="H325" s="596">
        <f>SUM(G325*100/F325)</f>
        <v>94.20021393445408</v>
      </c>
      <c r="I325" s="680">
        <f>SUM(I327)</f>
        <v>1170615.42</v>
      </c>
      <c r="J325" s="13"/>
    </row>
    <row r="326" spans="1:10" s="14" customFormat="1" ht="15" customHeight="1">
      <c r="A326" s="11"/>
      <c r="B326" s="11"/>
      <c r="C326" s="26"/>
      <c r="D326" s="27"/>
      <c r="E326" s="183" t="s">
        <v>122</v>
      </c>
      <c r="F326" s="15"/>
      <c r="G326" s="26"/>
      <c r="H326" s="539" t="s">
        <v>134</v>
      </c>
      <c r="I326" s="159"/>
      <c r="J326" s="13"/>
    </row>
    <row r="327" spans="1:10" s="14" customFormat="1" ht="12.75">
      <c r="A327" s="11"/>
      <c r="B327" s="321"/>
      <c r="C327" s="268"/>
      <c r="D327" s="43"/>
      <c r="E327" s="319" t="s">
        <v>46</v>
      </c>
      <c r="F327" s="320">
        <f>SUM(F329:F331,F332:F335)</f>
        <v>7299432</v>
      </c>
      <c r="G327" s="320">
        <f>SUM(G329:G331,G332:G335)</f>
        <v>6876080.5600000005</v>
      </c>
      <c r="H327" s="526">
        <f>SUM(G327*100/F327)</f>
        <v>94.20021393445408</v>
      </c>
      <c r="I327" s="253">
        <f>SUM(I331:I337)</f>
        <v>1170615.42</v>
      </c>
      <c r="J327" s="13"/>
    </row>
    <row r="328" spans="1:10" s="14" customFormat="1" ht="12.75">
      <c r="A328" s="11"/>
      <c r="B328" s="321"/>
      <c r="C328" s="15"/>
      <c r="D328" s="27"/>
      <c r="E328" s="331" t="s">
        <v>47</v>
      </c>
      <c r="F328" s="320"/>
      <c r="G328" s="332"/>
      <c r="H328" s="514" t="s">
        <v>134</v>
      </c>
      <c r="I328" s="154"/>
      <c r="J328" s="13"/>
    </row>
    <row r="329" spans="1:10" s="58" customFormat="1" ht="12.75">
      <c r="A329" s="59"/>
      <c r="B329" s="61"/>
      <c r="C329" s="89"/>
      <c r="D329" s="71">
        <v>690</v>
      </c>
      <c r="E329" s="53" t="s">
        <v>105</v>
      </c>
      <c r="F329" s="72">
        <v>17</v>
      </c>
      <c r="G329" s="73">
        <v>17.6</v>
      </c>
      <c r="H329" s="514">
        <f>SUM(G329*100/F329)</f>
        <v>103.5294117647059</v>
      </c>
      <c r="I329" s="56">
        <v>0</v>
      </c>
      <c r="J329" s="57"/>
    </row>
    <row r="330" spans="1:10" s="47" customFormat="1" ht="12.75">
      <c r="A330" s="60"/>
      <c r="B330" s="59"/>
      <c r="C330" s="84"/>
      <c r="D330" s="75" t="s">
        <v>134</v>
      </c>
      <c r="E330" s="442" t="s">
        <v>178</v>
      </c>
      <c r="F330" s="77" t="s">
        <v>134</v>
      </c>
      <c r="G330" s="78"/>
      <c r="H330" s="595" t="s">
        <v>134</v>
      </c>
      <c r="I330" s="68"/>
      <c r="J330" s="45"/>
    </row>
    <row r="331" spans="1:10" s="418" customFormat="1" ht="25.5">
      <c r="A331" s="435"/>
      <c r="B331" s="414"/>
      <c r="C331" s="463"/>
      <c r="D331" s="336">
        <v>920</v>
      </c>
      <c r="E331" s="337" t="s">
        <v>168</v>
      </c>
      <c r="F331" s="338">
        <v>28</v>
      </c>
      <c r="G331" s="681">
        <v>32.64</v>
      </c>
      <c r="H331" s="533">
        <f>SUM(G331*100/F331)</f>
        <v>116.57142857142857</v>
      </c>
      <c r="I331" s="253">
        <v>0</v>
      </c>
      <c r="J331" s="417"/>
    </row>
    <row r="332" spans="1:10" s="58" customFormat="1" ht="25.5">
      <c r="A332" s="59"/>
      <c r="B332" s="61"/>
      <c r="C332" s="57"/>
      <c r="D332" s="254">
        <v>2010</v>
      </c>
      <c r="E332" s="62" t="s">
        <v>74</v>
      </c>
      <c r="F332" s="255">
        <v>7237857</v>
      </c>
      <c r="G332" s="256">
        <v>6810199.69</v>
      </c>
      <c r="H332" s="514">
        <f>SUM(G332*100/F332)</f>
        <v>94.09138215911146</v>
      </c>
      <c r="I332" s="83">
        <v>0</v>
      </c>
      <c r="J332" s="57"/>
    </row>
    <row r="333" spans="1:10" s="47" customFormat="1" ht="12.75">
      <c r="A333" s="60"/>
      <c r="B333" s="59"/>
      <c r="C333" s="57"/>
      <c r="D333" s="61"/>
      <c r="E333" s="62" t="s">
        <v>148</v>
      </c>
      <c r="F333" s="57"/>
      <c r="G333" s="60"/>
      <c r="H333" s="526" t="s">
        <v>134</v>
      </c>
      <c r="I333" s="63"/>
      <c r="J333" s="45"/>
    </row>
    <row r="334" spans="1:10" s="47" customFormat="1" ht="12.75">
      <c r="A334" s="64"/>
      <c r="B334" s="50"/>
      <c r="C334" s="66"/>
      <c r="D334" s="109"/>
      <c r="E334" s="161" t="s">
        <v>29</v>
      </c>
      <c r="F334" s="84"/>
      <c r="G334" s="74"/>
      <c r="H334" s="531" t="s">
        <v>134</v>
      </c>
      <c r="I334" s="68"/>
      <c r="J334" s="45"/>
    </row>
    <row r="335" spans="1:10" s="58" customFormat="1" ht="14.25" customHeight="1">
      <c r="A335" s="64"/>
      <c r="B335" s="50"/>
      <c r="C335" s="79"/>
      <c r="D335" s="144">
        <v>2360</v>
      </c>
      <c r="E335" s="53" t="s">
        <v>0</v>
      </c>
      <c r="F335" s="98">
        <v>61530</v>
      </c>
      <c r="G335" s="99">
        <v>65830.63</v>
      </c>
      <c r="H335" s="526">
        <f>SUM(G335*100/F335)</f>
        <v>106.98948480416057</v>
      </c>
      <c r="I335" s="83">
        <v>1170615.42</v>
      </c>
      <c r="J335" s="57"/>
    </row>
    <row r="336" spans="1:10" s="58" customFormat="1" ht="12.75">
      <c r="A336" s="60"/>
      <c r="B336" s="59"/>
      <c r="C336" s="57"/>
      <c r="D336" s="57"/>
      <c r="E336" s="62" t="s">
        <v>1</v>
      </c>
      <c r="F336" s="57"/>
      <c r="G336" s="60"/>
      <c r="H336" s="526" t="s">
        <v>134</v>
      </c>
      <c r="I336" s="83"/>
      <c r="J336" s="57"/>
    </row>
    <row r="337" spans="1:10" s="47" customFormat="1" ht="51">
      <c r="A337" s="135"/>
      <c r="B337" s="115"/>
      <c r="C337" s="84"/>
      <c r="D337" s="84"/>
      <c r="E337" s="161" t="s">
        <v>157</v>
      </c>
      <c r="F337" s="84"/>
      <c r="G337" s="74"/>
      <c r="H337" s="531" t="s">
        <v>134</v>
      </c>
      <c r="I337" s="68"/>
      <c r="J337" s="45"/>
    </row>
    <row r="338" spans="1:9" s="143" customFormat="1" ht="12.75">
      <c r="A338" s="138" t="s">
        <v>127</v>
      </c>
      <c r="B338" s="139">
        <v>16</v>
      </c>
      <c r="C338" s="140"/>
      <c r="D338" s="140"/>
      <c r="E338" s="81"/>
      <c r="F338" s="140"/>
      <c r="G338" s="140"/>
      <c r="H338" s="524" t="s">
        <v>134</v>
      </c>
      <c r="I338" s="142"/>
    </row>
    <row r="339" spans="1:9" s="1" customFormat="1" ht="13.5" thickBot="1">
      <c r="A339" s="5"/>
      <c r="B339" s="4"/>
      <c r="C339" s="2"/>
      <c r="D339" s="2"/>
      <c r="E339" s="10"/>
      <c r="F339" s="2"/>
      <c r="G339" s="2"/>
      <c r="H339" s="525" t="s">
        <v>134</v>
      </c>
      <c r="I339" s="40"/>
    </row>
    <row r="340" spans="1:10" s="3" customFormat="1" ht="11.25" customHeight="1" thickBot="1">
      <c r="A340" s="359" t="s">
        <v>94</v>
      </c>
      <c r="B340" s="360" t="s">
        <v>124</v>
      </c>
      <c r="C340" s="710" t="s">
        <v>106</v>
      </c>
      <c r="D340" s="707"/>
      <c r="E340" s="362" t="s">
        <v>93</v>
      </c>
      <c r="F340" s="361" t="s">
        <v>131</v>
      </c>
      <c r="G340" s="278" t="s">
        <v>132</v>
      </c>
      <c r="H340" s="548" t="s">
        <v>133</v>
      </c>
      <c r="I340" s="280" t="s">
        <v>138</v>
      </c>
      <c r="J340" s="6"/>
    </row>
    <row r="341" spans="1:10" s="14" customFormat="1" ht="25.5">
      <c r="A341" s="25"/>
      <c r="B341" s="146">
        <v>85213</v>
      </c>
      <c r="C341" s="22"/>
      <c r="D341" s="23"/>
      <c r="E341" s="165" t="s">
        <v>30</v>
      </c>
      <c r="F341" s="213">
        <f>SUM(F343)</f>
        <v>27710</v>
      </c>
      <c r="G341" s="213">
        <f>SUM(G343)</f>
        <v>27710</v>
      </c>
      <c r="H341" s="534">
        <f>SUM(G341*100/F341)</f>
        <v>100</v>
      </c>
      <c r="I341" s="381">
        <f>SUM(I345)</f>
        <v>0</v>
      </c>
      <c r="J341" s="13"/>
    </row>
    <row r="342" spans="1:10" s="14" customFormat="1" ht="38.25">
      <c r="A342" s="11"/>
      <c r="B342" s="28"/>
      <c r="C342" s="11"/>
      <c r="D342" s="24"/>
      <c r="E342" s="167" t="s">
        <v>61</v>
      </c>
      <c r="F342" s="11"/>
      <c r="G342" s="11"/>
      <c r="H342" s="531" t="s">
        <v>134</v>
      </c>
      <c r="I342" s="28"/>
      <c r="J342" s="13"/>
    </row>
    <row r="343" spans="1:10" s="14" customFormat="1" ht="12.75">
      <c r="A343" s="11"/>
      <c r="B343" s="321"/>
      <c r="C343" s="268"/>
      <c r="D343" s="43"/>
      <c r="E343" s="319" t="s">
        <v>46</v>
      </c>
      <c r="F343" s="320">
        <f>SUM(F345:F347)</f>
        <v>27710</v>
      </c>
      <c r="G343" s="320">
        <f>SUM(G345:G347)</f>
        <v>27710</v>
      </c>
      <c r="H343" s="526">
        <f>SUM(G343*100/F343)</f>
        <v>100</v>
      </c>
      <c r="I343" s="253">
        <f>SUM(I345:I346)</f>
        <v>0</v>
      </c>
      <c r="J343" s="13"/>
    </row>
    <row r="344" spans="1:10" s="14" customFormat="1" ht="12.75">
      <c r="A344" s="11"/>
      <c r="B344" s="321"/>
      <c r="C344" s="15"/>
      <c r="D344" s="27"/>
      <c r="E344" s="331" t="s">
        <v>47</v>
      </c>
      <c r="F344" s="320"/>
      <c r="G344" s="332"/>
      <c r="H344" s="533" t="s">
        <v>134</v>
      </c>
      <c r="I344" s="154"/>
      <c r="J344" s="13"/>
    </row>
    <row r="345" spans="1:10" s="58" customFormat="1" ht="25.5" customHeight="1">
      <c r="A345" s="64"/>
      <c r="B345" s="50"/>
      <c r="C345" s="79"/>
      <c r="D345" s="52">
        <v>2010</v>
      </c>
      <c r="E345" s="53" t="s">
        <v>74</v>
      </c>
      <c r="F345" s="98">
        <v>13230</v>
      </c>
      <c r="G345" s="99">
        <v>13230</v>
      </c>
      <c r="H345" s="514">
        <f>SUM(G345*100/F345)</f>
        <v>100</v>
      </c>
      <c r="I345" s="83">
        <v>0</v>
      </c>
      <c r="J345" s="57"/>
    </row>
    <row r="346" spans="1:10" s="47" customFormat="1" ht="25.5">
      <c r="A346" s="64"/>
      <c r="B346" s="50"/>
      <c r="C346" s="66"/>
      <c r="D346" s="109"/>
      <c r="E346" s="161" t="s">
        <v>31</v>
      </c>
      <c r="F346" s="84"/>
      <c r="G346" s="65" t="s">
        <v>134</v>
      </c>
      <c r="H346" s="531" t="s">
        <v>134</v>
      </c>
      <c r="I346" s="68"/>
      <c r="J346" s="45"/>
    </row>
    <row r="347" spans="1:10" s="58" customFormat="1" ht="25.5">
      <c r="A347" s="64"/>
      <c r="B347" s="50"/>
      <c r="C347" s="79"/>
      <c r="D347" s="52">
        <v>2030</v>
      </c>
      <c r="E347" s="53" t="s">
        <v>23</v>
      </c>
      <c r="F347" s="72">
        <v>14480</v>
      </c>
      <c r="G347" s="73">
        <v>14480</v>
      </c>
      <c r="H347" s="526">
        <f>SUM(G347*100/F347)</f>
        <v>100</v>
      </c>
      <c r="I347" s="83">
        <v>0</v>
      </c>
      <c r="J347" s="57"/>
    </row>
    <row r="348" spans="1:10" s="47" customFormat="1" ht="12.75">
      <c r="A348" s="59"/>
      <c r="B348" s="115"/>
      <c r="C348" s="84"/>
      <c r="D348" s="115"/>
      <c r="E348" s="161" t="s">
        <v>32</v>
      </c>
      <c r="F348" s="84"/>
      <c r="G348" s="74"/>
      <c r="H348" s="531" t="s">
        <v>134</v>
      </c>
      <c r="I348" s="68"/>
      <c r="J348" s="45"/>
    </row>
    <row r="349" spans="1:10" s="14" customFormat="1" ht="25.5">
      <c r="A349" s="25"/>
      <c r="B349" s="328">
        <v>85214</v>
      </c>
      <c r="C349" s="11"/>
      <c r="D349" s="24"/>
      <c r="E349" s="183" t="s">
        <v>58</v>
      </c>
      <c r="F349" s="317">
        <f>SUM(F352:F352)</f>
        <v>71182</v>
      </c>
      <c r="G349" s="324">
        <f>SUM(G352:G352)</f>
        <v>71152.56</v>
      </c>
      <c r="H349" s="534">
        <f>SUM(G349*100/F349)</f>
        <v>99.95864122952432</v>
      </c>
      <c r="I349" s="222">
        <f>SUM(I352:I352)</f>
        <v>0</v>
      </c>
      <c r="J349" s="13"/>
    </row>
    <row r="350" spans="1:10" s="14" customFormat="1" ht="12.75">
      <c r="A350" s="11"/>
      <c r="B350" s="321"/>
      <c r="C350" s="268"/>
      <c r="D350" s="43"/>
      <c r="E350" s="319" t="s">
        <v>46</v>
      </c>
      <c r="F350" s="320">
        <f>SUM(F352:F352)</f>
        <v>71182</v>
      </c>
      <c r="G350" s="320">
        <f>SUM(G352:G352)</f>
        <v>71152.56</v>
      </c>
      <c r="H350" s="514">
        <f>SUM(G350*100/F350)</f>
        <v>99.95864122952432</v>
      </c>
      <c r="I350" s="253">
        <f>SUM(I352)</f>
        <v>0</v>
      </c>
      <c r="J350" s="13"/>
    </row>
    <row r="351" spans="1:10" s="14" customFormat="1" ht="12.75">
      <c r="A351" s="11"/>
      <c r="B351" s="321"/>
      <c r="C351" s="15"/>
      <c r="D351" s="27"/>
      <c r="E351" s="331" t="s">
        <v>47</v>
      </c>
      <c r="F351" s="320"/>
      <c r="G351" s="332"/>
      <c r="H351" s="533" t="s">
        <v>134</v>
      </c>
      <c r="I351" s="154"/>
      <c r="J351" s="13"/>
    </row>
    <row r="352" spans="1:10" s="58" customFormat="1" ht="25.5">
      <c r="A352" s="64"/>
      <c r="B352" s="64"/>
      <c r="C352" s="51"/>
      <c r="D352" s="52">
        <v>2030</v>
      </c>
      <c r="E352" s="53" t="s">
        <v>23</v>
      </c>
      <c r="F352" s="72">
        <v>71182</v>
      </c>
      <c r="G352" s="73">
        <v>71152.56</v>
      </c>
      <c r="H352" s="526">
        <f>SUM(G352*100/F352)</f>
        <v>99.95864122952432</v>
      </c>
      <c r="I352" s="83">
        <v>0</v>
      </c>
      <c r="J352" s="57"/>
    </row>
    <row r="353" spans="1:10" s="47" customFormat="1" ht="12.75">
      <c r="A353" s="59"/>
      <c r="B353" s="115"/>
      <c r="C353" s="74"/>
      <c r="D353" s="115"/>
      <c r="E353" s="161" t="s">
        <v>32</v>
      </c>
      <c r="F353" s="84"/>
      <c r="G353" s="74"/>
      <c r="H353" s="531" t="s">
        <v>134</v>
      </c>
      <c r="I353" s="68"/>
      <c r="J353" s="45"/>
    </row>
    <row r="354" spans="1:10" s="14" customFormat="1" ht="12.75">
      <c r="A354" s="25"/>
      <c r="B354" s="328">
        <v>85216</v>
      </c>
      <c r="C354" s="11"/>
      <c r="D354" s="24"/>
      <c r="E354" s="183" t="s">
        <v>59</v>
      </c>
      <c r="F354" s="317">
        <f>SUM(F357:F357)</f>
        <v>226025</v>
      </c>
      <c r="G354" s="324">
        <f>SUM(G357:G357)</f>
        <v>225856.08</v>
      </c>
      <c r="H354" s="534">
        <f>SUM(G354*100/F354)</f>
        <v>99.92526490432475</v>
      </c>
      <c r="I354" s="222">
        <f>SUM(I357:I357)</f>
        <v>0</v>
      </c>
      <c r="J354" s="13"/>
    </row>
    <row r="355" spans="1:10" s="14" customFormat="1" ht="12.75">
      <c r="A355" s="25"/>
      <c r="B355" s="318"/>
      <c r="C355" s="268"/>
      <c r="D355" s="43"/>
      <c r="E355" s="319" t="s">
        <v>46</v>
      </c>
      <c r="F355" s="320">
        <f>SUM(F357:F357)</f>
        <v>226025</v>
      </c>
      <c r="G355" s="320">
        <f>SUM(G357:G357)</f>
        <v>225856.08</v>
      </c>
      <c r="H355" s="514">
        <f>SUM(G355*100/F355)</f>
        <v>99.92526490432475</v>
      </c>
      <c r="I355" s="253">
        <f>SUM(I357)</f>
        <v>0</v>
      </c>
      <c r="J355" s="13"/>
    </row>
    <row r="356" spans="1:10" s="14" customFormat="1" ht="12.75">
      <c r="A356" s="25"/>
      <c r="B356" s="318"/>
      <c r="C356" s="15"/>
      <c r="D356" s="27"/>
      <c r="E356" s="331" t="s">
        <v>47</v>
      </c>
      <c r="F356" s="320"/>
      <c r="G356" s="332"/>
      <c r="H356" s="533" t="s">
        <v>134</v>
      </c>
      <c r="I356" s="154"/>
      <c r="J356" s="13"/>
    </row>
    <row r="357" spans="1:10" s="58" customFormat="1" ht="25.5">
      <c r="A357" s="50"/>
      <c r="B357" s="45"/>
      <c r="C357" s="51"/>
      <c r="D357" s="52">
        <v>2030</v>
      </c>
      <c r="E357" s="53" t="s">
        <v>23</v>
      </c>
      <c r="F357" s="72">
        <v>226025</v>
      </c>
      <c r="G357" s="73">
        <v>225856.08</v>
      </c>
      <c r="H357" s="526">
        <f>SUM(G357*100/F357)</f>
        <v>99.92526490432475</v>
      </c>
      <c r="I357" s="83">
        <v>0</v>
      </c>
      <c r="J357" s="57"/>
    </row>
    <row r="358" spans="1:10" s="47" customFormat="1" ht="12.75">
      <c r="A358" s="59"/>
      <c r="B358" s="115"/>
      <c r="C358" s="74"/>
      <c r="D358" s="115"/>
      <c r="E358" s="161" t="s">
        <v>32</v>
      </c>
      <c r="F358" s="84"/>
      <c r="G358" s="74"/>
      <c r="H358" s="531" t="s">
        <v>134</v>
      </c>
      <c r="I358" s="68"/>
      <c r="J358" s="45"/>
    </row>
    <row r="359" spans="1:10" s="14" customFormat="1" ht="12.75">
      <c r="A359" s="25"/>
      <c r="B359" s="214">
        <v>85219</v>
      </c>
      <c r="C359" s="18"/>
      <c r="D359" s="19"/>
      <c r="E359" s="215" t="s">
        <v>90</v>
      </c>
      <c r="F359" s="216">
        <f>SUM(F362:F367)</f>
        <v>155200</v>
      </c>
      <c r="G359" s="222">
        <f>SUM(G362:G367)</f>
        <v>149054.42</v>
      </c>
      <c r="H359" s="534">
        <f>SUM(G359*100/F359)</f>
        <v>96.04021907216496</v>
      </c>
      <c r="I359" s="222">
        <f>SUM(I362:I367)</f>
        <v>0</v>
      </c>
      <c r="J359" s="13"/>
    </row>
    <row r="360" spans="1:10" s="14" customFormat="1" ht="12.75">
      <c r="A360" s="11"/>
      <c r="B360" s="321"/>
      <c r="C360" s="268"/>
      <c r="D360" s="43"/>
      <c r="E360" s="319" t="s">
        <v>46</v>
      </c>
      <c r="F360" s="320">
        <f>SUM(F362:F367)</f>
        <v>155200</v>
      </c>
      <c r="G360" s="320">
        <f>SUM(G362:G367)</f>
        <v>149054.42</v>
      </c>
      <c r="H360" s="514">
        <f>SUM(G360*100/F360)</f>
        <v>96.04021907216496</v>
      </c>
      <c r="I360" s="253">
        <f>SUM(I362:I367)</f>
        <v>0</v>
      </c>
      <c r="J360" s="13"/>
    </row>
    <row r="361" spans="1:10" s="14" customFormat="1" ht="12.75">
      <c r="A361" s="11"/>
      <c r="B361" s="321"/>
      <c r="C361" s="15"/>
      <c r="D361" s="27"/>
      <c r="E361" s="331" t="s">
        <v>47</v>
      </c>
      <c r="F361" s="320"/>
      <c r="G361" s="332"/>
      <c r="H361" s="514" t="s">
        <v>134</v>
      </c>
      <c r="I361" s="154"/>
      <c r="J361" s="13"/>
    </row>
    <row r="362" spans="1:10" s="58" customFormat="1" ht="38.25">
      <c r="A362" s="65"/>
      <c r="B362" s="65"/>
      <c r="C362" s="658"/>
      <c r="D362" s="329">
        <v>920</v>
      </c>
      <c r="E362" s="692" t="s">
        <v>71</v>
      </c>
      <c r="F362" s="693">
        <v>17000</v>
      </c>
      <c r="G362" s="136">
        <v>10854.42</v>
      </c>
      <c r="H362" s="533">
        <f>SUM(G362*100/F362)</f>
        <v>63.849529411764706</v>
      </c>
      <c r="I362" s="117">
        <v>0</v>
      </c>
      <c r="J362" s="57"/>
    </row>
    <row r="363" spans="1:9" s="143" customFormat="1" ht="12.75">
      <c r="A363" s="138" t="s">
        <v>127</v>
      </c>
      <c r="B363" s="139">
        <v>17</v>
      </c>
      <c r="C363" s="140"/>
      <c r="D363" s="140"/>
      <c r="E363" s="141"/>
      <c r="F363" s="140"/>
      <c r="G363" s="140"/>
      <c r="H363" s="524" t="s">
        <v>134</v>
      </c>
      <c r="I363" s="142"/>
    </row>
    <row r="364" spans="1:9" s="1" customFormat="1" ht="13.5" thickBot="1">
      <c r="A364" s="5"/>
      <c r="B364" s="4"/>
      <c r="C364" s="2"/>
      <c r="D364" s="2"/>
      <c r="E364" s="10"/>
      <c r="F364" s="2"/>
      <c r="G364" s="2"/>
      <c r="H364" s="525" t="s">
        <v>134</v>
      </c>
      <c r="I364" s="40"/>
    </row>
    <row r="365" spans="1:10" s="3" customFormat="1" ht="11.25" customHeight="1" thickBot="1">
      <c r="A365" s="359" t="s">
        <v>94</v>
      </c>
      <c r="B365" s="360" t="s">
        <v>124</v>
      </c>
      <c r="C365" s="710" t="s">
        <v>106</v>
      </c>
      <c r="D365" s="707"/>
      <c r="E365" s="362" t="s">
        <v>93</v>
      </c>
      <c r="F365" s="361" t="s">
        <v>131</v>
      </c>
      <c r="G365" s="278" t="s">
        <v>132</v>
      </c>
      <c r="H365" s="548" t="s">
        <v>133</v>
      </c>
      <c r="I365" s="280" t="s">
        <v>138</v>
      </c>
      <c r="J365" s="6"/>
    </row>
    <row r="366" spans="1:10" s="58" customFormat="1" ht="25.5">
      <c r="A366" s="60"/>
      <c r="B366" s="59"/>
      <c r="C366" s="333"/>
      <c r="D366" s="209">
        <v>2030</v>
      </c>
      <c r="E366" s="53" t="s">
        <v>23</v>
      </c>
      <c r="F366" s="211">
        <v>138200</v>
      </c>
      <c r="G366" s="212">
        <v>138200</v>
      </c>
      <c r="H366" s="514">
        <f>SUM(G366*100/F366)</f>
        <v>100</v>
      </c>
      <c r="I366" s="56">
        <v>0</v>
      </c>
      <c r="J366" s="57"/>
    </row>
    <row r="367" spans="1:10" s="47" customFormat="1" ht="38.25">
      <c r="A367" s="59"/>
      <c r="B367" s="115"/>
      <c r="C367" s="74"/>
      <c r="D367" s="115"/>
      <c r="E367" s="161" t="s">
        <v>33</v>
      </c>
      <c r="F367" s="150"/>
      <c r="G367" s="74"/>
      <c r="H367" s="531" t="s">
        <v>134</v>
      </c>
      <c r="I367" s="68"/>
      <c r="J367" s="45"/>
    </row>
    <row r="368" spans="1:10" s="14" customFormat="1" ht="25.5">
      <c r="A368" s="25"/>
      <c r="B368" s="214">
        <v>85228</v>
      </c>
      <c r="C368" s="20"/>
      <c r="D368" s="21"/>
      <c r="E368" s="220" t="s">
        <v>81</v>
      </c>
      <c r="F368" s="221">
        <f>SUM(F371:F377)</f>
        <v>492230</v>
      </c>
      <c r="G368" s="222">
        <f>SUM(G371:G377)</f>
        <v>496566.88</v>
      </c>
      <c r="H368" s="532">
        <f>SUM(G368*100/F368)</f>
        <v>100.88106779351116</v>
      </c>
      <c r="I368" s="222">
        <f>SUM(I371:I377)</f>
        <v>1008</v>
      </c>
      <c r="J368" s="13"/>
    </row>
    <row r="369" spans="1:10" s="14" customFormat="1" ht="12.75">
      <c r="A369" s="11"/>
      <c r="B369" s="321"/>
      <c r="C369" s="268"/>
      <c r="D369" s="43"/>
      <c r="E369" s="319" t="s">
        <v>46</v>
      </c>
      <c r="F369" s="320">
        <f>SUM(F371:F377)</f>
        <v>492230</v>
      </c>
      <c r="G369" s="320">
        <f>SUM(G371:G377)</f>
        <v>496566.88</v>
      </c>
      <c r="H369" s="514">
        <f>SUM(G369*100/F369)</f>
        <v>100.88106779351116</v>
      </c>
      <c r="I369" s="253">
        <f>SUM(I371:I373)</f>
        <v>1008</v>
      </c>
      <c r="J369" s="13"/>
    </row>
    <row r="370" spans="1:10" s="14" customFormat="1" ht="12.75">
      <c r="A370" s="11"/>
      <c r="B370" s="321"/>
      <c r="C370" s="15"/>
      <c r="D370" s="27"/>
      <c r="E370" s="331" t="s">
        <v>47</v>
      </c>
      <c r="F370" s="320"/>
      <c r="G370" s="332"/>
      <c r="H370" s="514" t="s">
        <v>134</v>
      </c>
      <c r="I370" s="154"/>
      <c r="J370" s="13"/>
    </row>
    <row r="371" spans="1:10" s="58" customFormat="1" ht="25.5">
      <c r="A371" s="64"/>
      <c r="B371" s="50"/>
      <c r="C371" s="223"/>
      <c r="D371" s="119">
        <v>830</v>
      </c>
      <c r="E371" s="224" t="s">
        <v>72</v>
      </c>
      <c r="F371" s="122">
        <v>64400</v>
      </c>
      <c r="G371" s="121">
        <v>69362.31</v>
      </c>
      <c r="H371" s="514">
        <f>SUM(G371*100/F371)</f>
        <v>107.705450310559</v>
      </c>
      <c r="I371" s="117">
        <v>1008</v>
      </c>
      <c r="J371" s="57"/>
    </row>
    <row r="372" spans="1:10" s="58" customFormat="1" ht="25.5">
      <c r="A372" s="59"/>
      <c r="B372" s="61"/>
      <c r="C372" s="89"/>
      <c r="D372" s="52">
        <v>2010</v>
      </c>
      <c r="E372" s="62" t="s">
        <v>74</v>
      </c>
      <c r="F372" s="72">
        <v>426410</v>
      </c>
      <c r="G372" s="73">
        <v>425676.5</v>
      </c>
      <c r="H372" s="514">
        <f>SUM(G372*100/F372)</f>
        <v>99.82798245819751</v>
      </c>
      <c r="I372" s="56">
        <v>0</v>
      </c>
      <c r="J372" s="57"/>
    </row>
    <row r="373" spans="1:10" s="58" customFormat="1" ht="12.75">
      <c r="A373" s="60"/>
      <c r="B373" s="60"/>
      <c r="C373" s="60"/>
      <c r="D373" s="61"/>
      <c r="E373" s="62" t="s">
        <v>148</v>
      </c>
      <c r="F373" s="57"/>
      <c r="G373" s="60"/>
      <c r="H373" s="526" t="s">
        <v>134</v>
      </c>
      <c r="I373" s="83"/>
      <c r="J373" s="57"/>
    </row>
    <row r="374" spans="1:10" s="58" customFormat="1" ht="12.75">
      <c r="A374" s="60"/>
      <c r="B374" s="59"/>
      <c r="C374" s="84"/>
      <c r="D374" s="115"/>
      <c r="E374" s="161" t="s">
        <v>29</v>
      </c>
      <c r="F374" s="84"/>
      <c r="G374" s="74"/>
      <c r="H374" s="526" t="s">
        <v>134</v>
      </c>
      <c r="I374" s="88"/>
      <c r="J374" s="57"/>
    </row>
    <row r="375" spans="1:10" s="58" customFormat="1" ht="14.25" customHeight="1">
      <c r="A375" s="60"/>
      <c r="B375" s="59"/>
      <c r="C375" s="89"/>
      <c r="D375" s="144">
        <v>2360</v>
      </c>
      <c r="E375" s="53" t="s">
        <v>34</v>
      </c>
      <c r="F375" s="82">
        <v>1420</v>
      </c>
      <c r="G375" s="225">
        <v>1528.07</v>
      </c>
      <c r="H375" s="514">
        <f>SUM(G375*100/F375)</f>
        <v>107.61056338028169</v>
      </c>
      <c r="I375" s="83">
        <v>0</v>
      </c>
      <c r="J375" s="57"/>
    </row>
    <row r="376" spans="1:10" s="58" customFormat="1" ht="12.75">
      <c r="A376" s="60"/>
      <c r="B376" s="60"/>
      <c r="C376" s="60"/>
      <c r="D376" s="57"/>
      <c r="E376" s="62" t="s">
        <v>1</v>
      </c>
      <c r="F376" s="57"/>
      <c r="G376" s="60"/>
      <c r="H376" s="526" t="s">
        <v>134</v>
      </c>
      <c r="I376" s="83"/>
      <c r="J376" s="57"/>
    </row>
    <row r="377" spans="1:10" s="47" customFormat="1" ht="38.25">
      <c r="A377" s="59"/>
      <c r="B377" s="115"/>
      <c r="C377" s="74"/>
      <c r="D377" s="84"/>
      <c r="E377" s="161" t="s">
        <v>35</v>
      </c>
      <c r="F377" s="84"/>
      <c r="G377" s="74"/>
      <c r="H377" s="531" t="s">
        <v>134</v>
      </c>
      <c r="I377" s="68"/>
      <c r="J377" s="45"/>
    </row>
    <row r="378" spans="1:10" s="14" customFormat="1" ht="15" customHeight="1">
      <c r="A378" s="25"/>
      <c r="B378" s="214">
        <v>85278</v>
      </c>
      <c r="C378" s="18"/>
      <c r="D378" s="19"/>
      <c r="E378" s="215" t="s">
        <v>153</v>
      </c>
      <c r="F378" s="216">
        <f>SUM(F381:F382)</f>
        <v>94500</v>
      </c>
      <c r="G378" s="222">
        <f>SUM(G381:G382)</f>
        <v>93500</v>
      </c>
      <c r="H378" s="534">
        <f>SUM(G378*100/F378)</f>
        <v>98.94179894179894</v>
      </c>
      <c r="I378" s="222">
        <f>SUM(I381:I382)</f>
        <v>0</v>
      </c>
      <c r="J378" s="13"/>
    </row>
    <row r="379" spans="1:10" s="14" customFormat="1" ht="12.75">
      <c r="A379" s="11"/>
      <c r="B379" s="321"/>
      <c r="C379" s="268"/>
      <c r="D379" s="43"/>
      <c r="E379" s="319" t="s">
        <v>46</v>
      </c>
      <c r="F379" s="320">
        <f>SUM(F381)</f>
        <v>94500</v>
      </c>
      <c r="G379" s="320">
        <f>SUM(G381)</f>
        <v>93500</v>
      </c>
      <c r="H379" s="514">
        <f>SUM(G379*100/F379)</f>
        <v>98.94179894179894</v>
      </c>
      <c r="I379" s="253">
        <f>SUM(I381)</f>
        <v>0</v>
      </c>
      <c r="J379" s="13"/>
    </row>
    <row r="380" spans="1:10" s="14" customFormat="1" ht="12.75">
      <c r="A380" s="11"/>
      <c r="B380" s="321"/>
      <c r="C380" s="15"/>
      <c r="D380" s="27"/>
      <c r="E380" s="331" t="s">
        <v>47</v>
      </c>
      <c r="F380" s="320"/>
      <c r="G380" s="332"/>
      <c r="H380" s="514" t="s">
        <v>134</v>
      </c>
      <c r="I380" s="154"/>
      <c r="J380" s="13"/>
    </row>
    <row r="381" spans="1:10" s="58" customFormat="1" ht="25.5">
      <c r="A381" s="60"/>
      <c r="B381" s="60"/>
      <c r="C381" s="208"/>
      <c r="D381" s="52">
        <v>2010</v>
      </c>
      <c r="E381" s="62" t="s">
        <v>74</v>
      </c>
      <c r="F381" s="211">
        <v>94500</v>
      </c>
      <c r="G381" s="212">
        <v>93500</v>
      </c>
      <c r="H381" s="514">
        <f>SUM(G381*100/F381)</f>
        <v>98.94179894179894</v>
      </c>
      <c r="I381" s="56">
        <v>0</v>
      </c>
      <c r="J381" s="57"/>
    </row>
    <row r="382" spans="1:10" s="47" customFormat="1" ht="25.5">
      <c r="A382" s="59"/>
      <c r="B382" s="115"/>
      <c r="C382" s="74"/>
      <c r="D382" s="115"/>
      <c r="E382" s="161" t="s">
        <v>154</v>
      </c>
      <c r="F382" s="150"/>
      <c r="G382" s="74"/>
      <c r="H382" s="531" t="s">
        <v>134</v>
      </c>
      <c r="I382" s="68"/>
      <c r="J382" s="45"/>
    </row>
    <row r="383" spans="1:10" s="14" customFormat="1" ht="12.75">
      <c r="A383" s="25"/>
      <c r="B383" s="214">
        <v>85295</v>
      </c>
      <c r="C383" s="18"/>
      <c r="D383" s="19"/>
      <c r="E383" s="215" t="s">
        <v>112</v>
      </c>
      <c r="F383" s="216">
        <f>SUM(F384)</f>
        <v>369460</v>
      </c>
      <c r="G383" s="222">
        <f>SUM(G384)</f>
        <v>360898.41000000003</v>
      </c>
      <c r="H383" s="534">
        <f>SUM(G383*100/F383)</f>
        <v>97.68267471444811</v>
      </c>
      <c r="I383" s="222">
        <f>SUM(I386:I394)</f>
        <v>0</v>
      </c>
      <c r="J383" s="13"/>
    </row>
    <row r="384" spans="1:10" s="14" customFormat="1" ht="12.75">
      <c r="A384" s="11"/>
      <c r="B384" s="321"/>
      <c r="C384" s="268"/>
      <c r="D384" s="43"/>
      <c r="E384" s="319" t="s">
        <v>46</v>
      </c>
      <c r="F384" s="320">
        <f>SUM(F386,F390,F393)</f>
        <v>369460</v>
      </c>
      <c r="G384" s="320">
        <f>SUM(G386,G390,G393)</f>
        <v>360898.41000000003</v>
      </c>
      <c r="H384" s="514">
        <f>SUM(G384*100/F384)</f>
        <v>97.68267471444811</v>
      </c>
      <c r="I384" s="253">
        <f>SUM(I386:I394)</f>
        <v>0</v>
      </c>
      <c r="J384" s="13"/>
    </row>
    <row r="385" spans="1:10" s="14" customFormat="1" ht="12.75">
      <c r="A385" s="11"/>
      <c r="B385" s="321"/>
      <c r="C385" s="15"/>
      <c r="D385" s="27"/>
      <c r="E385" s="331" t="s">
        <v>47</v>
      </c>
      <c r="F385" s="320"/>
      <c r="G385" s="332"/>
      <c r="H385" s="514" t="s">
        <v>134</v>
      </c>
      <c r="I385" s="154"/>
      <c r="J385" s="13"/>
    </row>
    <row r="386" spans="1:10" s="58" customFormat="1" ht="38.25">
      <c r="A386" s="65"/>
      <c r="B386" s="65"/>
      <c r="C386" s="658"/>
      <c r="D386" s="329">
        <v>970</v>
      </c>
      <c r="E386" s="692" t="s">
        <v>66</v>
      </c>
      <c r="F386" s="401">
        <v>94000</v>
      </c>
      <c r="G386" s="126">
        <v>91438.41</v>
      </c>
      <c r="H386" s="533">
        <f>SUM(G386*100/F386)</f>
        <v>97.27490425531914</v>
      </c>
      <c r="I386" s="117">
        <v>0</v>
      </c>
      <c r="J386" s="57"/>
    </row>
    <row r="387" spans="1:9" s="143" customFormat="1" ht="12.75">
      <c r="A387" s="138" t="s">
        <v>127</v>
      </c>
      <c r="B387" s="139">
        <v>18</v>
      </c>
      <c r="C387" s="140"/>
      <c r="D387" s="140"/>
      <c r="E387" s="141"/>
      <c r="F387" s="140"/>
      <c r="G387" s="140" t="s">
        <v>199</v>
      </c>
      <c r="H387" s="524" t="s">
        <v>134</v>
      </c>
      <c r="I387" s="142"/>
    </row>
    <row r="388" spans="1:9" s="1" customFormat="1" ht="13.5" thickBot="1">
      <c r="A388" s="5"/>
      <c r="B388" s="4"/>
      <c r="C388" s="2"/>
      <c r="D388" s="2"/>
      <c r="E388" s="10"/>
      <c r="F388" s="2"/>
      <c r="G388" s="2"/>
      <c r="H388" s="525" t="s">
        <v>134</v>
      </c>
      <c r="I388" s="40"/>
    </row>
    <row r="389" spans="1:10" s="3" customFormat="1" ht="11.25" customHeight="1" thickBot="1">
      <c r="A389" s="359" t="s">
        <v>94</v>
      </c>
      <c r="B389" s="360" t="s">
        <v>124</v>
      </c>
      <c r="C389" s="710" t="s">
        <v>106</v>
      </c>
      <c r="D389" s="707"/>
      <c r="E389" s="362" t="s">
        <v>93</v>
      </c>
      <c r="F389" s="361" t="s">
        <v>131</v>
      </c>
      <c r="G389" s="278" t="s">
        <v>132</v>
      </c>
      <c r="H389" s="548" t="s">
        <v>133</v>
      </c>
      <c r="I389" s="280" t="s">
        <v>138</v>
      </c>
      <c r="J389" s="6"/>
    </row>
    <row r="390" spans="1:10" s="58" customFormat="1" ht="25.5">
      <c r="A390" s="60"/>
      <c r="B390" s="60"/>
      <c r="C390" s="97"/>
      <c r="D390" s="52">
        <v>2010</v>
      </c>
      <c r="E390" s="90" t="s">
        <v>74</v>
      </c>
      <c r="F390" s="73">
        <v>83700</v>
      </c>
      <c r="G390" s="73">
        <v>77700</v>
      </c>
      <c r="H390" s="616">
        <f>SUM(G390*100/F390)</f>
        <v>92.831541218638</v>
      </c>
      <c r="I390" s="149">
        <v>0</v>
      </c>
      <c r="J390" s="57"/>
    </row>
    <row r="391" spans="1:10" s="47" customFormat="1" ht="25.5">
      <c r="A391" s="60"/>
      <c r="B391" s="60"/>
      <c r="C391" s="60"/>
      <c r="D391" s="61"/>
      <c r="E391" s="93" t="s">
        <v>154</v>
      </c>
      <c r="F391" s="64" t="s">
        <v>134</v>
      </c>
      <c r="G391" s="60"/>
      <c r="H391" s="617" t="s">
        <v>134</v>
      </c>
      <c r="I391" s="619"/>
      <c r="J391" s="45"/>
    </row>
    <row r="392" spans="1:10" s="612" customFormat="1" ht="53.25" customHeight="1">
      <c r="A392" s="610"/>
      <c r="B392" s="610"/>
      <c r="C392" s="613"/>
      <c r="D392" s="614"/>
      <c r="E392" s="615" t="s">
        <v>195</v>
      </c>
      <c r="F392" s="590" t="s">
        <v>134</v>
      </c>
      <c r="G392" s="590" t="s">
        <v>134</v>
      </c>
      <c r="H392" s="618"/>
      <c r="I392" s="620"/>
      <c r="J392" s="611"/>
    </row>
    <row r="393" spans="1:10" s="58" customFormat="1" ht="25.5">
      <c r="A393" s="60"/>
      <c r="B393" s="60"/>
      <c r="C393" s="60"/>
      <c r="D393" s="254">
        <v>2030</v>
      </c>
      <c r="E393" s="62" t="s">
        <v>36</v>
      </c>
      <c r="F393" s="592">
        <v>191760</v>
      </c>
      <c r="G393" s="593">
        <v>191760</v>
      </c>
      <c r="H393" s="526">
        <f>SUM(G393*100/F393)</f>
        <v>100</v>
      </c>
      <c r="I393" s="83">
        <v>0</v>
      </c>
      <c r="J393" s="57"/>
    </row>
    <row r="394" spans="1:10" s="58" customFormat="1" ht="51.75" thickBot="1">
      <c r="A394" s="74"/>
      <c r="B394" s="74"/>
      <c r="C394" s="74"/>
      <c r="D394" s="115"/>
      <c r="E394" s="161" t="s">
        <v>37</v>
      </c>
      <c r="F394" s="84"/>
      <c r="G394" s="74"/>
      <c r="H394" s="527" t="s">
        <v>134</v>
      </c>
      <c r="I394" s="621"/>
      <c r="J394" s="57"/>
    </row>
    <row r="395" spans="1:10" s="47" customFormat="1" ht="12.75">
      <c r="A395" s="628">
        <v>853</v>
      </c>
      <c r="B395" s="622"/>
      <c r="C395" s="622"/>
      <c r="D395" s="623"/>
      <c r="E395" s="624" t="s">
        <v>45</v>
      </c>
      <c r="F395" s="625">
        <f>SUM(F403,F396)</f>
        <v>251663</v>
      </c>
      <c r="G395" s="627">
        <f>SUM(G403,G396)</f>
        <v>247116.12</v>
      </c>
      <c r="H395" s="694">
        <f>SUM(G395*100/F395)</f>
        <v>98.19326639196068</v>
      </c>
      <c r="I395" s="626">
        <f>SUM(I403,I396)</f>
        <v>65</v>
      </c>
      <c r="J395" s="45"/>
    </row>
    <row r="396" spans="1:10" s="14" customFormat="1" ht="12.75">
      <c r="A396" s="25"/>
      <c r="B396" s="146">
        <v>85305</v>
      </c>
      <c r="C396" s="12"/>
      <c r="D396" s="29"/>
      <c r="E396" s="48" t="s">
        <v>196</v>
      </c>
      <c r="F396" s="106">
        <f>SUM(F397)</f>
        <v>201090</v>
      </c>
      <c r="G396" s="106">
        <f>SUM(G397)</f>
        <v>205642.37</v>
      </c>
      <c r="H396" s="532">
        <f>SUM(G396*100/F396)</f>
        <v>102.26384703366652</v>
      </c>
      <c r="I396" s="222">
        <f>SUM(I397)</f>
        <v>65</v>
      </c>
      <c r="J396" s="13"/>
    </row>
    <row r="397" spans="1:10" s="14" customFormat="1" ht="12.75">
      <c r="A397" s="25"/>
      <c r="B397" s="318"/>
      <c r="C397" s="268"/>
      <c r="D397" s="43"/>
      <c r="E397" s="319" t="s">
        <v>46</v>
      </c>
      <c r="F397" s="320">
        <f>SUM(F399:F401)</f>
        <v>201090</v>
      </c>
      <c r="G397" s="320">
        <f>SUM(G399:G401)</f>
        <v>205642.37</v>
      </c>
      <c r="H397" s="514">
        <f>SUM(G397*100/F397)</f>
        <v>102.26384703366652</v>
      </c>
      <c r="I397" s="253">
        <f>SUM(I399:I400)</f>
        <v>65</v>
      </c>
      <c r="J397" s="13"/>
    </row>
    <row r="398" spans="1:10" s="14" customFormat="1" ht="12.75">
      <c r="A398" s="11"/>
      <c r="B398" s="321"/>
      <c r="C398" s="15"/>
      <c r="D398" s="27"/>
      <c r="E398" s="331" t="s">
        <v>47</v>
      </c>
      <c r="F398" s="320"/>
      <c r="G398" s="332"/>
      <c r="H398" s="533" t="s">
        <v>134</v>
      </c>
      <c r="I398" s="154"/>
      <c r="J398" s="13"/>
    </row>
    <row r="399" spans="1:10" s="58" customFormat="1" ht="25.5">
      <c r="A399" s="60"/>
      <c r="B399" s="59"/>
      <c r="C399" s="150"/>
      <c r="D399" s="151">
        <v>830</v>
      </c>
      <c r="E399" s="152" t="s">
        <v>197</v>
      </c>
      <c r="F399" s="201">
        <v>61000</v>
      </c>
      <c r="G399" s="202">
        <v>65544.4</v>
      </c>
      <c r="H399" s="526">
        <f>SUM(G399*100/F399)</f>
        <v>107.44983606557375</v>
      </c>
      <c r="I399" s="154">
        <v>65</v>
      </c>
      <c r="J399" s="57"/>
    </row>
    <row r="400" spans="1:10" s="58" customFormat="1" ht="25.5">
      <c r="A400" s="59"/>
      <c r="B400" s="61"/>
      <c r="C400" s="185"/>
      <c r="D400" s="172">
        <v>920</v>
      </c>
      <c r="E400" s="173" t="s">
        <v>198</v>
      </c>
      <c r="F400" s="193">
        <v>90</v>
      </c>
      <c r="G400" s="421">
        <v>97.97</v>
      </c>
      <c r="H400" s="533">
        <f>SUM(G400*100/F400)</f>
        <v>108.85555555555555</v>
      </c>
      <c r="I400" s="117">
        <v>0</v>
      </c>
      <c r="J400" s="57"/>
    </row>
    <row r="401" spans="1:10" s="58" customFormat="1" ht="25.5">
      <c r="A401" s="60"/>
      <c r="B401" s="60"/>
      <c r="C401" s="60"/>
      <c r="D401" s="254">
        <v>2030</v>
      </c>
      <c r="E401" s="62" t="s">
        <v>36</v>
      </c>
      <c r="F401" s="592">
        <v>140000</v>
      </c>
      <c r="G401" s="593">
        <v>140000</v>
      </c>
      <c r="H401" s="526">
        <f>SUM(G401*100/F401)</f>
        <v>100</v>
      </c>
      <c r="I401" s="83">
        <v>0</v>
      </c>
      <c r="J401" s="57"/>
    </row>
    <row r="402" spans="1:10" s="58" customFormat="1" ht="78.75" customHeight="1" thickBot="1">
      <c r="A402" s="60"/>
      <c r="B402" s="74"/>
      <c r="C402" s="74"/>
      <c r="D402" s="115"/>
      <c r="E402" s="161" t="s">
        <v>227</v>
      </c>
      <c r="F402" s="84"/>
      <c r="G402" s="250"/>
      <c r="H402" s="527" t="s">
        <v>134</v>
      </c>
      <c r="I402" s="621"/>
      <c r="J402" s="57"/>
    </row>
    <row r="403" spans="1:10" s="408" customFormat="1" ht="12.75">
      <c r="A403" s="404"/>
      <c r="B403" s="467">
        <v>85395</v>
      </c>
      <c r="C403" s="409"/>
      <c r="D403" s="492"/>
      <c r="E403" s="493" t="s">
        <v>112</v>
      </c>
      <c r="F403" s="348">
        <f>SUM(F404)</f>
        <v>50573</v>
      </c>
      <c r="G403" s="494">
        <f>SUM(G404)</f>
        <v>41473.75</v>
      </c>
      <c r="H403" s="648">
        <f>SUM(G403*100/F403)</f>
        <v>82.00769185138314</v>
      </c>
      <c r="I403" s="454">
        <f>SUM(I411,I404)</f>
        <v>0</v>
      </c>
      <c r="J403" s="407"/>
    </row>
    <row r="404" spans="1:10" s="408" customFormat="1" ht="12.75">
      <c r="A404" s="404"/>
      <c r="B404" s="468"/>
      <c r="C404" s="410"/>
      <c r="D404" s="411"/>
      <c r="E404" s="456" t="s">
        <v>46</v>
      </c>
      <c r="F404" s="457">
        <f>SUM(F406:F410)</f>
        <v>50573</v>
      </c>
      <c r="G404" s="457">
        <f>SUM(G406:G410)</f>
        <v>41473.75</v>
      </c>
      <c r="H404" s="533">
        <f>SUM(G404*100/F404)</f>
        <v>82.00769185138314</v>
      </c>
      <c r="I404" s="253">
        <f>SUM(I410:I410)</f>
        <v>0</v>
      </c>
      <c r="J404" s="407"/>
    </row>
    <row r="405" spans="1:10" s="408" customFormat="1" ht="12.75">
      <c r="A405" s="409"/>
      <c r="B405" s="455"/>
      <c r="C405" s="412"/>
      <c r="D405" s="413"/>
      <c r="E405" s="495" t="s">
        <v>47</v>
      </c>
      <c r="F405" s="496"/>
      <c r="G405" s="457"/>
      <c r="H405" s="599" t="s">
        <v>134</v>
      </c>
      <c r="I405" s="154"/>
      <c r="J405" s="407"/>
    </row>
    <row r="406" spans="1:10" s="58" customFormat="1" ht="38.25">
      <c r="A406" s="135"/>
      <c r="B406" s="115"/>
      <c r="C406" s="185"/>
      <c r="D406" s="172">
        <v>920</v>
      </c>
      <c r="E406" s="173" t="s">
        <v>228</v>
      </c>
      <c r="F406" s="193">
        <v>927</v>
      </c>
      <c r="G406" s="421">
        <v>576.61</v>
      </c>
      <c r="H406" s="533">
        <f>SUM(G406*100/F406)</f>
        <v>62.2017259978425</v>
      </c>
      <c r="I406" s="117">
        <v>0</v>
      </c>
      <c r="J406" s="57"/>
    </row>
    <row r="407" spans="1:9" s="143" customFormat="1" ht="12.75">
      <c r="A407" s="138" t="s">
        <v>127</v>
      </c>
      <c r="B407" s="139">
        <v>19</v>
      </c>
      <c r="C407" s="140"/>
      <c r="D407" s="140"/>
      <c r="E407" s="141"/>
      <c r="F407" s="140"/>
      <c r="G407" s="140"/>
      <c r="H407" s="524" t="s">
        <v>134</v>
      </c>
      <c r="I407" s="142"/>
    </row>
    <row r="408" spans="1:9" s="1" customFormat="1" ht="13.5" thickBot="1">
      <c r="A408" s="5"/>
      <c r="B408" s="4"/>
      <c r="C408" s="2"/>
      <c r="D408" s="2"/>
      <c r="E408" s="10"/>
      <c r="F408" s="2"/>
      <c r="G408" s="2"/>
      <c r="H408" s="525" t="s">
        <v>134</v>
      </c>
      <c r="I408" s="40"/>
    </row>
    <row r="409" spans="1:10" s="3" customFormat="1" ht="11.25" customHeight="1" thickBot="1">
      <c r="A409" s="359" t="s">
        <v>94</v>
      </c>
      <c r="B409" s="360" t="s">
        <v>124</v>
      </c>
      <c r="C409" s="710" t="s">
        <v>106</v>
      </c>
      <c r="D409" s="707"/>
      <c r="E409" s="362" t="s">
        <v>93</v>
      </c>
      <c r="F409" s="361" t="s">
        <v>131</v>
      </c>
      <c r="G409" s="278" t="s">
        <v>132</v>
      </c>
      <c r="H409" s="548" t="s">
        <v>133</v>
      </c>
      <c r="I409" s="280" t="s">
        <v>138</v>
      </c>
      <c r="J409" s="6"/>
    </row>
    <row r="410" spans="1:10" s="408" customFormat="1" ht="141" thickBot="1">
      <c r="A410" s="695"/>
      <c r="B410" s="696"/>
      <c r="C410" s="697"/>
      <c r="D410" s="698">
        <v>2009</v>
      </c>
      <c r="E410" s="699" t="s">
        <v>236</v>
      </c>
      <c r="F410" s="700">
        <v>49646</v>
      </c>
      <c r="G410" s="700">
        <v>40897.14</v>
      </c>
      <c r="H410" s="701">
        <f>SUM(G410*100/F410)</f>
        <v>82.37751279055715</v>
      </c>
      <c r="I410" s="702">
        <v>0</v>
      </c>
      <c r="J410" s="407"/>
    </row>
    <row r="411" spans="1:10" s="47" customFormat="1" ht="12.75">
      <c r="A411" s="513">
        <v>854</v>
      </c>
      <c r="B411" s="300"/>
      <c r="C411" s="300"/>
      <c r="D411" s="310"/>
      <c r="E411" s="298" t="s">
        <v>89</v>
      </c>
      <c r="F411" s="311">
        <f>SUM(F412)</f>
        <v>146039</v>
      </c>
      <c r="G411" s="325">
        <f>SUM(G412)</f>
        <v>144584.3</v>
      </c>
      <c r="H411" s="528">
        <f>SUM(G411*100/F411)</f>
        <v>99.00389621950299</v>
      </c>
      <c r="I411" s="325">
        <f>SUM(I412)</f>
        <v>0</v>
      </c>
      <c r="J411" s="45"/>
    </row>
    <row r="412" spans="1:10" s="14" customFormat="1" ht="12.75">
      <c r="A412" s="11"/>
      <c r="B412" s="219">
        <v>85415</v>
      </c>
      <c r="C412" s="16"/>
      <c r="D412" s="17"/>
      <c r="E412" s="227" t="s">
        <v>116</v>
      </c>
      <c r="F412" s="228">
        <f>SUM(F415:F415)</f>
        <v>146039</v>
      </c>
      <c r="G412" s="315">
        <f>SUM(G415:G415)</f>
        <v>144584.3</v>
      </c>
      <c r="H412" s="532">
        <f>SUM(G412*100/F412)</f>
        <v>99.00389621950299</v>
      </c>
      <c r="I412" s="315">
        <f>SUM(I415:I415)</f>
        <v>0</v>
      </c>
      <c r="J412" s="13"/>
    </row>
    <row r="413" spans="1:10" s="14" customFormat="1" ht="12.75">
      <c r="A413" s="11"/>
      <c r="B413" s="321"/>
      <c r="C413" s="268"/>
      <c r="D413" s="43"/>
      <c r="E413" s="319" t="s">
        <v>46</v>
      </c>
      <c r="F413" s="320">
        <f>SUM(F415:F416)</f>
        <v>146039</v>
      </c>
      <c r="G413" s="320">
        <f>SUM(G415:G416)</f>
        <v>144584.3</v>
      </c>
      <c r="H413" s="514">
        <f>SUM(G413*100/F413)</f>
        <v>99.00389621950299</v>
      </c>
      <c r="I413" s="253">
        <f>SUM(I415:I416)</f>
        <v>0</v>
      </c>
      <c r="J413" s="13"/>
    </row>
    <row r="414" spans="1:10" s="14" customFormat="1" ht="12.75">
      <c r="A414" s="11"/>
      <c r="B414" s="321"/>
      <c r="C414" s="15"/>
      <c r="D414" s="27"/>
      <c r="E414" s="331" t="s">
        <v>47</v>
      </c>
      <c r="F414" s="320"/>
      <c r="G414" s="332"/>
      <c r="H414" s="514" t="s">
        <v>134</v>
      </c>
      <c r="I414" s="154"/>
      <c r="J414" s="13"/>
    </row>
    <row r="415" spans="1:10" s="58" customFormat="1" ht="25.5">
      <c r="A415" s="64"/>
      <c r="B415" s="64"/>
      <c r="C415" s="229"/>
      <c r="D415" s="209">
        <v>2030</v>
      </c>
      <c r="E415" s="210" t="s">
        <v>23</v>
      </c>
      <c r="F415" s="230">
        <v>146039</v>
      </c>
      <c r="G415" s="383">
        <v>144584.3</v>
      </c>
      <c r="H415" s="514">
        <f>SUM(G415*100/F415)</f>
        <v>99.00389621950299</v>
      </c>
      <c r="I415" s="56">
        <v>0</v>
      </c>
      <c r="J415" s="57"/>
    </row>
    <row r="416" spans="1:10" s="47" customFormat="1" ht="39" thickBot="1">
      <c r="A416" s="250"/>
      <c r="B416" s="250"/>
      <c r="C416" s="250"/>
      <c r="D416" s="396"/>
      <c r="E416" s="397" t="s">
        <v>158</v>
      </c>
      <c r="F416" s="103"/>
      <c r="G416" s="250"/>
      <c r="H416" s="527" t="s">
        <v>134</v>
      </c>
      <c r="I416" s="104"/>
      <c r="J416" s="45"/>
    </row>
    <row r="417" spans="1:10" s="47" customFormat="1" ht="12.75">
      <c r="A417" s="657">
        <v>900</v>
      </c>
      <c r="B417" s="300"/>
      <c r="C417" s="300"/>
      <c r="D417" s="310"/>
      <c r="E417" s="298" t="s">
        <v>115</v>
      </c>
      <c r="F417" s="312">
        <f>SUM(F435,F430,F422,F418)</f>
        <v>2618190</v>
      </c>
      <c r="G417" s="427">
        <f>SUM(G435,G430,G422,G418)</f>
        <v>530673.1799999999</v>
      </c>
      <c r="H417" s="528">
        <f>SUM(G417*100/F417)</f>
        <v>20.268703951966813</v>
      </c>
      <c r="I417" s="389">
        <f>SUM(I418,I422,I430,I435)</f>
        <v>17000</v>
      </c>
      <c r="J417" s="45"/>
    </row>
    <row r="418" spans="1:10" s="14" customFormat="1" ht="12.75">
      <c r="A418" s="35"/>
      <c r="B418" s="273">
        <v>90003</v>
      </c>
      <c r="C418" s="42"/>
      <c r="D418" s="43"/>
      <c r="E418" s="231" t="s">
        <v>103</v>
      </c>
      <c r="F418" s="232">
        <f>SUM(F419)</f>
        <v>5400</v>
      </c>
      <c r="G418" s="232">
        <f>SUM(G419)</f>
        <v>5340.82</v>
      </c>
      <c r="H418" s="596">
        <f>SUM(G418*100/F418)</f>
        <v>98.90407407407407</v>
      </c>
      <c r="I418" s="232">
        <f>SUM(I421)</f>
        <v>0</v>
      </c>
      <c r="J418" s="13"/>
    </row>
    <row r="419" spans="1:10" s="14" customFormat="1" ht="12.75">
      <c r="A419" s="25"/>
      <c r="B419" s="318"/>
      <c r="C419" s="268"/>
      <c r="D419" s="43"/>
      <c r="E419" s="319" t="s">
        <v>46</v>
      </c>
      <c r="F419" s="320">
        <f>SUM(F421:F421)</f>
        <v>5400</v>
      </c>
      <c r="G419" s="320">
        <f>SUM(G421:G421)</f>
        <v>5340.82</v>
      </c>
      <c r="H419" s="514">
        <f>SUM(G419*100/F419)</f>
        <v>98.90407407407407</v>
      </c>
      <c r="I419" s="253">
        <f>SUM(I421:I421)</f>
        <v>0</v>
      </c>
      <c r="J419" s="13"/>
    </row>
    <row r="420" spans="1:10" s="14" customFormat="1" ht="12.75">
      <c r="A420" s="25"/>
      <c r="B420" s="318"/>
      <c r="C420" s="15"/>
      <c r="D420" s="27"/>
      <c r="E420" s="331" t="s">
        <v>47</v>
      </c>
      <c r="F420" s="320"/>
      <c r="G420" s="332"/>
      <c r="H420" s="533" t="s">
        <v>134</v>
      </c>
      <c r="I420" s="154"/>
      <c r="J420" s="13"/>
    </row>
    <row r="421" spans="1:10" s="58" customFormat="1" ht="38.25">
      <c r="A421" s="50"/>
      <c r="B421" s="66"/>
      <c r="C421" s="65"/>
      <c r="D421" s="85">
        <v>830</v>
      </c>
      <c r="E421" s="400" t="s">
        <v>73</v>
      </c>
      <c r="F421" s="136">
        <v>5400</v>
      </c>
      <c r="G421" s="137">
        <v>5340.82</v>
      </c>
      <c r="H421" s="531">
        <f>SUM(G421*100/F421)</f>
        <v>98.90407407407407</v>
      </c>
      <c r="I421" s="88">
        <v>0</v>
      </c>
      <c r="J421" s="57"/>
    </row>
    <row r="422" spans="1:10" s="14" customFormat="1" ht="12.75">
      <c r="A422" s="25"/>
      <c r="B422" s="204">
        <v>90015</v>
      </c>
      <c r="C422" s="26"/>
      <c r="D422" s="27"/>
      <c r="E422" s="169" t="s">
        <v>155</v>
      </c>
      <c r="F422" s="388">
        <f>SUM(F423)</f>
        <v>7018</v>
      </c>
      <c r="G422" s="388">
        <f>SUM(G423)</f>
        <v>7018.1</v>
      </c>
      <c r="H422" s="647">
        <f>SUM(G422*100/F422)</f>
        <v>100.00142490738102</v>
      </c>
      <c r="I422" s="388">
        <f>SUM(I448)</f>
        <v>0</v>
      </c>
      <c r="J422" s="13"/>
    </row>
    <row r="423" spans="1:10" s="14" customFormat="1" ht="12.75">
      <c r="A423" s="25"/>
      <c r="B423" s="318"/>
      <c r="C423" s="268"/>
      <c r="D423" s="43"/>
      <c r="E423" s="319" t="s">
        <v>46</v>
      </c>
      <c r="F423" s="320">
        <f>SUM(F425)</f>
        <v>7018</v>
      </c>
      <c r="G423" s="320">
        <f>SUM(G425)</f>
        <v>7018.1</v>
      </c>
      <c r="H423" s="531">
        <f>SUM(G423*100/F423)</f>
        <v>100.00142490738102</v>
      </c>
      <c r="I423" s="253">
        <f>SUM(I448:I448)</f>
        <v>0</v>
      </c>
      <c r="J423" s="13"/>
    </row>
    <row r="424" spans="1:10" s="14" customFormat="1" ht="12.75">
      <c r="A424" s="25"/>
      <c r="B424" s="318"/>
      <c r="C424" s="13"/>
      <c r="D424" s="24"/>
      <c r="E424" s="509" t="s">
        <v>47</v>
      </c>
      <c r="F424" s="116"/>
      <c r="G424" s="549"/>
      <c r="H424" s="595" t="s">
        <v>134</v>
      </c>
      <c r="I424" s="123"/>
      <c r="J424" s="13"/>
    </row>
    <row r="425" spans="1:10" s="58" customFormat="1" ht="12.75">
      <c r="A425" s="50"/>
      <c r="B425" s="45"/>
      <c r="C425" s="51"/>
      <c r="D425" s="71">
        <v>970</v>
      </c>
      <c r="E425" s="53" t="s">
        <v>156</v>
      </c>
      <c r="F425" s="314">
        <v>7018</v>
      </c>
      <c r="G425" s="682">
        <v>7018.1</v>
      </c>
      <c r="H425" s="514">
        <f>SUM(G425*100/F425)</f>
        <v>100.00142490738102</v>
      </c>
      <c r="I425" s="56">
        <v>0</v>
      </c>
      <c r="J425" s="57"/>
    </row>
    <row r="426" spans="1:10" s="58" customFormat="1" ht="25.5">
      <c r="A426" s="135"/>
      <c r="B426" s="84"/>
      <c r="C426" s="74"/>
      <c r="D426" s="75"/>
      <c r="E426" s="442" t="s">
        <v>214</v>
      </c>
      <c r="F426" s="87"/>
      <c r="G426" s="683"/>
      <c r="H426" s="604" t="s">
        <v>134</v>
      </c>
      <c r="I426" s="88"/>
      <c r="J426" s="57"/>
    </row>
    <row r="427" spans="1:9" s="143" customFormat="1" ht="12.75">
      <c r="A427" s="138" t="s">
        <v>127</v>
      </c>
      <c r="B427" s="139">
        <v>20</v>
      </c>
      <c r="C427" s="140"/>
      <c r="D427" s="140"/>
      <c r="E427" s="141"/>
      <c r="F427" s="140"/>
      <c r="G427" s="140"/>
      <c r="H427" s="524" t="s">
        <v>134</v>
      </c>
      <c r="I427" s="142"/>
    </row>
    <row r="428" spans="1:9" s="1" customFormat="1" ht="13.5" thickBot="1">
      <c r="A428" s="5"/>
      <c r="B428" s="4"/>
      <c r="C428" s="2"/>
      <c r="D428" s="2"/>
      <c r="E428" s="10"/>
      <c r="F428" s="2"/>
      <c r="G428" s="2"/>
      <c r="H428" s="525" t="s">
        <v>134</v>
      </c>
      <c r="I428" s="40"/>
    </row>
    <row r="429" spans="1:10" s="3" customFormat="1" ht="11.25" customHeight="1" thickBot="1">
      <c r="A429" s="359" t="s">
        <v>94</v>
      </c>
      <c r="B429" s="360" t="s">
        <v>124</v>
      </c>
      <c r="C429" s="710" t="s">
        <v>106</v>
      </c>
      <c r="D429" s="707"/>
      <c r="E429" s="362" t="s">
        <v>93</v>
      </c>
      <c r="F429" s="361" t="s">
        <v>131</v>
      </c>
      <c r="G429" s="278" t="s">
        <v>132</v>
      </c>
      <c r="H429" s="548" t="s">
        <v>133</v>
      </c>
      <c r="I429" s="280" t="s">
        <v>138</v>
      </c>
      <c r="J429" s="6"/>
    </row>
    <row r="430" spans="1:10" s="14" customFormat="1" ht="25.5">
      <c r="A430" s="25"/>
      <c r="B430" s="204">
        <v>90019</v>
      </c>
      <c r="C430" s="26"/>
      <c r="D430" s="27"/>
      <c r="E430" s="169" t="s">
        <v>62</v>
      </c>
      <c r="F430" s="388">
        <f>SUM(F431)</f>
        <v>495745</v>
      </c>
      <c r="G430" s="388">
        <f>SUM(G431)</f>
        <v>495744.76</v>
      </c>
      <c r="H430" s="649">
        <f>SUM(G430*100/F430)</f>
        <v>99.999951588014</v>
      </c>
      <c r="I430" s="388">
        <f>SUM(I453)</f>
        <v>0</v>
      </c>
      <c r="J430" s="13"/>
    </row>
    <row r="431" spans="1:10" s="14" customFormat="1" ht="12.75">
      <c r="A431" s="25"/>
      <c r="B431" s="318"/>
      <c r="C431" s="268"/>
      <c r="D431" s="43"/>
      <c r="E431" s="319" t="s">
        <v>46</v>
      </c>
      <c r="F431" s="320">
        <f>SUM(F433)</f>
        <v>495745</v>
      </c>
      <c r="G431" s="320">
        <f>SUM(G433)</f>
        <v>495744.76</v>
      </c>
      <c r="H431" s="514">
        <f>SUM(G431*100/F431)</f>
        <v>99.999951588014</v>
      </c>
      <c r="I431" s="253">
        <f>SUM(I453:I453)</f>
        <v>0</v>
      </c>
      <c r="J431" s="13"/>
    </row>
    <row r="432" spans="1:10" s="14" customFormat="1" ht="12.75">
      <c r="A432" s="25"/>
      <c r="B432" s="318"/>
      <c r="C432" s="15"/>
      <c r="D432" s="27"/>
      <c r="E432" s="331" t="s">
        <v>47</v>
      </c>
      <c r="F432" s="320"/>
      <c r="G432" s="332"/>
      <c r="H432" s="514" t="s">
        <v>134</v>
      </c>
      <c r="I432" s="154"/>
      <c r="J432" s="13"/>
    </row>
    <row r="433" spans="1:10" s="58" customFormat="1" ht="12.75">
      <c r="A433" s="50"/>
      <c r="B433" s="505"/>
      <c r="C433" s="79"/>
      <c r="D433" s="80">
        <v>690</v>
      </c>
      <c r="E433" s="81" t="s">
        <v>105</v>
      </c>
      <c r="F433" s="313">
        <v>495745</v>
      </c>
      <c r="G433" s="314">
        <v>495744.76</v>
      </c>
      <c r="H433" s="514">
        <f>SUM(G433*100/F433)</f>
        <v>99.999951588014</v>
      </c>
      <c r="I433" s="83">
        <v>0</v>
      </c>
      <c r="J433" s="57"/>
    </row>
    <row r="434" spans="1:10" s="58" customFormat="1" ht="17.25" customHeight="1">
      <c r="A434" s="59"/>
      <c r="B434" s="115"/>
      <c r="C434" s="84"/>
      <c r="D434" s="85"/>
      <c r="E434" s="110" t="s">
        <v>64</v>
      </c>
      <c r="F434" s="86"/>
      <c r="G434" s="87"/>
      <c r="H434" s="531" t="s">
        <v>134</v>
      </c>
      <c r="I434" s="88"/>
      <c r="J434" s="57"/>
    </row>
    <row r="435" spans="1:10" s="14" customFormat="1" ht="12.75">
      <c r="A435" s="25"/>
      <c r="B435" s="204">
        <v>90095</v>
      </c>
      <c r="C435" s="26"/>
      <c r="D435" s="27"/>
      <c r="E435" s="169" t="s">
        <v>112</v>
      </c>
      <c r="F435" s="388">
        <f>SUM(F442,F436)</f>
        <v>2110027</v>
      </c>
      <c r="G435" s="388">
        <f>SUM(G442,G436)</f>
        <v>22569.5</v>
      </c>
      <c r="H435" s="648">
        <f>SUM(G435*100/F435)</f>
        <v>1.0696308625434652</v>
      </c>
      <c r="I435" s="388">
        <f>SUM(I436)</f>
        <v>17000</v>
      </c>
      <c r="J435" s="13"/>
    </row>
    <row r="436" spans="1:10" s="14" customFormat="1" ht="12.75">
      <c r="A436" s="11"/>
      <c r="B436" s="321"/>
      <c r="C436" s="268"/>
      <c r="D436" s="43"/>
      <c r="E436" s="319" t="s">
        <v>46</v>
      </c>
      <c r="F436" s="320">
        <f>SUM(F438:F441)</f>
        <v>22569</v>
      </c>
      <c r="G436" s="320">
        <f>SUM(G438:G441)</f>
        <v>22569.5</v>
      </c>
      <c r="H436" s="526">
        <f>SUM(G436*100/F436)</f>
        <v>100.00221542824228</v>
      </c>
      <c r="I436" s="320">
        <f>SUM(I438)</f>
        <v>17000</v>
      </c>
      <c r="J436" s="13"/>
    </row>
    <row r="437" spans="1:10" s="14" customFormat="1" ht="12.75">
      <c r="A437" s="11"/>
      <c r="B437" s="321"/>
      <c r="C437" s="15"/>
      <c r="D437" s="27"/>
      <c r="E437" s="331" t="s">
        <v>47</v>
      </c>
      <c r="F437" s="320"/>
      <c r="G437" s="332"/>
      <c r="H437" s="533" t="s">
        <v>134</v>
      </c>
      <c r="I437" s="154"/>
      <c r="J437" s="13"/>
    </row>
    <row r="438" spans="1:10" s="58" customFormat="1" ht="25.5">
      <c r="A438" s="64"/>
      <c r="B438" s="50"/>
      <c r="C438" s="79"/>
      <c r="D438" s="80">
        <v>580</v>
      </c>
      <c r="E438" s="81" t="s">
        <v>170</v>
      </c>
      <c r="F438" s="313">
        <v>20400</v>
      </c>
      <c r="G438" s="314">
        <v>20400</v>
      </c>
      <c r="H438" s="526">
        <f>SUM(G438*100/F438)</f>
        <v>100</v>
      </c>
      <c r="I438" s="83">
        <v>17000</v>
      </c>
      <c r="J438" s="57"/>
    </row>
    <row r="439" spans="1:10" s="58" customFormat="1" ht="15" customHeight="1">
      <c r="A439" s="60"/>
      <c r="B439" s="59"/>
      <c r="C439" s="84"/>
      <c r="D439" s="85"/>
      <c r="E439" s="110" t="s">
        <v>65</v>
      </c>
      <c r="F439" s="86"/>
      <c r="G439" s="87"/>
      <c r="H439" s="531" t="s">
        <v>134</v>
      </c>
      <c r="I439" s="88"/>
      <c r="J439" s="57"/>
    </row>
    <row r="440" spans="1:10" s="58" customFormat="1" ht="12.75">
      <c r="A440" s="64"/>
      <c r="B440" s="50"/>
      <c r="C440" s="79"/>
      <c r="D440" s="71">
        <v>970</v>
      </c>
      <c r="E440" s="53" t="s">
        <v>156</v>
      </c>
      <c r="F440" s="314">
        <v>2169</v>
      </c>
      <c r="G440" s="682">
        <v>2169.5</v>
      </c>
      <c r="H440" s="514">
        <f>SUM(G440*100/F440)</f>
        <v>100.0230520977409</v>
      </c>
      <c r="I440" s="56">
        <v>0</v>
      </c>
      <c r="J440" s="57"/>
    </row>
    <row r="441" spans="1:10" s="58" customFormat="1" ht="25.5">
      <c r="A441" s="59"/>
      <c r="B441" s="115"/>
      <c r="C441" s="84"/>
      <c r="D441" s="75"/>
      <c r="E441" s="442" t="s">
        <v>229</v>
      </c>
      <c r="F441" s="87"/>
      <c r="G441" s="683"/>
      <c r="H441" s="604" t="s">
        <v>134</v>
      </c>
      <c r="I441" s="88"/>
      <c r="J441" s="57"/>
    </row>
    <row r="442" spans="1:10" s="14" customFormat="1" ht="12.75">
      <c r="A442" s="25"/>
      <c r="B442" s="659"/>
      <c r="C442" s="42"/>
      <c r="D442" s="43"/>
      <c r="E442" s="319" t="s">
        <v>48</v>
      </c>
      <c r="F442" s="320">
        <f>SUM(F444)</f>
        <v>2087458</v>
      </c>
      <c r="G442" s="320">
        <f>SUM(G444)</f>
        <v>0</v>
      </c>
      <c r="H442" s="514">
        <f>SUM(G442*100/F442)</f>
        <v>0</v>
      </c>
      <c r="I442" s="320">
        <f>SUM(I444)</f>
        <v>0</v>
      </c>
      <c r="J442" s="13"/>
    </row>
    <row r="443" spans="1:10" s="14" customFormat="1" ht="12.75">
      <c r="A443" s="11"/>
      <c r="B443" s="326"/>
      <c r="C443" s="26"/>
      <c r="D443" s="27"/>
      <c r="E443" s="322" t="s">
        <v>47</v>
      </c>
      <c r="F443" s="323"/>
      <c r="G443" s="327"/>
      <c r="H443" s="514" t="s">
        <v>134</v>
      </c>
      <c r="I443" s="154"/>
      <c r="J443" s="13"/>
    </row>
    <row r="444" spans="1:10" s="58" customFormat="1" ht="128.25" thickBot="1">
      <c r="A444" s="250"/>
      <c r="B444" s="250"/>
      <c r="C444" s="422"/>
      <c r="D444" s="423">
        <v>6207</v>
      </c>
      <c r="E444" s="431" t="s">
        <v>159</v>
      </c>
      <c r="F444" s="424">
        <v>2087458</v>
      </c>
      <c r="G444" s="425">
        <v>0</v>
      </c>
      <c r="H444" s="536">
        <f>SUM(G444*100/F444)</f>
        <v>0</v>
      </c>
      <c r="I444" s="426">
        <v>0</v>
      </c>
      <c r="J444" s="57"/>
    </row>
    <row r="445" spans="1:10" s="345" customFormat="1" ht="12.75">
      <c r="A445" s="628">
        <v>921</v>
      </c>
      <c r="B445" s="342"/>
      <c r="C445" s="341"/>
      <c r="D445" s="342"/>
      <c r="E445" s="343" t="s">
        <v>207</v>
      </c>
      <c r="F445" s="354">
        <f>SUM(F446)</f>
        <v>450</v>
      </c>
      <c r="G445" s="354">
        <f>SUM(G446)</f>
        <v>450.38</v>
      </c>
      <c r="H445" s="676">
        <f>SUM(G445*100/F445)</f>
        <v>100.08444444444444</v>
      </c>
      <c r="I445" s="354">
        <f>SUM(I446)</f>
        <v>0</v>
      </c>
      <c r="J445" s="344"/>
    </row>
    <row r="446" spans="1:10" s="14" customFormat="1" ht="12.75">
      <c r="A446" s="25"/>
      <c r="B446" s="394">
        <v>92195</v>
      </c>
      <c r="C446" s="42"/>
      <c r="D446" s="268"/>
      <c r="E446" s="356" t="s">
        <v>112</v>
      </c>
      <c r="F446" s="357">
        <f>SUM(F449:F449)</f>
        <v>450</v>
      </c>
      <c r="G446" s="358">
        <f>SUM(G449:G449)</f>
        <v>450.38</v>
      </c>
      <c r="H446" s="648">
        <f>SUM(G446*100/F446)</f>
        <v>100.08444444444444</v>
      </c>
      <c r="I446" s="358">
        <f>SUM(I449:I449)</f>
        <v>0</v>
      </c>
      <c r="J446" s="13"/>
    </row>
    <row r="447" spans="1:10" s="14" customFormat="1" ht="12.75">
      <c r="A447" s="11"/>
      <c r="B447" s="321"/>
      <c r="C447" s="268"/>
      <c r="D447" s="43"/>
      <c r="E447" s="319" t="s">
        <v>46</v>
      </c>
      <c r="F447" s="320">
        <f>SUM(F449)</f>
        <v>450</v>
      </c>
      <c r="G447" s="320">
        <f>SUM(G449)</f>
        <v>450.38</v>
      </c>
      <c r="H447" s="533">
        <f>SUM(G447*100/F447)</f>
        <v>100.08444444444444</v>
      </c>
      <c r="I447" s="320">
        <f>SUM(I449)</f>
        <v>0</v>
      </c>
      <c r="J447" s="13"/>
    </row>
    <row r="448" spans="1:10" s="14" customFormat="1" ht="12.75">
      <c r="A448" s="11"/>
      <c r="B448" s="321"/>
      <c r="C448" s="15"/>
      <c r="D448" s="27"/>
      <c r="E448" s="331" t="s">
        <v>47</v>
      </c>
      <c r="F448" s="320"/>
      <c r="G448" s="332"/>
      <c r="H448" s="599" t="s">
        <v>134</v>
      </c>
      <c r="I448" s="154"/>
      <c r="J448" s="13"/>
    </row>
    <row r="449" spans="1:10" s="58" customFormat="1" ht="38.25">
      <c r="A449" s="65"/>
      <c r="B449" s="65"/>
      <c r="C449" s="658"/>
      <c r="D449" s="329">
        <v>920</v>
      </c>
      <c r="E449" s="644" t="s">
        <v>200</v>
      </c>
      <c r="F449" s="401">
        <v>450</v>
      </c>
      <c r="G449" s="126">
        <v>450.38</v>
      </c>
      <c r="H449" s="533">
        <f>SUM(G449*100/F449)</f>
        <v>100.08444444444444</v>
      </c>
      <c r="I449" s="117">
        <v>0</v>
      </c>
      <c r="J449" s="57"/>
    </row>
    <row r="450" spans="1:9" s="143" customFormat="1" ht="12.75">
      <c r="A450" s="138" t="s">
        <v>127</v>
      </c>
      <c r="B450" s="139">
        <v>21</v>
      </c>
      <c r="C450" s="140"/>
      <c r="D450" s="140"/>
      <c r="E450" s="141"/>
      <c r="F450" s="140"/>
      <c r="G450" s="140"/>
      <c r="H450" s="524" t="s">
        <v>134</v>
      </c>
      <c r="I450" s="142"/>
    </row>
    <row r="451" spans="1:9" s="1" customFormat="1" ht="13.5" thickBot="1">
      <c r="A451" s="5"/>
      <c r="B451" s="4"/>
      <c r="C451" s="2"/>
      <c r="D451" s="2"/>
      <c r="E451" s="10"/>
      <c r="F451" s="2"/>
      <c r="G451" s="2"/>
      <c r="H451" s="525" t="s">
        <v>134</v>
      </c>
      <c r="I451" s="40"/>
    </row>
    <row r="452" spans="1:10" s="3" customFormat="1" ht="11.25" customHeight="1" thickBot="1">
      <c r="A452" s="359" t="s">
        <v>94</v>
      </c>
      <c r="B452" s="360" t="s">
        <v>124</v>
      </c>
      <c r="C452" s="710" t="s">
        <v>106</v>
      </c>
      <c r="D452" s="707"/>
      <c r="E452" s="362" t="s">
        <v>93</v>
      </c>
      <c r="F452" s="361" t="s">
        <v>131</v>
      </c>
      <c r="G452" s="278" t="s">
        <v>132</v>
      </c>
      <c r="H452" s="548" t="s">
        <v>133</v>
      </c>
      <c r="I452" s="280" t="s">
        <v>138</v>
      </c>
      <c r="J452" s="6"/>
    </row>
    <row r="453" spans="1:10" s="345" customFormat="1" ht="12.75">
      <c r="A453" s="353">
        <v>926</v>
      </c>
      <c r="B453" s="342"/>
      <c r="C453" s="341"/>
      <c r="D453" s="342"/>
      <c r="E453" s="343" t="s">
        <v>206</v>
      </c>
      <c r="F453" s="354">
        <f>SUM(F454,F462,F467)</f>
        <v>2220050</v>
      </c>
      <c r="G453" s="354">
        <f>SUM(G454,G462,G467)</f>
        <v>1127873.73</v>
      </c>
      <c r="H453" s="540">
        <f>SUM(G453*100/F453)</f>
        <v>50.803978739217584</v>
      </c>
      <c r="I453" s="354">
        <f>SUM(I454)</f>
        <v>0</v>
      </c>
      <c r="J453" s="344"/>
    </row>
    <row r="454" spans="1:10" s="14" customFormat="1" ht="12.75">
      <c r="A454" s="22"/>
      <c r="B454" s="355">
        <v>92601</v>
      </c>
      <c r="C454" s="42"/>
      <c r="D454" s="268"/>
      <c r="E454" s="356" t="s">
        <v>201</v>
      </c>
      <c r="F454" s="357">
        <f>SUM(F455)</f>
        <v>666000</v>
      </c>
      <c r="G454" s="358">
        <f>SUM(G455)</f>
        <v>666000</v>
      </c>
      <c r="H454" s="647">
        <f>SUM(G454*100/F454)</f>
        <v>100</v>
      </c>
      <c r="I454" s="358">
        <f>SUM(I455)</f>
        <v>0</v>
      </c>
      <c r="J454" s="13"/>
    </row>
    <row r="455" spans="1:10" s="14" customFormat="1" ht="12.75">
      <c r="A455" s="11"/>
      <c r="B455" s="321"/>
      <c r="C455" s="268"/>
      <c r="D455" s="43"/>
      <c r="E455" s="319" t="s">
        <v>48</v>
      </c>
      <c r="F455" s="320">
        <f>SUM(F457,F460)</f>
        <v>666000</v>
      </c>
      <c r="G455" s="320">
        <f>SUM(G457,G460)</f>
        <v>666000</v>
      </c>
      <c r="H455" s="533">
        <f>SUM(G455*100/F455)</f>
        <v>100</v>
      </c>
      <c r="I455" s="320">
        <f>SUM(I457,I460)</f>
        <v>0</v>
      </c>
      <c r="J455" s="13"/>
    </row>
    <row r="456" spans="1:10" s="14" customFormat="1" ht="12.75">
      <c r="A456" s="11"/>
      <c r="B456" s="321"/>
      <c r="C456" s="15"/>
      <c r="D456" s="27"/>
      <c r="E456" s="331" t="s">
        <v>47</v>
      </c>
      <c r="F456" s="320"/>
      <c r="G456" s="332"/>
      <c r="H456" s="533" t="s">
        <v>134</v>
      </c>
      <c r="I456" s="154"/>
      <c r="J456" s="13"/>
    </row>
    <row r="457" spans="1:10" s="258" customFormat="1" ht="38.25" customHeight="1">
      <c r="A457" s="259"/>
      <c r="B457" s="261"/>
      <c r="C457" s="257"/>
      <c r="D457" s="254">
        <v>6300</v>
      </c>
      <c r="E457" s="62" t="s">
        <v>150</v>
      </c>
      <c r="F457" s="554">
        <v>333000</v>
      </c>
      <c r="G457" s="256">
        <v>333000</v>
      </c>
      <c r="H457" s="526">
        <f>SUM(G457*100/F457)</f>
        <v>100</v>
      </c>
      <c r="I457" s="83">
        <v>0</v>
      </c>
      <c r="J457" s="257"/>
    </row>
    <row r="458" spans="1:10" s="258" customFormat="1" ht="13.5" customHeight="1">
      <c r="A458" s="261"/>
      <c r="B458" s="257"/>
      <c r="C458" s="259"/>
      <c r="D458" s="260"/>
      <c r="E458" s="62" t="s">
        <v>149</v>
      </c>
      <c r="F458" s="261"/>
      <c r="G458" s="259"/>
      <c r="H458" s="526" t="s">
        <v>134</v>
      </c>
      <c r="I458" s="63"/>
      <c r="J458" s="257"/>
    </row>
    <row r="459" spans="1:10" s="258" customFormat="1" ht="38.25">
      <c r="A459" s="261"/>
      <c r="B459" s="257"/>
      <c r="C459" s="259"/>
      <c r="D459" s="257"/>
      <c r="E459" s="555" t="s">
        <v>202</v>
      </c>
      <c r="F459" s="556">
        <v>333000</v>
      </c>
      <c r="G459" s="557">
        <v>333000</v>
      </c>
      <c r="H459" s="558"/>
      <c r="I459" s="559"/>
      <c r="J459" s="257"/>
    </row>
    <row r="460" spans="1:10" s="47" customFormat="1" ht="38.25">
      <c r="A460" s="64"/>
      <c r="B460" s="50"/>
      <c r="C460" s="79"/>
      <c r="D460" s="52">
        <v>6330</v>
      </c>
      <c r="E460" s="161" t="s">
        <v>203</v>
      </c>
      <c r="F460" s="637">
        <v>333000</v>
      </c>
      <c r="G460" s="638">
        <v>333000</v>
      </c>
      <c r="H460" s="604">
        <f>SUM(G460*100/F460)</f>
        <v>100</v>
      </c>
      <c r="I460" s="605">
        <v>0</v>
      </c>
      <c r="J460" s="45"/>
    </row>
    <row r="461" spans="1:10" s="633" customFormat="1" ht="25.5">
      <c r="A461" s="636"/>
      <c r="B461" s="631"/>
      <c r="C461" s="630"/>
      <c r="D461" s="630"/>
      <c r="E461" s="67" t="s">
        <v>204</v>
      </c>
      <c r="F461" s="631">
        <v>333000</v>
      </c>
      <c r="G461" s="629">
        <v>333000</v>
      </c>
      <c r="H461" s="634" t="s">
        <v>134</v>
      </c>
      <c r="I461" s="635"/>
      <c r="J461" s="632"/>
    </row>
    <row r="462" spans="1:10" s="14" customFormat="1" ht="12.75">
      <c r="A462" s="25"/>
      <c r="B462" s="394">
        <v>92604</v>
      </c>
      <c r="C462" s="42"/>
      <c r="D462" s="268"/>
      <c r="E462" s="356" t="s">
        <v>205</v>
      </c>
      <c r="F462" s="357">
        <f>SUM(F463)</f>
        <v>27669</v>
      </c>
      <c r="G462" s="358">
        <f>SUM(G463)</f>
        <v>27669.62</v>
      </c>
      <c r="H462" s="647">
        <f>SUM(G462*100/F462)</f>
        <v>100.00224077487441</v>
      </c>
      <c r="I462" s="358">
        <f>SUM(I475:I475)</f>
        <v>0</v>
      </c>
      <c r="J462" s="13"/>
    </row>
    <row r="463" spans="1:10" s="14" customFormat="1" ht="12.75">
      <c r="A463" s="25"/>
      <c r="B463" s="318"/>
      <c r="C463" s="268"/>
      <c r="D463" s="43"/>
      <c r="E463" s="319" t="s">
        <v>46</v>
      </c>
      <c r="F463" s="320">
        <f>SUM(F465:F466)</f>
        <v>27669</v>
      </c>
      <c r="G463" s="320">
        <f>SUM(G465:G466)</f>
        <v>27669.62</v>
      </c>
      <c r="H463" s="599">
        <f>SUM(G463*100/F463)</f>
        <v>100.00224077487441</v>
      </c>
      <c r="I463" s="320">
        <f>SUM(I475)</f>
        <v>0</v>
      </c>
      <c r="J463" s="13"/>
    </row>
    <row r="464" spans="1:10" s="14" customFormat="1" ht="12.75">
      <c r="A464" s="11"/>
      <c r="B464" s="321"/>
      <c r="C464" s="15"/>
      <c r="D464" s="27"/>
      <c r="E464" s="331" t="s">
        <v>47</v>
      </c>
      <c r="F464" s="320"/>
      <c r="G464" s="332"/>
      <c r="H464" s="599" t="s">
        <v>134</v>
      </c>
      <c r="I464" s="639"/>
      <c r="J464" s="13"/>
    </row>
    <row r="465" spans="1:10" s="58" customFormat="1" ht="38.25">
      <c r="A465" s="64"/>
      <c r="B465" s="50"/>
      <c r="C465" s="233"/>
      <c r="D465" s="119">
        <v>920</v>
      </c>
      <c r="E465" s="644" t="s">
        <v>209</v>
      </c>
      <c r="F465" s="122">
        <v>21</v>
      </c>
      <c r="G465" s="121">
        <v>21</v>
      </c>
      <c r="H465" s="531">
        <f>SUM(G465*100/F465)</f>
        <v>100</v>
      </c>
      <c r="I465" s="117">
        <v>0</v>
      </c>
      <c r="J465" s="57"/>
    </row>
    <row r="466" spans="1:10" s="429" customFormat="1" ht="25.5">
      <c r="A466" s="645"/>
      <c r="B466" s="552"/>
      <c r="C466" s="640"/>
      <c r="D466" s="641">
        <v>970</v>
      </c>
      <c r="E466" s="642" t="s">
        <v>208</v>
      </c>
      <c r="F466" s="643">
        <v>27648</v>
      </c>
      <c r="G466" s="497">
        <v>27648.62</v>
      </c>
      <c r="H466" s="531">
        <f>SUM(G466*100/F466)</f>
        <v>100.00224247685185</v>
      </c>
      <c r="I466" s="639">
        <v>0</v>
      </c>
      <c r="J466" s="428"/>
    </row>
    <row r="467" spans="1:10" s="14" customFormat="1" ht="12.75">
      <c r="A467" s="25"/>
      <c r="B467" s="646">
        <v>92695</v>
      </c>
      <c r="C467" s="42"/>
      <c r="D467" s="268"/>
      <c r="E467" s="356" t="s">
        <v>112</v>
      </c>
      <c r="F467" s="357">
        <f>SUM(F476,F468)</f>
        <v>1526381</v>
      </c>
      <c r="G467" s="358">
        <f>SUM(G476,G468)</f>
        <v>434204.11</v>
      </c>
      <c r="H467" s="647">
        <f>SUM(G467*100/F467)</f>
        <v>28.446640124582263</v>
      </c>
      <c r="I467" s="358">
        <f>SUM(I484:I484)</f>
        <v>0</v>
      </c>
      <c r="J467" s="13"/>
    </row>
    <row r="468" spans="1:10" s="14" customFormat="1" ht="12.75">
      <c r="A468" s="11"/>
      <c r="B468" s="321"/>
      <c r="C468" s="268"/>
      <c r="D468" s="43"/>
      <c r="E468" s="319" t="s">
        <v>46</v>
      </c>
      <c r="F468" s="320">
        <f>SUM(F470:F475)</f>
        <v>114829</v>
      </c>
      <c r="G468" s="320">
        <f>SUM(G470:G475)</f>
        <v>79304.11</v>
      </c>
      <c r="H468" s="533">
        <f>SUM(G468*100/F468)</f>
        <v>69.0627890167118</v>
      </c>
      <c r="I468" s="320">
        <f>SUM(I484)</f>
        <v>0</v>
      </c>
      <c r="J468" s="13"/>
    </row>
    <row r="469" spans="1:10" s="14" customFormat="1" ht="12.75">
      <c r="A469" s="11"/>
      <c r="B469" s="321"/>
      <c r="C469" s="15"/>
      <c r="D469" s="27"/>
      <c r="E469" s="331" t="s">
        <v>47</v>
      </c>
      <c r="F469" s="320"/>
      <c r="G469" s="332"/>
      <c r="H469" s="533" t="s">
        <v>134</v>
      </c>
      <c r="I469" s="154"/>
      <c r="J469" s="13"/>
    </row>
    <row r="470" spans="1:10" s="58" customFormat="1" ht="51">
      <c r="A470" s="64"/>
      <c r="B470" s="50"/>
      <c r="C470" s="233"/>
      <c r="D470" s="119">
        <v>920</v>
      </c>
      <c r="E470" s="644" t="s">
        <v>230</v>
      </c>
      <c r="F470" s="122">
        <v>0</v>
      </c>
      <c r="G470" s="121">
        <v>0.84</v>
      </c>
      <c r="H470" s="604" t="s">
        <v>134</v>
      </c>
      <c r="I470" s="117">
        <v>0</v>
      </c>
      <c r="J470" s="57"/>
    </row>
    <row r="471" spans="1:10" s="429" customFormat="1" ht="38.25" customHeight="1">
      <c r="A471" s="703"/>
      <c r="B471" s="552"/>
      <c r="C471" s="640"/>
      <c r="D471" s="641">
        <v>970</v>
      </c>
      <c r="E471" s="642" t="s">
        <v>211</v>
      </c>
      <c r="F471" s="643">
        <v>104829</v>
      </c>
      <c r="G471" s="497">
        <v>69828.52</v>
      </c>
      <c r="H471" s="531">
        <f>SUM(G471*100/F471)</f>
        <v>66.61183451144244</v>
      </c>
      <c r="I471" s="639">
        <v>0</v>
      </c>
      <c r="J471" s="428"/>
    </row>
    <row r="472" spans="1:9" s="143" customFormat="1" ht="12.75">
      <c r="A472" s="138" t="s">
        <v>127</v>
      </c>
      <c r="B472" s="139">
        <v>22</v>
      </c>
      <c r="C472" s="140"/>
      <c r="D472" s="140"/>
      <c r="E472" s="141"/>
      <c r="F472" s="140"/>
      <c r="G472" s="140"/>
      <c r="H472" s="524" t="s">
        <v>134</v>
      </c>
      <c r="I472" s="142"/>
    </row>
    <row r="473" spans="1:9" s="1" customFormat="1" ht="13.5" thickBot="1">
      <c r="A473" s="5"/>
      <c r="B473" s="4"/>
      <c r="C473" s="2"/>
      <c r="D473" s="2"/>
      <c r="E473" s="10"/>
      <c r="F473" s="2"/>
      <c r="G473" s="2"/>
      <c r="H473" s="525" t="s">
        <v>134</v>
      </c>
      <c r="I473" s="40"/>
    </row>
    <row r="474" spans="1:10" s="3" customFormat="1" ht="11.25" customHeight="1" thickBot="1">
      <c r="A474" s="359" t="s">
        <v>94</v>
      </c>
      <c r="B474" s="360" t="s">
        <v>124</v>
      </c>
      <c r="C474" s="710" t="s">
        <v>106</v>
      </c>
      <c r="D474" s="707"/>
      <c r="E474" s="362" t="s">
        <v>93</v>
      </c>
      <c r="F474" s="361" t="s">
        <v>131</v>
      </c>
      <c r="G474" s="278" t="s">
        <v>132</v>
      </c>
      <c r="H474" s="548" t="s">
        <v>133</v>
      </c>
      <c r="I474" s="280" t="s">
        <v>138</v>
      </c>
      <c r="J474" s="6"/>
    </row>
    <row r="475" spans="1:10" s="58" customFormat="1" ht="76.5">
      <c r="A475" s="64"/>
      <c r="B475" s="162"/>
      <c r="C475" s="330"/>
      <c r="D475" s="217">
        <v>2440</v>
      </c>
      <c r="E475" s="218" t="s">
        <v>160</v>
      </c>
      <c r="F475" s="226">
        <v>10000</v>
      </c>
      <c r="G475" s="199">
        <v>9474.75</v>
      </c>
      <c r="H475" s="533">
        <f>SUM(G475*100/F475)</f>
        <v>94.7475</v>
      </c>
      <c r="I475" s="117">
        <v>0</v>
      </c>
      <c r="J475" s="57"/>
    </row>
    <row r="476" spans="1:10" s="14" customFormat="1" ht="12.75">
      <c r="A476" s="25"/>
      <c r="B476" s="685"/>
      <c r="C476" s="42"/>
      <c r="D476" s="43"/>
      <c r="E476" s="319" t="s">
        <v>48</v>
      </c>
      <c r="F476" s="320">
        <f>SUM(F478:F480)</f>
        <v>1411552</v>
      </c>
      <c r="G476" s="320">
        <f>SUM(G478:G480)</f>
        <v>354900</v>
      </c>
      <c r="H476" s="514">
        <f>SUM(G476*100/F476)</f>
        <v>25.142538142413457</v>
      </c>
      <c r="I476" s="320">
        <f>SUM(I478)</f>
        <v>0</v>
      </c>
      <c r="J476" s="13"/>
    </row>
    <row r="477" spans="1:10" s="14" customFormat="1" ht="12.75">
      <c r="A477" s="11"/>
      <c r="B477" s="326"/>
      <c r="C477" s="26"/>
      <c r="D477" s="27"/>
      <c r="E477" s="322" t="s">
        <v>47</v>
      </c>
      <c r="F477" s="323"/>
      <c r="G477" s="327"/>
      <c r="H477" s="514" t="s">
        <v>134</v>
      </c>
      <c r="I477" s="154"/>
      <c r="J477" s="13"/>
    </row>
    <row r="478" spans="1:10" s="58" customFormat="1" ht="114.75">
      <c r="A478" s="60"/>
      <c r="B478" s="60"/>
      <c r="C478" s="686"/>
      <c r="D478" s="687">
        <v>6207</v>
      </c>
      <c r="E478" s="644" t="s">
        <v>161</v>
      </c>
      <c r="F478" s="688">
        <v>1056652</v>
      </c>
      <c r="G478" s="689">
        <v>0</v>
      </c>
      <c r="H478" s="533">
        <f>SUM(G478*100/F478)</f>
        <v>0</v>
      </c>
      <c r="I478" s="253">
        <v>0</v>
      </c>
      <c r="J478" s="57"/>
    </row>
    <row r="479" spans="1:14" s="258" customFormat="1" ht="12.75">
      <c r="A479" s="259"/>
      <c r="B479" s="261"/>
      <c r="C479" s="265"/>
      <c r="D479" s="144">
        <v>6297</v>
      </c>
      <c r="E479" s="53" t="s">
        <v>42</v>
      </c>
      <c r="F479" s="433">
        <v>354900</v>
      </c>
      <c r="G479" s="55">
        <v>354900</v>
      </c>
      <c r="H479" s="514">
        <f>SUM(G479*100/F479)</f>
        <v>100</v>
      </c>
      <c r="I479" s="56">
        <v>0</v>
      </c>
      <c r="J479" s="257"/>
      <c r="N479" s="498"/>
    </row>
    <row r="480" spans="1:10" s="258" customFormat="1" ht="13.5" customHeight="1">
      <c r="A480" s="261"/>
      <c r="B480" s="257"/>
      <c r="C480" s="259"/>
      <c r="D480" s="257"/>
      <c r="E480" s="62" t="s">
        <v>43</v>
      </c>
      <c r="F480" s="257"/>
      <c r="G480" s="259" t="s">
        <v>134</v>
      </c>
      <c r="H480" s="526" t="s">
        <v>134</v>
      </c>
      <c r="I480" s="63"/>
      <c r="J480" s="257"/>
    </row>
    <row r="481" spans="1:10" s="258" customFormat="1" ht="12.75">
      <c r="A481" s="261"/>
      <c r="B481" s="257"/>
      <c r="C481" s="259"/>
      <c r="D481" s="257"/>
      <c r="E481" s="62" t="s">
        <v>44</v>
      </c>
      <c r="F481" s="257"/>
      <c r="G481" s="259"/>
      <c r="H481" s="526" t="s">
        <v>134</v>
      </c>
      <c r="I481" s="63"/>
      <c r="J481" s="257"/>
    </row>
    <row r="482" spans="1:10" s="258" customFormat="1" ht="64.5" thickBot="1">
      <c r="A482" s="266"/>
      <c r="B482" s="264"/>
      <c r="C482" s="262"/>
      <c r="D482" s="263"/>
      <c r="E482" s="67" t="s">
        <v>162</v>
      </c>
      <c r="F482" s="434"/>
      <c r="G482" s="434"/>
      <c r="H482" s="526" t="s">
        <v>134</v>
      </c>
      <c r="I482" s="104"/>
      <c r="J482" s="257"/>
    </row>
    <row r="483" spans="3:10" s="47" customFormat="1" ht="13.5" thickBot="1">
      <c r="C483" s="57"/>
      <c r="D483" s="57"/>
      <c r="E483" s="234" t="s">
        <v>121</v>
      </c>
      <c r="F483" s="684">
        <f>SUM(F453,F445,F417,F411,F395,F302,F296,F230,F187,F125,F118,F111,F81,F51,F35,F4)</f>
        <v>70266213</v>
      </c>
      <c r="G483" s="684">
        <f>SUM(G453,G445,G417,G411,G395,G302,G296,G230,G187,G125,G118,G111,G81,G51,G35,G4)</f>
        <v>65967968.14000001</v>
      </c>
      <c r="H483" s="541">
        <f>SUM(G483*100/F483)</f>
        <v>93.88291374120305</v>
      </c>
      <c r="I483" s="432">
        <f>SUM(I4,I35,I51,I81,I111,I118,I125,I187,I230,I296,I302,I395,I411,I417,I445,I453)</f>
        <v>5313606.72</v>
      </c>
      <c r="J483" s="45"/>
    </row>
    <row r="484" spans="5:9" s="1" customFormat="1" ht="12.75">
      <c r="E484" s="9"/>
      <c r="H484" s="542"/>
      <c r="I484" s="38"/>
    </row>
    <row r="485" ht="12.75">
      <c r="H485" s="543"/>
    </row>
    <row r="494" spans="1:2" ht="12.75">
      <c r="A494" s="235" t="s">
        <v>127</v>
      </c>
      <c r="B494" s="236">
        <v>23</v>
      </c>
    </row>
    <row r="501" ht="12.75">
      <c r="E501" s="8">
        <v>5259</v>
      </c>
    </row>
    <row r="502" spans="5:9" s="143" customFormat="1" ht="12.75" customHeight="1">
      <c r="E502" s="237"/>
      <c r="F502" s="140"/>
      <c r="G502" s="140"/>
      <c r="H502" s="544" t="s">
        <v>134</v>
      </c>
      <c r="I502" s="142"/>
    </row>
    <row r="522" spans="1:2" ht="12.75">
      <c r="A522" s="235" t="s">
        <v>134</v>
      </c>
      <c r="B522" s="236" t="s">
        <v>134</v>
      </c>
    </row>
  </sheetData>
  <sheetProtection/>
  <mergeCells count="24">
    <mergeCell ref="C282:D282"/>
    <mergeCell ref="C474:D474"/>
    <mergeCell ref="C452:D452"/>
    <mergeCell ref="C409:D409"/>
    <mergeCell ref="C340:D340"/>
    <mergeCell ref="C295:D295"/>
    <mergeCell ref="C365:D365"/>
    <mergeCell ref="C389:D389"/>
    <mergeCell ref="C429:D429"/>
    <mergeCell ref="C316:D316"/>
    <mergeCell ref="C262:D262"/>
    <mergeCell ref="C90:D90"/>
    <mergeCell ref="C135:D135"/>
    <mergeCell ref="C162:D162"/>
    <mergeCell ref="C110:D110"/>
    <mergeCell ref="C225:D225"/>
    <mergeCell ref="C206:D206"/>
    <mergeCell ref="C243:D243"/>
    <mergeCell ref="A1:F1"/>
    <mergeCell ref="C69:D69"/>
    <mergeCell ref="C23:D23"/>
    <mergeCell ref="C44:D44"/>
    <mergeCell ref="C3:D3"/>
    <mergeCell ref="C181:D181"/>
  </mergeCells>
  <printOptions/>
  <pageMargins left="0.7480314960629921" right="0.8661417322834646" top="0.984251968503937" bottom="0.984251968503937" header="0.5118110236220472" footer="0.5118110236220472"/>
  <pageSetup orientation="landscape" paperSize="9" scale="91" r:id="rId1"/>
  <rowBreaks count="22" manualBreakCount="22">
    <brk id="21" max="8" man="1"/>
    <brk id="42" max="8" man="1"/>
    <brk id="67" max="8" man="1"/>
    <brk id="88" max="8" man="1"/>
    <brk id="108" max="8" man="1"/>
    <brk id="133" max="8" man="1"/>
    <brk id="160" max="8" man="1"/>
    <brk id="179" max="8" man="1"/>
    <brk id="204" max="8" man="1"/>
    <brk id="223" max="8" man="1"/>
    <brk id="241" max="8" man="1"/>
    <brk id="260" max="8" man="1"/>
    <brk id="280" max="8" man="1"/>
    <brk id="293" max="8" man="1"/>
    <brk id="314" max="8" man="1"/>
    <brk id="338" max="8" man="1"/>
    <brk id="363" max="8" man="1"/>
    <brk id="387" max="8" man="1"/>
    <brk id="407" max="8" man="1"/>
    <brk id="427" max="8" man="1"/>
    <brk id="450" max="8" man="1"/>
    <brk id="4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2013-03-08T13:50:36Z</cp:lastPrinted>
  <dcterms:modified xsi:type="dcterms:W3CDTF">2013-04-30T14:16:30Z</dcterms:modified>
  <cp:category/>
  <cp:version/>
  <cp:contentType/>
  <cp:contentStatus/>
</cp:coreProperties>
</file>