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'Sheet1'!$A$1:$I$506</definedName>
  </definedNames>
  <calcPr fullCalcOnLoad="1"/>
</workbook>
</file>

<file path=xl/sharedStrings.xml><?xml version="1.0" encoding="utf-8"?>
<sst xmlns="http://schemas.openxmlformats.org/spreadsheetml/2006/main" count="868" uniqueCount="244">
  <si>
    <t xml:space="preserve">Dochody jednostek samorządu terytorialnego związane </t>
  </si>
  <si>
    <t xml:space="preserve">z realizacją zadań z zakresu administracji rządowej  </t>
  </si>
  <si>
    <t xml:space="preserve">Skarbu Państwa, jednostek samorządu terytorialnego  </t>
  </si>
  <si>
    <r>
      <t xml:space="preserve">publicznych oraz innych umów o podobnym charakterze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*czynsz za dzierżawę pomieszczeń w budynkach administracyjnych</t>
    </r>
  </si>
  <si>
    <t>Urzędy naczelnych organów władzy państwowej, kontroli i ochrony prawa oraz sądownictwa</t>
  </si>
  <si>
    <t>Urzędu naczelnych organów władzy państwowej, kontroli i ochrony prawa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</si>
  <si>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Dyrektora Krajowego Biura Wyborczego na prowadzenie i aktualizacę stałego rejestru wyborców</t>
    </r>
  </si>
  <si>
    <t xml:space="preserve">Dochody od osób prawnych, od osób fizycznych i </t>
  </si>
  <si>
    <t>od innych jednostek nieposiadających osobowości prawnej oraz wydatki związane z ich poborem</t>
  </si>
  <si>
    <t xml:space="preserve">Wpływy z podatku dochodowego od osób fizycznych </t>
  </si>
  <si>
    <t>Wpływy z podatku rolnego, podatku leśnego, podatku od czynności cywilnoprawnych, podatków</t>
  </si>
  <si>
    <t xml:space="preserve"> jednostek organizacyjnych</t>
  </si>
  <si>
    <t xml:space="preserve"> i opłat lokalnych od osób prawnych i innych</t>
  </si>
  <si>
    <t>Rekompensaty utraconych dochodów w podatkach i opłatach lokalnych</t>
  </si>
  <si>
    <r>
      <t xml:space="preserve">bieżących jednostek sektora finansów publicznych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środki z PFRON stanowiące rekompensatę  utraconych dochodów  z tytułu ustawowych ulg w podatku od nieruchomości dotyczących zakładów pracy chronionej</t>
    </r>
  </si>
  <si>
    <t>Wpływy z podatku rolnego, podatku leśnego, podatku od spadków i darowizn, podatku</t>
  </si>
  <si>
    <t xml:space="preserve"> i opłat lokalnych od osób fizycznych</t>
  </si>
  <si>
    <t xml:space="preserve"> od czynności cywilnoprawnych oraz podatków</t>
  </si>
  <si>
    <t>Wpływy z innych opłat stanowiących dochody jednostek samorządu terytorialnego na podstawie ustaw</t>
  </si>
  <si>
    <t>Część oświatowa subwencji ogólnej dla jednostek samorządu terytorialnego</t>
  </si>
  <si>
    <t>Udziały gmin w podatkach stanowiących dochód budżetu państwa</t>
  </si>
  <si>
    <t>Wpływy z innych lokalnych opłat pobieranych przez jednostki samorządu terytorialnego na podstawie</t>
  </si>
  <si>
    <t xml:space="preserve">Skarbu Państwa, jednostek samorządu terytorialnego   </t>
  </si>
  <si>
    <t>Dotacje celowe otrzymane z budżetu państwa na realizację własnych zadań bieżących gmin</t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</si>
  <si>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gimnazjów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</si>
  <si>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przedszkoli</t>
    </r>
  </si>
  <si>
    <t>Skarbu Państwa, jednostek samorządu terytorialnego  l</t>
  </si>
  <si>
    <r>
      <t xml:space="preserve"> (związkom gmin) ustawami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utrzymanie Środowiskowego Domu Samopomocy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</si>
  <si>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korzystanie ze Środowiskowego Domu Samopomocy</t>
    </r>
  </si>
  <si>
    <t>(związkom gmin) ustawami</t>
  </si>
  <si>
    <t xml:space="preserve">Składki na ubezpieczenie zdrowotne opłacane za osoby pobierające niektóre świadczenia z pomocy </t>
  </si>
  <si>
    <t>rządowej oraz innych zadań zleconych gminie (związkom gmin) ustawami</t>
  </si>
  <si>
    <t>( związków gmin)</t>
  </si>
  <si>
    <r>
      <t xml:space="preserve">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Wojewody Wielkopolskiego na utrzymanie MGOPS</t>
    </r>
  </si>
  <si>
    <t>Dochody jednostek samorządu terytorialnego związane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</si>
  <si>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usługi opiekuńcze</t>
    </r>
  </si>
  <si>
    <t xml:space="preserve">Dotacje celowe otrzymane z budżetu państwa na realizację własnych zadań bieżących gmin </t>
  </si>
  <si>
    <r>
      <t xml:space="preserve">( związków gmin)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realizację Rządowego Programu "Pomoc państwa w zakresie dożywiania"</t>
    </r>
  </si>
  <si>
    <t>Transport i łączność</t>
  </si>
  <si>
    <t>Drogi publiczne gminne</t>
  </si>
  <si>
    <t>Stołówki szkolne</t>
  </si>
  <si>
    <t>Domy pomocy społecznej</t>
  </si>
  <si>
    <t>Środki na dofinansowanie własnych inwestycji gmin</t>
  </si>
  <si>
    <t>(związków gmin), powiatów (związków powiatów),</t>
  </si>
  <si>
    <t>samorządów województw, pozyskane z innych źródeł</t>
  </si>
  <si>
    <t>Pozostałe zadania w zakresie polityki społecznej</t>
  </si>
  <si>
    <t>dochody bieżące</t>
  </si>
  <si>
    <t>w tym:</t>
  </si>
  <si>
    <t>dochody majątkowe</t>
  </si>
  <si>
    <t>Dowożenie uczniów do szkół</t>
  </si>
  <si>
    <t>Opłata od posiadania psów</t>
  </si>
  <si>
    <t xml:space="preserve">* opłaty od mieszkańców Gminy objętych zastępczym opróżnianiem zbiorników bezodpływowych,w przypadku właścicieli nieruchomości, którzy nie zawarli umów na odbiór nieczystości płynnych
 </t>
  </si>
  <si>
    <t>Wpływy z tytułu przekształcenia prawa użytkowania wieczystego przysługującego osobom fizycznym w prawo własności</t>
  </si>
  <si>
    <t>Bezpieczeństwo publiczne i ochrona przeciwpożarowa</t>
  </si>
  <si>
    <t>Ochotnicze straże pożarne</t>
  </si>
  <si>
    <t xml:space="preserve">Wpływyz róznych dochodów </t>
  </si>
  <si>
    <r>
      <t xml:space="preserve">oraz innych zadań zleconych ustawami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* 5% udziału Gminy w dochodach budżetu państwa związanych z udostępnianiem danych osobowych przez ELUD</t>
    </r>
  </si>
  <si>
    <t>Program Operacyjny Kapitał Ludzki</t>
  </si>
  <si>
    <t>Zasiłki i pomoc w naturze oraz składki na ubezpieczenia emerytalne i rentowe</t>
  </si>
  <si>
    <t>Zasiłki stałe</t>
  </si>
  <si>
    <t xml:space="preserve">Świadczenia rodzinne, świadczenia z funduszu alimentacyjnego oraz składki na ubezpieczenia </t>
  </si>
  <si>
    <t>społecznej, niektóre świadczenia rodzinne oraz za osoby uczestniczące w zajęciach w centrum integracji społecznej</t>
  </si>
  <si>
    <t>Wpływy i wydatki związane z gromadzeniem środków z opłat i kar za korzystanie ze środowiska</t>
  </si>
  <si>
    <t>Pozostałą działalność</t>
  </si>
  <si>
    <t>* wpływy z opłat za korzystanie ze środowiska</t>
  </si>
  <si>
    <t>* wpływy z kar za korzystanie ze środowiska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</si>
  <si>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obiadów w Klubie Seniora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</si>
  <si>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odpłatności za pobyt w domu pomocy społecznej</t>
    </r>
  </si>
  <si>
    <r>
      <t xml:space="preserve">Otrzymane spadki, zapisy i darowizny w postaci pieniężnej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darowizny otrzymanej przez Szkołę  Podstawową w Olszowej na organizację wycieczki szkolnej.
  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</si>
  <si>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tytułu zwrotu od lokatorów mieszkań szkolnych w Olszowej, kosztów energii elektrycznej i innych dodatkowych świadczeń                                                                                   </t>
    </r>
  </si>
  <si>
    <r>
      <t xml:space="preserve">publicznych oraz innych umów o podobnym charakterze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Klubu Nauczyciela</t>
    </r>
  </si>
  <si>
    <r>
      <t xml:space="preserve">Pozostałe odsetki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odsetki od środków na rachunkach bankowych MGOPS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</si>
  <si>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usługi opiekuńcze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</si>
  <si>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szaletów miejskich</t>
    </r>
  </si>
  <si>
    <t xml:space="preserve">Dotacje celowe otrzymane z budżetu państwa na realizację zadań bieżących z zakresu administracji </t>
  </si>
  <si>
    <t>rządowej  oraz innych zadań zleconych gminie</t>
  </si>
  <si>
    <t>lub innych jednostek zaliczanych do sektora finansów</t>
  </si>
  <si>
    <t>Oświata i wychowanie</t>
  </si>
  <si>
    <t>Podatek od nieruchomości</t>
  </si>
  <si>
    <t>Gospodarka gruntami i nieruchomościami</t>
  </si>
  <si>
    <t>Podatek od działalności gospodarczej osób fizycznych,</t>
  </si>
  <si>
    <t>Usługi opiekuńcze i specjalistyczne usługi opiekuńcze</t>
  </si>
  <si>
    <t>Ochrona zdrowia</t>
  </si>
  <si>
    <t>Podatek dochodowy od osób prawnych</t>
  </si>
  <si>
    <t>Podatek dochodowy od osób fizycznych</t>
  </si>
  <si>
    <t>Ośrodki wsparcia</t>
  </si>
  <si>
    <t>Pomoc społeczna</t>
  </si>
  <si>
    <t>Wpływy z opłaty skarbowej</t>
  </si>
  <si>
    <t>Urzędy gmin (miast i miast na prawach powiatu)</t>
  </si>
  <si>
    <t>Edukacyjna opieka wychowawcza</t>
  </si>
  <si>
    <t>Ośrodki pomocy społecznej</t>
  </si>
  <si>
    <t>Podatek od spadków i darowizn</t>
  </si>
  <si>
    <t>Odsetki od nieterminowych wpłat z tytułu podatków i opłat</t>
  </si>
  <si>
    <t>Treść</t>
  </si>
  <si>
    <t>Dział</t>
  </si>
  <si>
    <t>Podatek rolny</t>
  </si>
  <si>
    <t>opłacany w formie karty podatkowej</t>
  </si>
  <si>
    <t>Urzędy wojewódzkie</t>
  </si>
  <si>
    <t>Dochody z najmu i dzierżawy składników majątkowych</t>
  </si>
  <si>
    <t>Różne rozliczenia</t>
  </si>
  <si>
    <t>Wpływy z opłaty  miejscowej</t>
  </si>
  <si>
    <t>Wpływy z opłaty eksploatacyjnej</t>
  </si>
  <si>
    <t>Wpływy z różnych dochodów</t>
  </si>
  <si>
    <t>Oczyszczanie miast i wsi</t>
  </si>
  <si>
    <t>Szkoły podstawowe</t>
  </si>
  <si>
    <t>Wpływy z różnych opłat</t>
  </si>
  <si>
    <t>Paragraf</t>
  </si>
  <si>
    <t>Przeciwdziałanie alkoholizmowi</t>
  </si>
  <si>
    <t>Część równoważąca subwencji ogólnej dla gmin</t>
  </si>
  <si>
    <t>Wpływy  z opłat za zezwolenia na sprzedaż alkoholu</t>
  </si>
  <si>
    <t>Wpływy z opłaty targowej</t>
  </si>
  <si>
    <t>Gospodarka mieszkaniowa</t>
  </si>
  <si>
    <t>Pozostała działalność</t>
  </si>
  <si>
    <t>Gimnazja</t>
  </si>
  <si>
    <t>Podatek leśny</t>
  </si>
  <si>
    <t>Gospodarka komunalna i ochrona środowiska</t>
  </si>
  <si>
    <t>Pomoc materialna dla uczniów</t>
  </si>
  <si>
    <t>Podatek od czynności cywilnoprawnych</t>
  </si>
  <si>
    <t>Administracja publiczna</t>
  </si>
  <si>
    <t>wieczyste nieruchomości</t>
  </si>
  <si>
    <t>Rolnictwo i łowiectwo</t>
  </si>
  <si>
    <t>Razem</t>
  </si>
  <si>
    <t>emerytalne i rentowe z ubezpieczenia społecznego</t>
  </si>
  <si>
    <t>Podatek od środków transportowych</t>
  </si>
  <si>
    <t>Rozdział</t>
  </si>
  <si>
    <t>Przedszkola</t>
  </si>
  <si>
    <t>Subwencje ogólne z budżetu państwa</t>
  </si>
  <si>
    <t>Strona:</t>
  </si>
  <si>
    <t>Wpływy z opłat za zarząd, użytkowanie i użytkowanie</t>
  </si>
  <si>
    <t>Pozostałe odsetki</t>
  </si>
  <si>
    <t>publicznych oraz innych umów o podobnym charakterze</t>
  </si>
  <si>
    <t>Plan</t>
  </si>
  <si>
    <t>Wykonanie</t>
  </si>
  <si>
    <t>%</t>
  </si>
  <si>
    <t xml:space="preserve"> </t>
  </si>
  <si>
    <t>* czynsze za obwody  łowieckie</t>
  </si>
  <si>
    <t>* wieczysta dzierżawa</t>
  </si>
  <si>
    <t>Tabela nr 1</t>
  </si>
  <si>
    <t>Należności</t>
  </si>
  <si>
    <t>DOCHODY</t>
  </si>
  <si>
    <t>Wpływy z tytułu odpłatnego nabycia prawa własności oraz prawa użytkowania wieczystego nieruchomości</t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</si>
  <si>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*mandaty karne nakładane przez Straż Miejską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</si>
  <si>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*odsetki od środków na rachunkach bankowych Urzędu</t>
    </r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</si>
  <si>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szkolnych</t>
    </r>
  </si>
  <si>
    <r>
      <t xml:space="preserve">Pozostałe odsetki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* odsetki od środków na rachunkach bankowych szkół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</si>
  <si>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przedszkola</t>
    </r>
  </si>
  <si>
    <r>
      <t xml:space="preserve">publicznych oraz innych umów o podobnym charakterze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wpływy z czynszów za wynajem pomieszczeń szkolnych </t>
    </r>
  </si>
  <si>
    <r>
      <t xml:space="preserve">Wpływy z usług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ze stołówek szkolnych</t>
    </r>
  </si>
  <si>
    <t xml:space="preserve">rządowej  oraz innych zadań zleconych gminie </t>
  </si>
  <si>
    <r>
      <t xml:space="preserve">(związkom gmin) ustawami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*dotacja Wojewody Wielkopolskiego na zadania realizowane przez USC i ELUD </t>
    </r>
  </si>
  <si>
    <t xml:space="preserve">  </t>
  </si>
  <si>
    <t>rządowej  oraz innych zadań zleconych gminie (związkom gmin) ustawami</t>
  </si>
  <si>
    <t>Oświetlenie ulic, placów i dróg</t>
  </si>
  <si>
    <r>
      <t xml:space="preserve">Wpływy z różnych dochodów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</si>
  <si>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tytułu 50% zwrotów zaliczek alimentacyjnych oraz 20% udziału we wpływach związanych z funduszem alimentacyjnym</t>
    </r>
  </si>
  <si>
    <r>
      <t xml:space="preserve">( związków gmin)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Wojewody Wielkopolskiego na stypendia socjalne dla uczniów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</si>
  <si>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Dotacje otrzymane z państwowych funduszy celowych na realizację zadań bieżących jednostek sektora finansów publicznych                                                                                   * </t>
    </r>
    <r>
      <rPr>
        <i/>
        <sz val="10"/>
        <color indexed="8"/>
        <rFont val="Arial CE"/>
        <family val="0"/>
      </rPr>
      <t>dofinansowania zajęć pn: "Pływać każdy może".
ze środków Państwowego Funduszu Zajęć Sportowych dla Uczniów</t>
    </r>
  </si>
  <si>
    <t>* zwrot za zużytą energię elektryczną w budkach telefonicznych ustawionych w pasie drogowym</t>
  </si>
  <si>
    <r>
      <t xml:space="preserve">Wpływy z różnych opłat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koszty postępowania windykacyjnego</t>
    </r>
  </si>
  <si>
    <r>
      <t xml:space="preserve">Wpływy z różnych opłat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koszty postępowania windykacyjnego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</si>
  <si>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odpłatności za pobyt w domu pomocy społecznej                                                                            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</si>
  <si>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dot. zwrotu zaliczek alimentacyjnych</t>
    </r>
  </si>
  <si>
    <r>
      <t xml:space="preserve">Wpływy z różnych opłat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koszty postępowania windykacyjnego</t>
    </r>
  </si>
  <si>
    <t xml:space="preserve">Grzywny i inne kary pieniężne od osób prawnych i innych jednostek organizacyjnych                </t>
  </si>
  <si>
    <t>* dofinansowanie w ramach PROW projektu pt. "Przebudowa budynków Domów Ludowych w miejscowościach Kierzno, Osiny, Szklarka Mielęcka"</t>
  </si>
  <si>
    <r>
      <t xml:space="preserve">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* dotacja Wojewody Wielkopolskiego przeznaczona na zwrot części podatku akcyzowego zawartego w cenie oleju napędowego wykorzystywanego do produkcji rolnej przez producentów rolnych z naszej gminy oraz pokrycie kosztów postępowania w sprawie jego zwrotu poniesionych przez naszą gminę. 
</t>
    </r>
  </si>
  <si>
    <t xml:space="preserve">(związkom gmin) ustawami     </t>
  </si>
  <si>
    <t>* koszty postępowania windykacyjnego</t>
  </si>
  <si>
    <t xml:space="preserve">Pozostałe odsetki                                                                                                                                                                                                                </t>
  </si>
  <si>
    <t>Różne rozliczenia finansowe</t>
  </si>
  <si>
    <t xml:space="preserve">Wpływy z róznych dochodów </t>
  </si>
  <si>
    <t>Wpływy do wyjaśnienia</t>
  </si>
  <si>
    <t>Regionalne Programy Operacyjne 2007-2013</t>
  </si>
  <si>
    <r>
  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</t>
    </r>
    <r>
      <rPr>
        <i/>
        <sz val="10"/>
        <rFont val="Arial CE"/>
        <family val="0"/>
      </rPr>
      <t>środki unijne na dofinansowanie projektu "Kępno dawniej i dziś", realizowanego przez UMiG w ramach WRPO</t>
    </r>
  </si>
  <si>
    <r>
      <t xml:space="preserve">Wpływy z różnych dochodów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z tytułu wynajmu samochodu służbowego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</si>
  <si>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t xml:space="preserve">* dotacja Wojewody Wielkopolskiego na wypłatę pomocy finansowej  osobom uprawnionym, o których mowa w rządowym programie wspierania osób pobierających świadczenia pielęgnacyjne </t>
  </si>
  <si>
    <t>Żłobki</t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</si>
  <si>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żłobek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</si>
  <si>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rachunku bankowym żłobka</t>
    </r>
  </si>
  <si>
    <t>,</t>
  </si>
  <si>
    <r>
      <t xml:space="preserve">Pozostałe odsetki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odsetki od środków na rachunku bankowym projektu pt. "Kępno dawniej i dziś"  </t>
    </r>
  </si>
  <si>
    <t xml:space="preserve">Kultura fizyczna </t>
  </si>
  <si>
    <t>Kultura i ochrona dziedzictwa narodowego</t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</si>
  <si>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odsetki dot. opłat za reklamy</t>
    </r>
  </si>
  <si>
    <t xml:space="preserve">* spłaty hipotek </t>
  </si>
  <si>
    <t>Promocja jednostek samorządu terytorialnego</t>
  </si>
  <si>
    <r>
      <t xml:space="preserve">środki na dofinansowanie własnych zadań bieżących gmin (związków gmin), powiatów (związków powiatów),   samorządów województw, pozyskane z innych źródeł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* środki unijne na dofinansowanie projektu "Turystycznie przez Kępno", realizowanego przez UMiG w ramach osi 4 LEADER PROW na lata 2007-2013</t>
    </r>
  </si>
  <si>
    <r>
      <t xml:space="preserve">* </t>
    </r>
    <r>
      <rPr>
        <i/>
        <sz val="10"/>
        <rFont val="Arial CE"/>
        <family val="0"/>
      </rPr>
      <t xml:space="preserve">wpływy z tytułu wpłat dokonywanych przez Ochotnicze Straże Pożarne za wykorzystaną energię elektryczną oraz z rozliczeń dotyczących 2012 roku 
</t>
    </r>
  </si>
  <si>
    <r>
  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 </t>
    </r>
    <r>
      <rPr>
        <i/>
        <sz val="10"/>
        <rFont val="Arial CE"/>
        <family val="0"/>
      </rPr>
      <t xml:space="preserve">dofinansowanie projektu pt. "Zwiększenie atrakcyjności turystycznej Gminy Kępno" współfinansowanego z Europejskiego Funduszu Rozwoju Regionalnego w ramach WRPO na lata 2007-2013   -                                                               *  dofinansowanie projektu pt. „Termomodernizacja obiektów użyteczności publicznej na terenie gminy Kępno” współfinansowanego z Europejskiego Funduszu Rozwoju Regionalnego w ramach WRPO na lata 2007-2013 - </t>
    </r>
  </si>
  <si>
    <r>
      <t xml:space="preserve">Dotacje celowe otrzymane z gminy na zadania bieżące 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refundacje kosztów dotacji dla niepublicznego przedszkola, w części dotyczącej dzieci  spoza terenu naszej Gminy </t>
    </r>
  </si>
  <si>
    <t>* wpływy ze sprzedaży drewna pozyskanego z wycinki drzew</t>
  </si>
  <si>
    <t>* odszkodowanie za uszkodzenie wiaty przystankowej</t>
  </si>
  <si>
    <r>
      <t xml:space="preserve">Wpływy z różnych dochodów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zwrot kosztów dotyczących 2011</t>
    </r>
    <r>
      <rPr>
        <i/>
        <sz val="10"/>
        <color indexed="8"/>
        <rFont val="Arial CE"/>
        <family val="0"/>
      </rPr>
      <t xml:space="preserve"> roku, związanych z wymianą młodzieży</t>
    </r>
  </si>
  <si>
    <r>
      <t xml:space="preserve">Wpływy z różnych dochodów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 zwroty zaliczek dot. postępowań egzekucyjnych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</si>
  <si>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odsetki od nieterminowej wpłaty należności</t>
    </r>
  </si>
  <si>
    <t xml:space="preserve">* wpłata należności z 2011 roku
</t>
  </si>
  <si>
    <r>
      <t xml:space="preserve">środki na dofinansowanie własnych zadań bieżących gmin (związków gmin), powiatów (związków powiatów),   samorządów województw, pozyskane z innych źródeł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* środki z Fundacji Rozwoju Systemu Edukacji – Narodowej Agencji Programu „Młodzież w działaniu”
 na dofinansowanie projektu „Lubię teatr”, realizowanego przez Gimnazjum w Mikorzynie w ramach akcji „Wymiana młodzieży”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</si>
  <si>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od nieterminowego zwrotu kosztów za wynajem samochodu służbowego</t>
    </r>
  </si>
  <si>
    <t>* wpływy ze zwrotu nadpłat za energię elektryczną dot. oświetlenia ulicznego</t>
  </si>
  <si>
    <r>
      <t xml:space="preserve">Pozostałe odsetki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odsetki od zatrzymanego wadium</t>
    </r>
  </si>
  <si>
    <t>Wspieranie rodziny</t>
  </si>
  <si>
    <t>Dodatki mieszkaniowe</t>
  </si>
  <si>
    <t xml:space="preserve">Pozostałe odsetki                                                                                                                                                                                                    * odsetki od środków na rachunku bankowym programu Skuteczne Wsparcie 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</si>
  <si>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zwrot dodatków mieszkaniowych</t>
    </r>
  </si>
  <si>
    <t>* dofinansowanie w ramach PROW projektu pt. "Modernizacja boiska TKKF w Kępnie II etap - wykonanie siłowni zewnętrznej"</t>
  </si>
  <si>
    <r>
      <t>Wpływy ze zwrotów dotacji oraz płatności, w tym wykorzystanych niezgodnie z przeznaczeniem lub wykorzystanych z naruszeniem procedur, o których mowa w art. 184 ustawy, pobranych nienależnie lub w nadmiernej wysokości                                                     *</t>
    </r>
    <r>
      <rPr>
        <i/>
        <sz val="10"/>
        <rFont val="Arial CE"/>
        <family val="0"/>
      </rPr>
      <t xml:space="preserve"> zwrot dotacji dla OSP Mikorzyn</t>
    </r>
  </si>
  <si>
    <r>
      <t xml:space="preserve">Wpływy z usług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pobytu w Gminnym Ośrodku Wsparcia Rodziny w Kryzysie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</si>
  <si>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związanych z umową-zleceniem z 2012 r. wychowawcy podczas "Zielonych wakacji z profilaktyką"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</si>
  <si>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t>* zwroty nadpłat stypendiów szkolnych wypłaconych w 2012 r.</t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</si>
  <si>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od nieterminowej płatności należności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</si>
  <si>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</si>
  <si>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Przedszkola Samorządowego Nr 2 w Kępnie z tytułu  rozliczeń dotyczących 2012 roku                                                                         </t>
    </r>
  </si>
  <si>
    <t>Sprawozdanie z wykonania budżetu Gminy Kępno za 2013 rok      -</t>
  </si>
  <si>
    <t>Dotacja celowa otrzymana z z tytułu pomocy finansowej udzielanej między jednostkami samorządu terytorialnego na dofinansowanie własnych zadań inwestycyjnych</t>
  </si>
  <si>
    <t>i zakupów inwestycyjnych</t>
  </si>
  <si>
    <r>
      <t xml:space="preserve">( związków gmin)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refundacja 30% kosztów dot. Funduszu Sołeckiego zrealizowanego w 2012 r.</t>
    </r>
  </si>
  <si>
    <t>Dotacja celowa otrzymana z tytułu pomocy finansowej budżetu państwa na realizację inwestycji i zakupów inwestycyjnych własnych gmin (związków gmin)</t>
  </si>
  <si>
    <t>* refundacja 30% kosztów dot. Funduszu Sołeckiego zrealizowanego w 2012 r.</t>
  </si>
  <si>
    <r>
      <t xml:space="preserve">publicznych oraz innych umów o podobnym charakterze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wpływy z czynszów za wynajem pomieszczeń przedszkolnych </t>
    </r>
  </si>
  <si>
    <t>Usuwanie skutków klęsk żywiołowych</t>
  </si>
  <si>
    <t xml:space="preserve">* dotacja z budżetu państwa na budowę żłobka wraz                z wyposażeniem w ramach kompleksu żłobkowo-przedszkolnego w Kępnie.  
</t>
  </si>
  <si>
    <r>
      <t xml:space="preserve">( związków gmin)                                                                                              </t>
    </r>
    <r>
      <rPr>
        <i/>
        <sz val="10"/>
        <rFont val="Arial CE"/>
        <family val="0"/>
      </rPr>
      <t xml:space="preserve">* dotacja Wojewody Wielkopolskiego na dofinansowanie zadań własnych gmin w ramach resortowego programu wspierania rodziny i systemu pieczy zastępczej na rok 2013 „Asystent rodziny” </t>
    </r>
    <r>
      <rPr>
        <sz val="10"/>
        <rFont val="Arial CE"/>
        <family val="0"/>
      </rPr>
      <t xml:space="preserve">
</t>
    </r>
  </si>
  <si>
    <r>
      <t xml:space="preserve">( związków gmin)                                                                                              </t>
    </r>
    <r>
      <rPr>
        <i/>
        <sz val="10"/>
        <rFont val="Arial CE"/>
        <family val="0"/>
      </rPr>
      <t>* dotacja Wojewody Wielkopolskiego na dofinansowanie zadań własnych gmin  w zakresie wychowania przedszkolnego</t>
    </r>
    <r>
      <rPr>
        <sz val="10"/>
        <rFont val="Arial CE"/>
        <family val="0"/>
      </rPr>
      <t xml:space="preserve">
</t>
    </r>
  </si>
  <si>
    <t>Dotacje celowe otrzymane z budżetu państwa na realizację zadań bieżących gmin z zakresu edukacyjnej opieki wychowawczej finansowanych w całości przez budżet państwa w ramach programów rządowych</t>
  </si>
  <si>
    <r>
      <t xml:space="preserve">* </t>
    </r>
    <r>
      <rPr>
        <i/>
        <sz val="10"/>
        <rFont val="Arial CE"/>
        <family val="0"/>
      </rPr>
      <t xml:space="preserve">dotacja Wojewody Wielkopolskiego na dofinansowanie zakupu podręczników dla uczniów w ramach Rządowego programu pomocy uczniom w 2013 – „Wyprawka 
szkolna”.
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</si>
  <si>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dotacja celowa na pomoc finansową przeznaczoną na dofinansowanie budowy (przebudowy) dróg dojazdowych do gruntów rolnych w Olszowie i Świbie. </t>
  </si>
  <si>
    <t>* wpływy z kar umownych za zwłokę w wykonaniu przedmiotu umowy</t>
  </si>
  <si>
    <t>* wpływy z kary umownej za zwłokę w wykonaniu przedmiotu umowy</t>
  </si>
  <si>
    <t xml:space="preserve">* czynsze dzierżawne, w tym:                                                                                                                                                                                                 * targowisko -  17.000,00 zł                                                                                                                                                                                                                         * pozostałe grunty - 48.892,06 zł                                                                                                                                                                                        * czynsze wspólnot  mieszkaniowych realizowane przez ADM - 1.011.576,62 zł                                                                                            </t>
  </si>
  <si>
    <t xml:space="preserve">* - odszkodowania za grunty przejęte pod budowę drogi S8 - 303.804,01 zł,                                                                                                            - rozliczenie wspólnot mieszkaniowych  za 2012 r- 2.244,87 zł,                                                                                                                                                                    - zwroty za zużytą energię elektryczną w "ogródkach piwnych" na Rynku- 15.888,91 zł                                                - zwroty dot. wyceny nieruchomości, scalenia działek, zaliczek i opłat sądowych od pozwów dot. dzierżawy i użytkowania wieczystego i inne - 16.127,67 zł
</t>
  </si>
  <si>
    <r>
      <t xml:space="preserve">Pozostałe odsetki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* dochody ze sprzedaży składników majątkowych (złom) </t>
    </r>
  </si>
  <si>
    <r>
      <t xml:space="preserve">Wpływy z różnych dochodów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 - zwrot podatku VAT - 2.351.110,00 zł,                                                                                                                                                                        -wpływy z różnych  rozliczeń, w tym z rozliczeń  dotyczących 2012 roku  oraz ze zwrotów za rozmowy telefoniczne, refundacje z PUP   -  34.457,57 zł.</t>
    </r>
  </si>
  <si>
    <r>
      <t xml:space="preserve">Pozostałe odsetki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* dochody ze sprzedaży 2 samochodów pożarniczych marki ŻUK</t>
    </r>
  </si>
  <si>
    <r>
      <t xml:space="preserve"> odrębnych ustaw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1) opłaty drogowe za zajęcie pasa drogowego - 90.257,06 zł,                                                                                                                                                     2) opłaty drogowe za parkowanie w SPP  - 657.545,50 zł,                                                                                                                                                      3) opłaty za reklamy - 1.469,32 zł,                                                4) opłata planistyczna - 4.891,90 zł,                                               5) opłata za odpady komunalne - 1.478.746,08 zł.</t>
    </r>
  </si>
  <si>
    <r>
      <t xml:space="preserve">Pozostałe odsetki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* dochody ze sprzedaży składników majątkowych (złom) z Przedszkola Samorządowego w Mikorzynie</t>
    </r>
  </si>
  <si>
    <t>* wpływy z kary umownej za nienależyte wykonanie przedmiotu umowy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</si>
  <si>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zwrot nienależnie pobranych świadczeń z lat ubiegłych</t>
    </r>
  </si>
  <si>
    <r>
      <t xml:space="preserve">rządowej  oraz innych zadań zleconych gminie (związkom gmin) ustawami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przeznaczona na wypłatę zasiłków celowych dla osób lub rodzin poszkodowanych w wyniku zdarzenia noszącego znamiona klęski żywiołowej (huragan 
Ksawery), które miało miejsce w dniu 6 grudnia 2013 roku w gminie Kępno.</t>
    </r>
    <r>
      <rPr>
        <sz val="10"/>
        <color indexed="8"/>
        <rFont val="Arial CE"/>
        <family val="0"/>
      </rPr>
      <t xml:space="preserve">
</t>
    </r>
  </si>
  <si>
    <r>
      <t xml:space="preserve">( związków gmin)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dotacja Wojewody Wielkopolskiego na dofinansowanie zadań związanych z zapewnieniem funkcjonowania Żłobka Miejskiego w Kępnie - 293.148,37 zł                                                      * dotacja z budżetu państwa na wyposażenie  żłobka budowanego w ramach kompleksu żłobkowo-przedszkolnego w Kępnie - 63.000,00 zł  
</t>
    </r>
  </si>
  <si>
    <t>* wpływy ze zwrotu kosztów za dodatkowe usługi związane z odbiorem odpadów komunalnych z DPS w Rzetni</t>
  </si>
  <si>
    <r>
      <t xml:space="preserve">Wpływy z różnych dochodów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</t>
    </r>
    <r>
      <rPr>
        <i/>
        <sz val="10"/>
        <rFont val="Arial CE"/>
        <family val="0"/>
      </rPr>
      <t xml:space="preserve"> dochody z zatrzymanego wadium  </t>
    </r>
    <r>
      <rPr>
        <i/>
        <sz val="10"/>
        <rFont val="Arial CE"/>
        <family val="0"/>
      </rPr>
      <t xml:space="preserve">
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</t>
    </r>
  </si>
  <si>
    <r>
  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</t>
    </r>
    <r>
      <rPr>
        <i/>
        <sz val="10"/>
        <rFont val="Arial CE"/>
        <family val="0"/>
      </rPr>
      <t xml:space="preserve">środki krajowe na dofinansowanie projektów: Skuteczne wsparcie, Szkoła mozliwości oraz  "Fajna Szkoła", realizowanych w ramach Programu Operacyjnego Kapitał Ludzki 
</t>
    </r>
  </si>
  <si>
    <r>
  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</t>
    </r>
    <r>
      <rPr>
        <i/>
        <sz val="10"/>
        <rFont val="Arial CE"/>
        <family val="0"/>
      </rPr>
      <t xml:space="preserve">środki unijne na dofinansowanie projektów: Skuteczne wsparcie, Szkoła mozliwości oraz  "Fajna Szkoła", realizowanych w ramach Programu Operacyjnego Kapitał Ludzki </t>
    </r>
  </si>
  <si>
    <r>
      <t xml:space="preserve">Wpływy z tytułu pomocy finansowej udzielanej między jednostkami samorządu terytorialnego na dofinansowanie własnych zadań bieżących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celowa z budżetu Województwa Wielkopolskiego na zakup krzeseł do Domu 
Strażaka w Domaninie, w ramach Programu „Wielkopolska Odnowa Wsi 2013-2020”.
</t>
    </r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</si>
</sst>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00000"/>
    <numFmt numFmtId="175" formatCode="????"/>
    <numFmt numFmtId="176" formatCode="???,??0.00"/>
    <numFmt numFmtId="177" formatCode="0000"/>
    <numFmt numFmtId="178" formatCode="?,??0.00"/>
    <numFmt numFmtId="179" formatCode="??,??0.00"/>
    <numFmt numFmtId="180" formatCode="???"/>
    <numFmt numFmtId="181" formatCode="?????"/>
    <numFmt numFmtId="182" formatCode="??0.00"/>
    <numFmt numFmtId="183" formatCode="?"/>
    <numFmt numFmtId="184" formatCode="??,???,??0.00"/>
    <numFmt numFmtId="185" formatCode="#,##0.00\ _z_ł"/>
    <numFmt numFmtId="186" formatCode="0.0"/>
    <numFmt numFmtId="187" formatCode="#,##0.00_ ;\-#,##0.00\ "/>
    <numFmt numFmtId="188" formatCode="00\-000"/>
    <numFmt numFmtId="189" formatCode="[$-415]d\ mmmm\ yyyy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</numFmts>
  <fonts count="72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50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0"/>
      <color indexed="53"/>
      <name val="Arial CE"/>
      <family val="0"/>
    </font>
    <font>
      <i/>
      <sz val="10"/>
      <color indexed="53"/>
      <name val="Arial"/>
      <family val="2"/>
    </font>
    <font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8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i/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0" fillId="0" borderId="0">
      <alignment/>
      <protection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733">
    <xf numFmtId="0" fontId="0" fillId="0" borderId="0" xfId="0" applyAlignment="1">
      <alignment/>
    </xf>
    <xf numFmtId="0" fontId="0" fillId="0" borderId="0" xfId="42" applyFont="1" applyFill="1">
      <alignment/>
      <protection/>
    </xf>
    <xf numFmtId="0" fontId="0" fillId="0" borderId="0" xfId="42" applyFont="1" applyFill="1" applyBorder="1">
      <alignment/>
      <protection/>
    </xf>
    <xf numFmtId="0" fontId="5" fillId="0" borderId="0" xfId="42" applyFont="1" applyFill="1" applyAlignment="1">
      <alignment horizontal="center"/>
      <protection/>
    </xf>
    <xf numFmtId="183" fontId="1" fillId="0" borderId="0" xfId="42" applyNumberFormat="1" applyFont="1" applyFill="1" applyBorder="1" applyAlignment="1">
      <alignment horizontal="left" vertical="top"/>
      <protection/>
    </xf>
    <xf numFmtId="0" fontId="1" fillId="0" borderId="0" xfId="42" applyFont="1" applyFill="1" applyBorder="1" applyAlignment="1">
      <alignment horizontal="left" vertical="top"/>
      <protection/>
    </xf>
    <xf numFmtId="0" fontId="5" fillId="0" borderId="0" xfId="42" applyFont="1" applyFill="1" applyBorder="1" applyAlignment="1">
      <alignment horizontal="center"/>
      <protection/>
    </xf>
    <xf numFmtId="0" fontId="0" fillId="0" borderId="10" xfId="42" applyFont="1" applyFill="1" applyBorder="1">
      <alignment/>
      <protection/>
    </xf>
    <xf numFmtId="0" fontId="0" fillId="0" borderId="0" xfId="42" applyFont="1" applyAlignment="1">
      <alignment wrapText="1"/>
      <protection/>
    </xf>
    <xf numFmtId="0" fontId="0" fillId="0" borderId="0" xfId="42" applyFont="1" applyFill="1" applyAlignment="1">
      <alignment wrapText="1"/>
      <protection/>
    </xf>
    <xf numFmtId="0" fontId="0" fillId="0" borderId="0" xfId="42" applyFont="1" applyFill="1" applyBorder="1" applyAlignment="1">
      <alignment wrapText="1"/>
      <protection/>
    </xf>
    <xf numFmtId="0" fontId="7" fillId="0" borderId="11" xfId="42" applyFont="1" applyFill="1" applyBorder="1">
      <alignment/>
      <protection/>
    </xf>
    <xf numFmtId="0" fontId="7" fillId="0" borderId="1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3" xfId="42" applyFont="1" applyFill="1" applyBorder="1">
      <alignment/>
      <protection/>
    </xf>
    <xf numFmtId="0" fontId="7" fillId="0" borderId="14" xfId="42" applyFont="1" applyFill="1" applyBorder="1">
      <alignment/>
      <protection/>
    </xf>
    <xf numFmtId="0" fontId="7" fillId="0" borderId="15" xfId="42" applyFont="1" applyFill="1" applyBorder="1">
      <alignment/>
      <protection/>
    </xf>
    <xf numFmtId="0" fontId="7" fillId="0" borderId="16" xfId="42" applyFont="1" applyFill="1" applyBorder="1">
      <alignment/>
      <protection/>
    </xf>
    <xf numFmtId="0" fontId="7" fillId="0" borderId="17" xfId="42" applyFont="1" applyFill="1" applyBorder="1">
      <alignment/>
      <protection/>
    </xf>
    <xf numFmtId="0" fontId="7" fillId="0" borderId="18" xfId="42" applyFont="1" applyFill="1" applyBorder="1">
      <alignment/>
      <protection/>
    </xf>
    <xf numFmtId="0" fontId="7" fillId="0" borderId="19" xfId="42" applyFont="1" applyFill="1" applyBorder="1">
      <alignment/>
      <protection/>
    </xf>
    <xf numFmtId="0" fontId="7" fillId="0" borderId="20" xfId="42" applyFont="1" applyFill="1" applyBorder="1">
      <alignment/>
      <protection/>
    </xf>
    <xf numFmtId="0" fontId="7" fillId="0" borderId="21" xfId="42" applyFont="1" applyFill="1" applyBorder="1">
      <alignment/>
      <protection/>
    </xf>
    <xf numFmtId="0" fontId="7" fillId="0" borderId="22" xfId="42" applyFont="1" applyFill="1" applyBorder="1">
      <alignment/>
      <protection/>
    </xf>
    <xf numFmtId="0" fontId="7" fillId="0" borderId="23" xfId="42" applyFont="1" applyFill="1" applyBorder="1">
      <alignment/>
      <protection/>
    </xf>
    <xf numFmtId="0" fontId="7" fillId="0" borderId="24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7" fillId="0" borderId="26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7" fillId="0" borderId="28" xfId="42" applyFont="1" applyFill="1" applyBorder="1">
      <alignment/>
      <protection/>
    </xf>
    <xf numFmtId="0" fontId="7" fillId="0" borderId="29" xfId="42" applyFont="1" applyFill="1" applyBorder="1">
      <alignment/>
      <protection/>
    </xf>
    <xf numFmtId="0" fontId="7" fillId="0" borderId="30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7" fillId="0" borderId="33" xfId="42" applyFont="1" applyFill="1" applyBorder="1">
      <alignment/>
      <protection/>
    </xf>
    <xf numFmtId="0" fontId="8" fillId="0" borderId="0" xfId="42" applyFont="1" applyBorder="1" applyAlignment="1">
      <alignment horizontal="left"/>
      <protection/>
    </xf>
    <xf numFmtId="0" fontId="9" fillId="0" borderId="0" xfId="42" applyFont="1">
      <alignment/>
      <protection/>
    </xf>
    <xf numFmtId="0" fontId="7" fillId="0" borderId="34" xfId="42" applyFont="1" applyFill="1" applyBorder="1">
      <alignment/>
      <protection/>
    </xf>
    <xf numFmtId="0" fontId="7" fillId="0" borderId="35" xfId="42" applyFont="1" applyFill="1" applyBorder="1">
      <alignment/>
      <protection/>
    </xf>
    <xf numFmtId="0" fontId="7" fillId="0" borderId="36" xfId="42" applyFont="1" applyFill="1" applyBorder="1">
      <alignment/>
      <protection/>
    </xf>
    <xf numFmtId="0" fontId="10" fillId="0" borderId="0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7" xfId="42" applyFont="1" applyFill="1" applyBorder="1">
      <alignment/>
      <protection/>
    </xf>
    <xf numFmtId="0" fontId="0" fillId="0" borderId="0" xfId="42" applyFont="1" applyFill="1">
      <alignment/>
      <protection/>
    </xf>
    <xf numFmtId="0" fontId="12" fillId="0" borderId="38" xfId="42" applyFont="1" applyFill="1" applyBorder="1" applyAlignment="1">
      <alignment horizontal="left" vertical="top" wrapText="1"/>
      <protection/>
    </xf>
    <xf numFmtId="173" fontId="12" fillId="0" borderId="12" xfId="42" applyNumberFormat="1" applyFont="1" applyFill="1" applyBorder="1" applyAlignment="1">
      <alignment horizontal="right" vertical="top"/>
      <protection/>
    </xf>
    <xf numFmtId="0" fontId="0" fillId="0" borderId="23" xfId="42" applyFont="1" applyFill="1" applyBorder="1">
      <alignment/>
      <protection/>
    </xf>
    <xf numFmtId="0" fontId="0" fillId="0" borderId="20" xfId="42" applyFont="1" applyFill="1" applyBorder="1">
      <alignment/>
      <protection/>
    </xf>
    <xf numFmtId="175" fontId="13" fillId="0" borderId="21" xfId="42" applyNumberFormat="1" applyFont="1" applyFill="1" applyBorder="1" applyAlignment="1">
      <alignment horizontal="left" vertical="top"/>
      <protection/>
    </xf>
    <xf numFmtId="0" fontId="13" fillId="0" borderId="33" xfId="42" applyFont="1" applyFill="1" applyBorder="1" applyAlignment="1">
      <alignment horizontal="left" vertical="top" wrapText="1"/>
      <protection/>
    </xf>
    <xf numFmtId="173" fontId="13" fillId="0" borderId="33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23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13" fillId="0" borderId="23" xfId="42" applyFont="1" applyFill="1" applyBorder="1" applyAlignment="1">
      <alignment horizontal="left" vertical="top" wrapText="1"/>
      <protection/>
    </xf>
    <xf numFmtId="0" fontId="0" fillId="0" borderId="11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12" fillId="0" borderId="39" xfId="42" applyFont="1" applyFill="1" applyBorder="1" applyAlignment="1">
      <alignment horizontal="left" vertical="top" wrapText="1"/>
      <protection/>
    </xf>
    <xf numFmtId="176" fontId="12" fillId="0" borderId="37" xfId="42" applyNumberFormat="1" applyFont="1" applyFill="1" applyBorder="1" applyAlignment="1">
      <alignment horizontal="right" vertical="top"/>
      <protection/>
    </xf>
    <xf numFmtId="177" fontId="13" fillId="0" borderId="40" xfId="42" applyNumberFormat="1" applyFont="1" applyFill="1" applyBorder="1" applyAlignment="1">
      <alignment horizontal="left" vertical="top"/>
      <protection/>
    </xf>
    <xf numFmtId="176" fontId="13" fillId="0" borderId="40" xfId="42" applyNumberFormat="1" applyFont="1" applyFill="1" applyBorder="1" applyAlignment="1">
      <alignment horizontal="right" vertical="top"/>
      <protection/>
    </xf>
    <xf numFmtId="176" fontId="13" fillId="0" borderId="20" xfId="42" applyNumberFormat="1" applyFont="1" applyFill="1" applyBorder="1" applyAlignment="1">
      <alignment horizontal="right" vertical="top"/>
      <protection/>
    </xf>
    <xf numFmtId="0" fontId="0" fillId="0" borderId="24" xfId="42" applyFont="1" applyFill="1" applyBorder="1">
      <alignment/>
      <protection/>
    </xf>
    <xf numFmtId="177" fontId="13" fillId="0" borderId="13" xfId="42" applyNumberFormat="1" applyFont="1" applyFill="1" applyBorder="1" applyAlignment="1">
      <alignment horizontal="left" vertical="top"/>
      <protection/>
    </xf>
    <xf numFmtId="0" fontId="15" fillId="0" borderId="26" xfId="42" applyFont="1" applyFill="1" applyBorder="1" applyAlignment="1">
      <alignment horizontal="left" vertical="top" wrapText="1"/>
      <protection/>
    </xf>
    <xf numFmtId="176" fontId="13" fillId="0" borderId="13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77" fontId="13" fillId="0" borderId="21" xfId="42" applyNumberFormat="1" applyFont="1" applyFill="1" applyBorder="1" applyAlignment="1">
      <alignment horizontal="left" vertical="top"/>
      <protection/>
    </xf>
    <xf numFmtId="0" fontId="13" fillId="0" borderId="40" xfId="42" applyFont="1" applyFill="1" applyBorder="1" applyAlignment="1">
      <alignment horizontal="left" vertical="top" wrapText="1"/>
      <protection/>
    </xf>
    <xf numFmtId="182" fontId="13" fillId="0" borderId="40" xfId="42" applyNumberFormat="1" applyFont="1" applyFill="1" applyBorder="1" applyAlignment="1">
      <alignment horizontal="right" vertical="top"/>
      <protection/>
    </xf>
    <xf numFmtId="0" fontId="0" fillId="0" borderId="13" xfId="42" applyFont="1" applyFill="1" applyBorder="1">
      <alignment/>
      <protection/>
    </xf>
    <xf numFmtId="177" fontId="13" fillId="0" borderId="25" xfId="42" applyNumberFormat="1" applyFont="1" applyFill="1" applyBorder="1" applyAlignment="1">
      <alignment horizontal="left" vertical="top"/>
      <protection/>
    </xf>
    <xf numFmtId="182" fontId="13" fillId="0" borderId="26" xfId="42" applyNumberFormat="1" applyFont="1" applyFill="1" applyBorder="1" applyAlignment="1">
      <alignment horizontal="right" vertical="top"/>
      <protection/>
    </xf>
    <xf numFmtId="182" fontId="13" fillId="0" borderId="13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0" fontId="13" fillId="0" borderId="20" xfId="42" applyFont="1" applyFill="1" applyBorder="1" applyAlignment="1">
      <alignment horizontal="left" vertical="top" wrapText="1"/>
      <protection/>
    </xf>
    <xf numFmtId="178" fontId="13" fillId="0" borderId="33" xfId="42" applyNumberFormat="1" applyFont="1" applyFill="1" applyBorder="1" applyAlignment="1">
      <alignment horizontal="right" vertical="top"/>
      <protection/>
    </xf>
    <xf numFmtId="0" fontId="13" fillId="0" borderId="11" xfId="42" applyFont="1" applyFill="1" applyBorder="1" applyAlignment="1">
      <alignment horizontal="left" vertical="top" wrapText="1"/>
      <protection/>
    </xf>
    <xf numFmtId="0" fontId="0" fillId="0" borderId="20" xfId="42" applyFont="1" applyFill="1" applyBorder="1">
      <alignment/>
      <protection/>
    </xf>
    <xf numFmtId="179" fontId="13" fillId="0" borderId="40" xfId="42" applyNumberFormat="1" applyFont="1" applyFill="1" applyBorder="1" applyAlignment="1">
      <alignment horizontal="right" vertical="top"/>
      <protection/>
    </xf>
    <xf numFmtId="175" fontId="13" fillId="0" borderId="0" xfId="42" applyNumberFormat="1" applyFont="1" applyFill="1" applyBorder="1" applyAlignment="1">
      <alignment horizontal="left" vertical="top"/>
      <protection/>
    </xf>
    <xf numFmtId="178" fontId="13" fillId="0" borderId="0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181" fontId="12" fillId="0" borderId="27" xfId="42" applyNumberFormat="1" applyFont="1" applyFill="1" applyBorder="1" applyAlignment="1">
      <alignment horizontal="left" vertical="top"/>
      <protection/>
    </xf>
    <xf numFmtId="176" fontId="12" fillId="0" borderId="12" xfId="42" applyNumberFormat="1" applyFont="1" applyFill="1" applyBorder="1" applyAlignment="1">
      <alignment horizontal="right" vertical="top"/>
      <protection/>
    </xf>
    <xf numFmtId="179" fontId="13" fillId="0" borderId="33" xfId="42" applyNumberFormat="1" applyFont="1" applyFill="1" applyBorder="1" applyAlignment="1">
      <alignment horizontal="right" vertical="top"/>
      <protection/>
    </xf>
    <xf numFmtId="0" fontId="13" fillId="0" borderId="0" xfId="42" applyFont="1" applyFill="1" applyBorder="1" applyAlignment="1">
      <alignment horizontal="left" vertical="top" wrapText="1"/>
      <protection/>
    </xf>
    <xf numFmtId="0" fontId="0" fillId="0" borderId="25" xfId="42" applyFont="1" applyFill="1" applyBorder="1">
      <alignment/>
      <protection/>
    </xf>
    <xf numFmtId="0" fontId="15" fillId="0" borderId="13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7" fontId="13" fillId="0" borderId="22" xfId="42" applyNumberFormat="1" applyFont="1" applyFill="1" applyBorder="1" applyAlignment="1">
      <alignment horizontal="left" vertical="top"/>
      <protection/>
    </xf>
    <xf numFmtId="176" fontId="13" fillId="0" borderId="23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176" fontId="13" fillId="0" borderId="33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177" fontId="13" fillId="0" borderId="36" xfId="42" applyNumberFormat="1" applyFont="1" applyFill="1" applyBorder="1" applyAlignment="1">
      <alignment horizontal="left" vertical="top"/>
      <protection/>
    </xf>
    <xf numFmtId="0" fontId="13" fillId="0" borderId="41" xfId="42" applyFont="1" applyFill="1" applyBorder="1" applyAlignment="1">
      <alignment horizontal="left" vertical="top" wrapText="1"/>
      <protection/>
    </xf>
    <xf numFmtId="179" fontId="13" fillId="0" borderId="41" xfId="42" applyNumberFormat="1" applyFont="1" applyFill="1" applyBorder="1" applyAlignment="1">
      <alignment horizontal="right" vertical="top"/>
      <protection/>
    </xf>
    <xf numFmtId="179" fontId="13" fillId="0" borderId="23" xfId="42" applyNumberFormat="1" applyFont="1" applyFill="1" applyBorder="1" applyAlignment="1">
      <alignment horizontal="right" vertical="top"/>
      <protection/>
    </xf>
    <xf numFmtId="179" fontId="13" fillId="0" borderId="26" xfId="42" applyNumberFormat="1" applyFont="1" applyFill="1" applyBorder="1" applyAlignment="1">
      <alignment horizontal="right" vertical="top"/>
      <protection/>
    </xf>
    <xf numFmtId="181" fontId="12" fillId="0" borderId="32" xfId="42" applyNumberFormat="1" applyFont="1" applyFill="1" applyBorder="1" applyAlignment="1">
      <alignment horizontal="left" vertical="top"/>
      <protection/>
    </xf>
    <xf numFmtId="0" fontId="12" fillId="0" borderId="42" xfId="42" applyFont="1" applyFill="1" applyBorder="1" applyAlignment="1">
      <alignment horizontal="left" vertical="top" wrapText="1"/>
      <protection/>
    </xf>
    <xf numFmtId="178" fontId="12" fillId="0" borderId="31" xfId="42" applyNumberFormat="1" applyFont="1" applyFill="1" applyBorder="1" applyAlignment="1">
      <alignment horizontal="right" vertical="top"/>
      <protection/>
    </xf>
    <xf numFmtId="0" fontId="0" fillId="0" borderId="12" xfId="42" applyFont="1" applyFill="1" applyBorder="1">
      <alignment/>
      <protection/>
    </xf>
    <xf numFmtId="177" fontId="13" fillId="0" borderId="27" xfId="42" applyNumberFormat="1" applyFont="1" applyFill="1" applyBorder="1" applyAlignment="1">
      <alignment horizontal="left" vertical="top"/>
      <protection/>
    </xf>
    <xf numFmtId="0" fontId="13" fillId="0" borderId="38" xfId="42" applyFont="1" applyFill="1" applyBorder="1" applyAlignment="1">
      <alignment horizontal="left" vertical="top" wrapText="1"/>
      <protection/>
    </xf>
    <xf numFmtId="178" fontId="13" fillId="0" borderId="12" xfId="42" applyNumberFormat="1" applyFont="1" applyFill="1" applyBorder="1" applyAlignment="1">
      <alignment horizontal="right" vertical="top"/>
      <protection/>
    </xf>
    <xf numFmtId="0" fontId="0" fillId="0" borderId="26" xfId="42" applyFont="1" applyFill="1" applyBorder="1">
      <alignment/>
      <protection/>
    </xf>
    <xf numFmtId="178" fontId="13" fillId="0" borderId="26" xfId="42" applyNumberFormat="1" applyFont="1" applyFill="1" applyBorder="1" applyAlignment="1">
      <alignment horizontal="right" vertical="top"/>
      <protection/>
    </xf>
    <xf numFmtId="0" fontId="17" fillId="0" borderId="0" xfId="42" applyFont="1" applyFill="1" applyBorder="1" applyAlignment="1">
      <alignment horizontal="left" vertical="top"/>
      <protection/>
    </xf>
    <xf numFmtId="183" fontId="17" fillId="0" borderId="0" xfId="42" applyNumberFormat="1" applyFont="1" applyFill="1" applyBorder="1" applyAlignment="1">
      <alignment horizontal="left" vertical="top"/>
      <protection/>
    </xf>
    <xf numFmtId="0" fontId="18" fillId="0" borderId="0" xfId="42" applyFont="1" applyFill="1" applyBorder="1">
      <alignment/>
      <protection/>
    </xf>
    <xf numFmtId="0" fontId="18" fillId="0" borderId="0" xfId="42" applyFont="1" applyFill="1" applyBorder="1" applyAlignment="1">
      <alignment wrapText="1"/>
      <protection/>
    </xf>
    <xf numFmtId="0" fontId="18" fillId="0" borderId="0" xfId="42" applyFont="1" applyFill="1">
      <alignment/>
      <protection/>
    </xf>
    <xf numFmtId="175" fontId="13" fillId="0" borderId="40" xfId="42" applyNumberFormat="1" applyFont="1" applyFill="1" applyBorder="1" applyAlignment="1">
      <alignment horizontal="left" vertical="top"/>
      <protection/>
    </xf>
    <xf numFmtId="0" fontId="13" fillId="0" borderId="24" xfId="42" applyFont="1" applyFill="1" applyBorder="1" applyAlignment="1">
      <alignment horizontal="left" vertical="top" wrapText="1"/>
      <protection/>
    </xf>
    <xf numFmtId="181" fontId="12" fillId="0" borderId="0" xfId="42" applyNumberFormat="1" applyFont="1" applyFill="1" applyBorder="1" applyAlignment="1">
      <alignment horizontal="left" vertical="top"/>
      <protection/>
    </xf>
    <xf numFmtId="176" fontId="12" fillId="0" borderId="31" xfId="42" applyNumberFormat="1" applyFont="1" applyFill="1" applyBorder="1" applyAlignment="1">
      <alignment horizontal="right" vertical="top"/>
      <protection/>
    </xf>
    <xf numFmtId="179" fontId="13" fillId="0" borderId="12" xfId="42" applyNumberFormat="1" applyFont="1" applyFill="1" applyBorder="1" applyAlignment="1">
      <alignment horizontal="right" vertical="top"/>
      <protection/>
    </xf>
    <xf numFmtId="0" fontId="0" fillId="0" borderId="32" xfId="42" applyFont="1" applyFill="1" applyBorder="1">
      <alignment/>
      <protection/>
    </xf>
    <xf numFmtId="177" fontId="13" fillId="0" borderId="32" xfId="42" applyNumberFormat="1" applyFont="1" applyFill="1" applyBorder="1" applyAlignment="1">
      <alignment horizontal="left" vertical="top"/>
      <protection/>
    </xf>
    <xf numFmtId="0" fontId="13" fillId="0" borderId="42" xfId="42" applyFont="1" applyFill="1" applyBorder="1" applyAlignment="1">
      <alignment horizontal="left" vertical="top" wrapText="1"/>
      <protection/>
    </xf>
    <xf numFmtId="179" fontId="13" fillId="0" borderId="31" xfId="42" applyNumberFormat="1" applyFont="1" applyFill="1" applyBorder="1" applyAlignment="1">
      <alignment horizontal="right" vertical="top"/>
      <protection/>
    </xf>
    <xf numFmtId="0" fontId="0" fillId="0" borderId="43" xfId="42" applyFont="1" applyFill="1" applyBorder="1">
      <alignment/>
      <protection/>
    </xf>
    <xf numFmtId="177" fontId="13" fillId="0" borderId="43" xfId="42" applyNumberFormat="1" applyFont="1" applyFill="1" applyBorder="1" applyAlignment="1">
      <alignment horizontal="left" vertical="top"/>
      <protection/>
    </xf>
    <xf numFmtId="0" fontId="13" fillId="0" borderId="44" xfId="42" applyFont="1" applyFill="1" applyBorder="1" applyAlignment="1">
      <alignment horizontal="left" vertical="top" wrapText="1"/>
      <protection/>
    </xf>
    <xf numFmtId="178" fontId="12" fillId="0" borderId="12" xfId="42" applyNumberFormat="1" applyFont="1" applyFill="1" applyBorder="1" applyAlignment="1">
      <alignment horizontal="right" vertical="top"/>
      <protection/>
    </xf>
    <xf numFmtId="178" fontId="13" fillId="0" borderId="40" xfId="42" applyNumberFormat="1" applyFont="1" applyFill="1" applyBorder="1" applyAlignment="1">
      <alignment horizontal="right" vertical="top"/>
      <protection/>
    </xf>
    <xf numFmtId="0" fontId="13" fillId="0" borderId="26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9" fontId="12" fillId="0" borderId="31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12" fillId="0" borderId="40" xfId="42" applyFont="1" applyFill="1" applyBorder="1" applyAlignment="1">
      <alignment horizontal="left" vertical="top" wrapText="1"/>
      <protection/>
    </xf>
    <xf numFmtId="173" fontId="12" fillId="0" borderId="33" xfId="42" applyNumberFormat="1" applyFont="1" applyFill="1" applyBorder="1" applyAlignment="1">
      <alignment horizontal="right" vertical="top"/>
      <protection/>
    </xf>
    <xf numFmtId="0" fontId="12" fillId="0" borderId="0" xfId="42" applyFont="1" applyFill="1" applyBorder="1" applyAlignment="1">
      <alignment horizontal="left" vertical="top" wrapText="1"/>
      <protection/>
    </xf>
    <xf numFmtId="0" fontId="12" fillId="0" borderId="13" xfId="42" applyFont="1" applyFill="1" applyBorder="1" applyAlignment="1">
      <alignment horizontal="left" vertical="top" wrapText="1"/>
      <protection/>
    </xf>
    <xf numFmtId="173" fontId="13" fillId="0" borderId="31" xfId="42" applyNumberFormat="1" applyFont="1" applyFill="1" applyBorder="1" applyAlignment="1">
      <alignment horizontal="right" vertical="top"/>
      <protection/>
    </xf>
    <xf numFmtId="177" fontId="13" fillId="0" borderId="29" xfId="42" applyNumberFormat="1" applyFont="1" applyFill="1" applyBorder="1" applyAlignment="1">
      <alignment horizontal="left" vertical="top"/>
      <protection/>
    </xf>
    <xf numFmtId="0" fontId="13" fillId="0" borderId="45" xfId="42" applyFont="1" applyFill="1" applyBorder="1" applyAlignment="1">
      <alignment horizontal="left" vertical="top" wrapText="1"/>
      <protection/>
    </xf>
    <xf numFmtId="178" fontId="13" fillId="0" borderId="28" xfId="42" applyNumberFormat="1" applyFont="1" applyFill="1" applyBorder="1" applyAlignment="1">
      <alignment horizontal="right" vertical="top"/>
      <protection/>
    </xf>
    <xf numFmtId="179" fontId="13" fillId="0" borderId="28" xfId="42" applyNumberFormat="1" applyFont="1" applyFill="1" applyBorder="1" applyAlignment="1">
      <alignment horizontal="right" vertical="top"/>
      <protection/>
    </xf>
    <xf numFmtId="176" fontId="13" fillId="0" borderId="28" xfId="42" applyNumberFormat="1" applyFont="1" applyFill="1" applyBorder="1" applyAlignment="1">
      <alignment horizontal="right" vertical="top"/>
      <protection/>
    </xf>
    <xf numFmtId="175" fontId="13" fillId="0" borderId="27" xfId="42" applyNumberFormat="1" applyFont="1" applyFill="1" applyBorder="1" applyAlignment="1">
      <alignment horizontal="left" vertical="top"/>
      <protection/>
    </xf>
    <xf numFmtId="176" fontId="13" fillId="0" borderId="12" xfId="42" applyNumberFormat="1" applyFont="1" applyFill="1" applyBorder="1" applyAlignment="1">
      <alignment horizontal="right" vertical="top"/>
      <protection/>
    </xf>
    <xf numFmtId="0" fontId="0" fillId="0" borderId="34" xfId="42" applyFont="1" applyFill="1" applyBorder="1">
      <alignment/>
      <protection/>
    </xf>
    <xf numFmtId="0" fontId="13" fillId="0" borderId="46" xfId="42" applyFont="1" applyFill="1" applyBorder="1" applyAlignment="1">
      <alignment horizontal="left" vertical="top" wrapText="1"/>
      <protection/>
    </xf>
    <xf numFmtId="0" fontId="12" fillId="0" borderId="33" xfId="42" applyFont="1" applyFill="1" applyBorder="1" applyAlignment="1">
      <alignment horizontal="left" vertical="top" wrapText="1"/>
      <protection/>
    </xf>
    <xf numFmtId="0" fontId="12" fillId="0" borderId="23" xfId="42" applyFont="1" applyFill="1" applyBorder="1" applyAlignment="1">
      <alignment horizontal="left" vertical="top" wrapText="1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173" fontId="13" fillId="0" borderId="28" xfId="42" applyNumberFormat="1" applyFont="1" applyFill="1" applyBorder="1" applyAlignment="1">
      <alignment horizontal="right" vertical="top"/>
      <protection/>
    </xf>
    <xf numFmtId="184" fontId="12" fillId="0" borderId="12" xfId="42" applyNumberFormat="1" applyFont="1" applyFill="1" applyBorder="1" applyAlignment="1">
      <alignment horizontal="right" vertical="top"/>
      <protection/>
    </xf>
    <xf numFmtId="175" fontId="13" fillId="0" borderId="29" xfId="42" applyNumberFormat="1" applyFont="1" applyFill="1" applyBorder="1" applyAlignment="1">
      <alignment horizontal="left" vertical="top"/>
      <protection/>
    </xf>
    <xf numFmtId="184" fontId="13" fillId="0" borderId="28" xfId="42" applyNumberFormat="1" applyFont="1" applyFill="1" applyBorder="1" applyAlignment="1">
      <alignment horizontal="right" vertical="top"/>
      <protection/>
    </xf>
    <xf numFmtId="0" fontId="12" fillId="0" borderId="45" xfId="42" applyFont="1" applyFill="1" applyBorder="1" applyAlignment="1">
      <alignment horizontal="left" vertical="top" wrapText="1"/>
      <protection/>
    </xf>
    <xf numFmtId="176" fontId="12" fillId="0" borderId="28" xfId="42" applyNumberFormat="1" applyFont="1" applyFill="1" applyBorder="1" applyAlignment="1">
      <alignment horizontal="right" vertical="top"/>
      <protection/>
    </xf>
    <xf numFmtId="0" fontId="0" fillId="0" borderId="47" xfId="42" applyFont="1" applyFill="1" applyBorder="1">
      <alignment/>
      <protection/>
    </xf>
    <xf numFmtId="175" fontId="13" fillId="0" borderId="43" xfId="42" applyNumberFormat="1" applyFont="1" applyFill="1" applyBorder="1" applyAlignment="1">
      <alignment horizontal="left" vertical="top"/>
      <protection/>
    </xf>
    <xf numFmtId="176" fontId="13" fillId="0" borderId="47" xfId="42" applyNumberFormat="1" applyFont="1" applyFill="1" applyBorder="1" applyAlignment="1">
      <alignment horizontal="right" vertical="top"/>
      <protection/>
    </xf>
    <xf numFmtId="176" fontId="13" fillId="0" borderId="31" xfId="42" applyNumberFormat="1" applyFont="1" applyFill="1" applyBorder="1" applyAlignment="1">
      <alignment horizontal="right" vertical="top"/>
      <protection/>
    </xf>
    <xf numFmtId="179" fontId="12" fillId="0" borderId="12" xfId="42" applyNumberFormat="1" applyFont="1" applyFill="1" applyBorder="1" applyAlignment="1">
      <alignment horizontal="right" vertical="top"/>
      <protection/>
    </xf>
    <xf numFmtId="181" fontId="12" fillId="0" borderId="13" xfId="42" applyNumberFormat="1" applyFont="1" applyFill="1" applyBorder="1" applyAlignment="1">
      <alignment horizontal="left" vertical="top"/>
      <protection/>
    </xf>
    <xf numFmtId="0" fontId="12" fillId="0" borderId="46" xfId="42" applyFont="1" applyFill="1" applyBorder="1" applyAlignment="1">
      <alignment horizontal="left" vertical="top" wrapText="1"/>
      <protection/>
    </xf>
    <xf numFmtId="179" fontId="12" fillId="0" borderId="34" xfId="42" applyNumberFormat="1" applyFont="1" applyFill="1" applyBorder="1" applyAlignment="1">
      <alignment horizontal="right" vertical="top"/>
      <protection/>
    </xf>
    <xf numFmtId="177" fontId="13" fillId="0" borderId="0" xfId="42" applyNumberFormat="1" applyFont="1" applyFill="1" applyBorder="1" applyAlignment="1">
      <alignment horizontal="left" vertical="top"/>
      <protection/>
    </xf>
    <xf numFmtId="175" fontId="13" fillId="0" borderId="19" xfId="42" applyNumberFormat="1" applyFont="1" applyFill="1" applyBorder="1" applyAlignment="1">
      <alignment horizontal="left" vertical="top"/>
      <protection/>
    </xf>
    <xf numFmtId="0" fontId="13" fillId="0" borderId="48" xfId="42" applyFont="1" applyFill="1" applyBorder="1" applyAlignment="1">
      <alignment horizontal="left" vertical="top" wrapText="1"/>
      <protection/>
    </xf>
    <xf numFmtId="176" fontId="13" fillId="0" borderId="27" xfId="42" applyNumberFormat="1" applyFont="1" applyFill="1" applyBorder="1" applyAlignment="1">
      <alignment horizontal="right" vertical="top"/>
      <protection/>
    </xf>
    <xf numFmtId="179" fontId="12" fillId="0" borderId="20" xfId="42" applyNumberFormat="1" applyFont="1" applyFill="1" applyBorder="1" applyAlignment="1">
      <alignment horizontal="right" vertical="top"/>
      <protection/>
    </xf>
    <xf numFmtId="181" fontId="12" fillId="0" borderId="29" xfId="42" applyNumberFormat="1" applyFont="1" applyFill="1" applyBorder="1" applyAlignment="1">
      <alignment horizontal="left" vertical="top"/>
      <protection/>
    </xf>
    <xf numFmtId="0" fontId="12" fillId="0" borderId="49" xfId="42" applyFont="1" applyFill="1" applyBorder="1" applyAlignment="1">
      <alignment horizontal="left" vertical="top" wrapText="1"/>
      <protection/>
    </xf>
    <xf numFmtId="176" fontId="12" fillId="0" borderId="32" xfId="42" applyNumberFormat="1" applyFont="1" applyFill="1" applyBorder="1" applyAlignment="1">
      <alignment horizontal="right" vertical="top"/>
      <protection/>
    </xf>
    <xf numFmtId="0" fontId="0" fillId="0" borderId="14" xfId="42" applyFont="1" applyFill="1" applyBorder="1">
      <alignment/>
      <protection/>
    </xf>
    <xf numFmtId="177" fontId="13" fillId="0" borderId="15" xfId="42" applyNumberFormat="1" applyFont="1" applyFill="1" applyBorder="1" applyAlignment="1">
      <alignment horizontal="left" vertical="top"/>
      <protection/>
    </xf>
    <xf numFmtId="0" fontId="13" fillId="0" borderId="50" xfId="42" applyFont="1" applyFill="1" applyBorder="1" applyAlignment="1">
      <alignment horizontal="left" vertical="top" wrapText="1"/>
      <protection/>
    </xf>
    <xf numFmtId="181" fontId="12" fillId="0" borderId="14" xfId="42" applyNumberFormat="1" applyFont="1" applyFill="1" applyBorder="1" applyAlignment="1">
      <alignment horizontal="left" vertical="top"/>
      <protection/>
    </xf>
    <xf numFmtId="0" fontId="12" fillId="0" borderId="48" xfId="42" applyFont="1" applyFill="1" applyBorder="1" applyAlignment="1">
      <alignment horizontal="left" vertical="top" wrapText="1"/>
      <protection/>
    </xf>
    <xf numFmtId="176" fontId="12" fillId="0" borderId="27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0" fontId="13" fillId="0" borderId="51" xfId="42" applyFont="1" applyFill="1" applyBorder="1" applyAlignment="1">
      <alignment horizontal="left" vertical="top" wrapText="1"/>
      <protection/>
    </xf>
    <xf numFmtId="0" fontId="12" fillId="0" borderId="50" xfId="42" applyFont="1" applyFill="1" applyBorder="1" applyAlignment="1">
      <alignment horizontal="left" vertical="top" wrapText="1"/>
      <protection/>
    </xf>
    <xf numFmtId="179" fontId="12" fillId="0" borderId="29" xfId="42" applyNumberFormat="1" applyFont="1" applyFill="1" applyBorder="1" applyAlignment="1">
      <alignment horizontal="right" vertical="top"/>
      <protection/>
    </xf>
    <xf numFmtId="0" fontId="0" fillId="0" borderId="18" xfId="42" applyFont="1" applyFill="1" applyBorder="1">
      <alignment/>
      <protection/>
    </xf>
    <xf numFmtId="179" fontId="13" fillId="0" borderId="27" xfId="42" applyNumberFormat="1" applyFont="1" applyFill="1" applyBorder="1" applyAlignment="1">
      <alignment horizontal="right" vertical="top"/>
      <protection/>
    </xf>
    <xf numFmtId="0" fontId="12" fillId="0" borderId="41" xfId="42" applyFont="1" applyFill="1" applyBorder="1" applyAlignment="1">
      <alignment horizontal="left" vertical="top" wrapText="1"/>
      <protection/>
    </xf>
    <xf numFmtId="178" fontId="12" fillId="0" borderId="51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11" fillId="0" borderId="0" xfId="42" applyFont="1" applyFill="1" applyBorder="1" applyAlignment="1">
      <alignment horizontal="right" vertical="top" wrapText="1"/>
      <protection/>
    </xf>
    <xf numFmtId="0" fontId="17" fillId="0" borderId="0" xfId="42" applyFont="1" applyFill="1" applyAlignment="1">
      <alignment horizontal="left" vertical="top"/>
      <protection/>
    </xf>
    <xf numFmtId="183" fontId="17" fillId="0" borderId="0" xfId="42" applyNumberFormat="1" applyFont="1" applyFill="1" applyAlignment="1">
      <alignment horizontal="left" vertical="top"/>
      <protection/>
    </xf>
    <xf numFmtId="0" fontId="18" fillId="0" borderId="0" xfId="42" applyFont="1" applyFill="1" applyAlignment="1">
      <alignment wrapText="1"/>
      <protection/>
    </xf>
    <xf numFmtId="0" fontId="0" fillId="0" borderId="10" xfId="42" applyFont="1" applyBorder="1">
      <alignment/>
      <protection/>
    </xf>
    <xf numFmtId="0" fontId="0" fillId="0" borderId="10" xfId="42" applyFont="1" applyBorder="1" applyAlignment="1">
      <alignment wrapText="1"/>
      <protection/>
    </xf>
    <xf numFmtId="0" fontId="2" fillId="0" borderId="10" xfId="42" applyFont="1" applyBorder="1" applyAlignment="1">
      <alignment horizontal="left" vertical="top"/>
      <protection/>
    </xf>
    <xf numFmtId="4" fontId="5" fillId="0" borderId="10" xfId="42" applyNumberFormat="1" applyFont="1" applyBorder="1" applyAlignment="1">
      <alignment vertical="top"/>
      <protection/>
    </xf>
    <xf numFmtId="0" fontId="1" fillId="0" borderId="10" xfId="42" applyFont="1" applyFill="1" applyBorder="1" applyAlignment="1">
      <alignment horizontal="left" vertical="top"/>
      <protection/>
    </xf>
    <xf numFmtId="183" fontId="1" fillId="0" borderId="10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 applyAlignment="1">
      <alignment wrapText="1"/>
      <protection/>
    </xf>
    <xf numFmtId="0" fontId="4" fillId="0" borderId="52" xfId="42" applyFont="1" applyFill="1" applyBorder="1" applyAlignment="1">
      <alignment horizontal="center" vertical="center"/>
      <protection/>
    </xf>
    <xf numFmtId="0" fontId="4" fillId="0" borderId="53" xfId="42" applyFont="1" applyFill="1" applyBorder="1" applyAlignment="1">
      <alignment horizontal="center" vertical="center"/>
      <protection/>
    </xf>
    <xf numFmtId="0" fontId="4" fillId="0" borderId="54" xfId="42" applyFont="1" applyFill="1" applyBorder="1" applyAlignment="1">
      <alignment horizontal="center" vertical="center"/>
      <protection/>
    </xf>
    <xf numFmtId="0" fontId="4" fillId="0" borderId="55" xfId="42" applyFont="1" applyFill="1" applyBorder="1" applyAlignment="1">
      <alignment horizontal="center" vertical="center" wrapText="1"/>
      <protection/>
    </xf>
    <xf numFmtId="0" fontId="0" fillId="0" borderId="56" xfId="42" applyFont="1" applyFill="1" applyBorder="1">
      <alignment/>
      <protection/>
    </xf>
    <xf numFmtId="181" fontId="12" fillId="0" borderId="57" xfId="42" applyNumberFormat="1" applyFont="1" applyFill="1" applyBorder="1" applyAlignment="1">
      <alignment horizontal="left" vertical="top"/>
      <protection/>
    </xf>
    <xf numFmtId="173" fontId="12" fillId="0" borderId="40" xfId="42" applyNumberFormat="1" applyFont="1" applyFill="1" applyBorder="1" applyAlignment="1">
      <alignment horizontal="right" vertical="top"/>
      <protection/>
    </xf>
    <xf numFmtId="175" fontId="13" fillId="0" borderId="22" xfId="42" applyNumberFormat="1" applyFont="1" applyFill="1" applyBorder="1" applyAlignment="1">
      <alignment horizontal="left" vertical="top"/>
      <protection/>
    </xf>
    <xf numFmtId="173" fontId="13" fillId="0" borderId="0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40" xfId="42" applyFont="1" applyFill="1" applyBorder="1">
      <alignment/>
      <protection/>
    </xf>
    <xf numFmtId="0" fontId="7" fillId="0" borderId="58" xfId="42" applyFont="1" applyFill="1" applyBorder="1">
      <alignment/>
      <protection/>
    </xf>
    <xf numFmtId="0" fontId="7" fillId="0" borderId="41" xfId="42" applyFont="1" applyFill="1" applyBorder="1">
      <alignment/>
      <protection/>
    </xf>
    <xf numFmtId="0" fontId="12" fillId="0" borderId="59" xfId="42" applyFont="1" applyFill="1" applyBorder="1" applyAlignment="1">
      <alignment horizontal="left" vertical="top" wrapText="1"/>
      <protection/>
    </xf>
    <xf numFmtId="179" fontId="12" fillId="0" borderId="58" xfId="42" applyNumberFormat="1" applyFont="1" applyFill="1" applyBorder="1" applyAlignment="1">
      <alignment horizontal="right" vertical="top"/>
      <protection/>
    </xf>
    <xf numFmtId="174" fontId="12" fillId="0" borderId="51" xfId="42" applyNumberFormat="1" applyFont="1" applyFill="1" applyBorder="1" applyAlignment="1">
      <alignment horizontal="left" vertical="top"/>
      <protection/>
    </xf>
    <xf numFmtId="181" fontId="12" fillId="0" borderId="41" xfId="42" applyNumberFormat="1" applyFont="1" applyFill="1" applyBorder="1" applyAlignment="1">
      <alignment horizontal="left" vertical="top"/>
      <protection/>
    </xf>
    <xf numFmtId="0" fontId="21" fillId="0" borderId="52" xfId="42" applyFont="1" applyFill="1" applyBorder="1" applyAlignment="1">
      <alignment horizontal="center" vertical="center"/>
      <protection/>
    </xf>
    <xf numFmtId="0" fontId="21" fillId="0" borderId="53" xfId="42" applyFont="1" applyFill="1" applyBorder="1" applyAlignment="1">
      <alignment horizontal="center" vertical="center"/>
      <protection/>
    </xf>
    <xf numFmtId="0" fontId="21" fillId="0" borderId="54" xfId="42" applyFont="1" applyFill="1" applyBorder="1" applyAlignment="1">
      <alignment horizontal="center" vertical="center"/>
      <protection/>
    </xf>
    <xf numFmtId="0" fontId="21" fillId="0" borderId="55" xfId="42" applyFont="1" applyFill="1" applyBorder="1" applyAlignment="1">
      <alignment horizontal="center" vertical="center" wrapText="1"/>
      <protection/>
    </xf>
    <xf numFmtId="0" fontId="8" fillId="0" borderId="60" xfId="42" applyFont="1" applyFill="1" applyBorder="1" applyAlignment="1">
      <alignment horizontal="center" vertical="center"/>
      <protection/>
    </xf>
    <xf numFmtId="2" fontId="8" fillId="0" borderId="61" xfId="42" applyNumberFormat="1" applyFont="1" applyFill="1" applyBorder="1" applyAlignment="1">
      <alignment horizontal="center" vertical="center"/>
      <protection/>
    </xf>
    <xf numFmtId="4" fontId="8" fillId="0" borderId="62" xfId="42" applyNumberFormat="1" applyFont="1" applyFill="1" applyBorder="1" applyAlignment="1">
      <alignment horizontal="center" vertical="center"/>
      <protection/>
    </xf>
    <xf numFmtId="0" fontId="8" fillId="0" borderId="0" xfId="42" applyFont="1" applyFill="1" applyBorder="1" applyAlignment="1">
      <alignment horizontal="center" vertical="center"/>
      <protection/>
    </xf>
    <xf numFmtId="0" fontId="8" fillId="0" borderId="0" xfId="42" applyFont="1" applyFill="1" applyAlignment="1">
      <alignment horizontal="center" vertical="center"/>
      <protection/>
    </xf>
    <xf numFmtId="172" fontId="11" fillId="33" borderId="63" xfId="42" applyNumberFormat="1" applyFont="1" applyFill="1" applyBorder="1" applyAlignment="1">
      <alignment horizontal="left" vertical="top"/>
      <protection/>
    </xf>
    <xf numFmtId="0" fontId="0" fillId="33" borderId="0" xfId="42" applyFont="1" applyFill="1" applyBorder="1">
      <alignment/>
      <protection/>
    </xf>
    <xf numFmtId="0" fontId="0" fillId="33" borderId="64" xfId="42" applyFont="1" applyFill="1" applyBorder="1">
      <alignment/>
      <protection/>
    </xf>
    <xf numFmtId="0" fontId="0" fillId="33" borderId="65" xfId="42" applyFont="1" applyFill="1" applyBorder="1">
      <alignment/>
      <protection/>
    </xf>
    <xf numFmtId="0" fontId="11" fillId="33" borderId="66" xfId="42" applyFont="1" applyFill="1" applyBorder="1" applyAlignment="1">
      <alignment horizontal="left" vertical="top" wrapText="1"/>
      <protection/>
    </xf>
    <xf numFmtId="173" fontId="11" fillId="33" borderId="64" xfId="42" applyNumberFormat="1" applyFont="1" applyFill="1" applyBorder="1" applyAlignment="1">
      <alignment horizontal="right" vertical="top"/>
      <protection/>
    </xf>
    <xf numFmtId="0" fontId="0" fillId="33" borderId="0" xfId="42" applyFont="1" applyFill="1" applyBorder="1">
      <alignment/>
      <protection/>
    </xf>
    <xf numFmtId="0" fontId="0" fillId="33" borderId="37" xfId="42" applyFont="1" applyFill="1" applyBorder="1">
      <alignment/>
      <protection/>
    </xf>
    <xf numFmtId="0" fontId="11" fillId="33" borderId="39" xfId="42" applyFont="1" applyFill="1" applyBorder="1" applyAlignment="1">
      <alignment horizontal="left" vertical="top" wrapText="1"/>
      <protection/>
    </xf>
    <xf numFmtId="173" fontId="11" fillId="33" borderId="37" xfId="42" applyNumberFormat="1" applyFont="1" applyFill="1" applyBorder="1" applyAlignment="1">
      <alignment horizontal="right" vertical="top"/>
      <protection/>
    </xf>
    <xf numFmtId="0" fontId="0" fillId="33" borderId="37" xfId="42" applyFont="1" applyFill="1" applyBorder="1">
      <alignment/>
      <protection/>
    </xf>
    <xf numFmtId="176" fontId="11" fillId="33" borderId="37" xfId="42" applyNumberFormat="1" applyFont="1" applyFill="1" applyBorder="1" applyAlignment="1">
      <alignment horizontal="right" vertical="top"/>
      <protection/>
    </xf>
    <xf numFmtId="180" fontId="11" fillId="33" borderId="37" xfId="42" applyNumberFormat="1" applyFont="1" applyFill="1" applyBorder="1" applyAlignment="1">
      <alignment horizontal="left" vertical="top"/>
      <protection/>
    </xf>
    <xf numFmtId="180" fontId="11" fillId="33" borderId="11" xfId="42" applyNumberFormat="1" applyFont="1" applyFill="1" applyBorder="1" applyAlignment="1">
      <alignment horizontal="left" vertical="top"/>
      <protection/>
    </xf>
    <xf numFmtId="0" fontId="0" fillId="33" borderId="23" xfId="42" applyFont="1" applyFill="1" applyBorder="1">
      <alignment/>
      <protection/>
    </xf>
    <xf numFmtId="0" fontId="11" fillId="33" borderId="23" xfId="42" applyFont="1" applyFill="1" applyBorder="1" applyAlignment="1">
      <alignment horizontal="left" vertical="top" wrapText="1"/>
      <protection/>
    </xf>
    <xf numFmtId="184" fontId="11" fillId="33" borderId="0" xfId="42" applyNumberFormat="1" applyFont="1" applyFill="1" applyBorder="1" applyAlignment="1">
      <alignment horizontal="right" vertical="top"/>
      <protection/>
    </xf>
    <xf numFmtId="0" fontId="0" fillId="33" borderId="11" xfId="42" applyFont="1" applyFill="1" applyBorder="1">
      <alignment/>
      <protection/>
    </xf>
    <xf numFmtId="0" fontId="0" fillId="33" borderId="26" xfId="42" applyFont="1" applyFill="1" applyBorder="1">
      <alignment/>
      <protection/>
    </xf>
    <xf numFmtId="0" fontId="0" fillId="33" borderId="13" xfId="42" applyFont="1" applyFill="1" applyBorder="1">
      <alignment/>
      <protection/>
    </xf>
    <xf numFmtId="0" fontId="11" fillId="33" borderId="26" xfId="42" applyFont="1" applyFill="1" applyBorder="1" applyAlignment="1">
      <alignment horizontal="left" vertical="top" wrapText="1"/>
      <protection/>
    </xf>
    <xf numFmtId="0" fontId="0" fillId="33" borderId="31" xfId="42" applyFont="1" applyFill="1" applyBorder="1">
      <alignment/>
      <protection/>
    </xf>
    <xf numFmtId="0" fontId="0" fillId="33" borderId="32" xfId="42" applyFont="1" applyFill="1" applyBorder="1">
      <alignment/>
      <protection/>
    </xf>
    <xf numFmtId="0" fontId="11" fillId="33" borderId="42" xfId="42" applyFont="1" applyFill="1" applyBorder="1" applyAlignment="1">
      <alignment horizontal="left" vertical="top" wrapText="1"/>
      <protection/>
    </xf>
    <xf numFmtId="184" fontId="11" fillId="33" borderId="31" xfId="42" applyNumberFormat="1" applyFont="1" applyFill="1" applyBorder="1" applyAlignment="1">
      <alignment horizontal="right" vertical="top"/>
      <protection/>
    </xf>
    <xf numFmtId="180" fontId="11" fillId="33" borderId="30" xfId="42" applyNumberFormat="1" applyFont="1" applyFill="1" applyBorder="1" applyAlignment="1">
      <alignment horizontal="left" vertical="top"/>
      <protection/>
    </xf>
    <xf numFmtId="0" fontId="0" fillId="33" borderId="22" xfId="42" applyFont="1" applyFill="1" applyBorder="1">
      <alignment/>
      <protection/>
    </xf>
    <xf numFmtId="176" fontId="11" fillId="33" borderId="0" xfId="42" applyNumberFormat="1" applyFont="1" applyFill="1" applyBorder="1" applyAlignment="1">
      <alignment horizontal="right" vertical="top"/>
      <protection/>
    </xf>
    <xf numFmtId="178" fontId="11" fillId="33" borderId="0" xfId="42" applyNumberFormat="1" applyFont="1" applyFill="1" applyBorder="1" applyAlignment="1">
      <alignment horizontal="right" vertical="top"/>
      <protection/>
    </xf>
    <xf numFmtId="4" fontId="13" fillId="0" borderId="33" xfId="42" applyNumberFormat="1" applyFont="1" applyFill="1" applyBorder="1" applyAlignment="1">
      <alignment horizontal="right" vertical="top"/>
      <protection/>
    </xf>
    <xf numFmtId="4" fontId="13" fillId="0" borderId="40" xfId="42" applyNumberFormat="1" applyFont="1" applyFill="1" applyBorder="1" applyAlignment="1">
      <alignment horizontal="right" vertical="top"/>
      <protection/>
    </xf>
    <xf numFmtId="0" fontId="20" fillId="0" borderId="42" xfId="42" applyFont="1" applyFill="1" applyBorder="1" applyAlignment="1">
      <alignment horizontal="left" vertical="top" wrapText="1"/>
      <protection/>
    </xf>
    <xf numFmtId="176" fontId="12" fillId="0" borderId="0" xfId="42" applyNumberFormat="1" applyFont="1" applyFill="1" applyBorder="1" applyAlignment="1">
      <alignment horizontal="right" vertical="top"/>
      <protection/>
    </xf>
    <xf numFmtId="174" fontId="12" fillId="0" borderId="21" xfId="42" applyNumberFormat="1" applyFont="1" applyFill="1" applyBorder="1" applyAlignment="1">
      <alignment horizontal="left" vertical="top"/>
      <protection/>
    </xf>
    <xf numFmtId="0" fontId="13" fillId="0" borderId="41" xfId="42" applyFont="1" applyFill="1" applyBorder="1" applyAlignment="1">
      <alignment horizontal="left" vertical="top" wrapText="1"/>
      <protection/>
    </xf>
    <xf numFmtId="176" fontId="13" fillId="0" borderId="51" xfId="42" applyNumberFormat="1" applyFont="1" applyFill="1" applyBorder="1" applyAlignment="1">
      <alignment horizontal="right" vertical="top"/>
      <protection/>
    </xf>
    <xf numFmtId="174" fontId="12" fillId="0" borderId="33" xfId="42" applyNumberFormat="1" applyFont="1" applyFill="1" applyBorder="1" applyAlignment="1">
      <alignment horizontal="left" vertical="top"/>
      <protection/>
    </xf>
    <xf numFmtId="176" fontId="13" fillId="0" borderId="26" xfId="42" applyNumberFormat="1" applyFont="1" applyFill="1" applyBorder="1" applyAlignment="1">
      <alignment horizontal="right" vertical="top"/>
      <protection/>
    </xf>
    <xf numFmtId="174" fontId="12" fillId="0" borderId="23" xfId="42" applyNumberFormat="1" applyFont="1" applyFill="1" applyBorder="1" applyAlignment="1">
      <alignment horizontal="left" vertical="top"/>
      <protection/>
    </xf>
    <xf numFmtId="181" fontId="12" fillId="0" borderId="25" xfId="42" applyNumberFormat="1" applyFont="1" applyFill="1" applyBorder="1" applyAlignment="1">
      <alignment horizontal="left" vertical="top"/>
      <protection/>
    </xf>
    <xf numFmtId="177" fontId="13" fillId="0" borderId="67" xfId="42" applyNumberFormat="1" applyFont="1" applyFill="1" applyBorder="1" applyAlignment="1">
      <alignment horizontal="left" vertical="top"/>
      <protection/>
    </xf>
    <xf numFmtId="0" fontId="0" fillId="0" borderId="29" xfId="42" applyFont="1" applyFill="1" applyBorder="1">
      <alignment/>
      <protection/>
    </xf>
    <xf numFmtId="0" fontId="13" fillId="0" borderId="35" xfId="42" applyFont="1" applyFill="1" applyBorder="1" applyAlignment="1">
      <alignment horizontal="left" vertical="top" wrapText="1"/>
      <protection/>
    </xf>
    <xf numFmtId="0" fontId="0" fillId="0" borderId="27" xfId="42" applyFont="1" applyFill="1" applyBorder="1">
      <alignment/>
      <protection/>
    </xf>
    <xf numFmtId="0" fontId="4" fillId="0" borderId="68" xfId="42" applyFont="1" applyFill="1" applyBorder="1" applyAlignment="1">
      <alignment horizontal="center" vertical="center"/>
      <protection/>
    </xf>
    <xf numFmtId="176" fontId="13" fillId="0" borderId="41" xfId="42" applyNumberFormat="1" applyFont="1" applyFill="1" applyBorder="1" applyAlignment="1">
      <alignment horizontal="right" vertical="top"/>
      <protection/>
    </xf>
    <xf numFmtId="177" fontId="20" fillId="0" borderId="29" xfId="42" applyNumberFormat="1" applyFont="1" applyFill="1" applyBorder="1" applyAlignment="1">
      <alignment horizontal="left" vertical="top"/>
      <protection/>
    </xf>
    <xf numFmtId="0" fontId="20" fillId="0" borderId="45" xfId="42" applyFont="1" applyFill="1" applyBorder="1" applyAlignment="1">
      <alignment horizontal="left" vertical="top" wrapText="1"/>
      <protection/>
    </xf>
    <xf numFmtId="179" fontId="20" fillId="0" borderId="28" xfId="42" applyNumberFormat="1" applyFont="1" applyFill="1" applyBorder="1" applyAlignment="1">
      <alignment horizontal="right" vertical="top"/>
      <protection/>
    </xf>
    <xf numFmtId="177" fontId="20" fillId="0" borderId="43" xfId="42" applyNumberFormat="1" applyFont="1" applyFill="1" applyBorder="1" applyAlignment="1">
      <alignment horizontal="left" vertical="top"/>
      <protection/>
    </xf>
    <xf numFmtId="179" fontId="20" fillId="0" borderId="47" xfId="42" applyNumberFormat="1" applyFont="1" applyFill="1" applyBorder="1" applyAlignment="1">
      <alignment horizontal="right" vertical="top"/>
      <protection/>
    </xf>
    <xf numFmtId="0" fontId="0" fillId="33" borderId="37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0" fontId="22" fillId="33" borderId="39" xfId="42" applyFont="1" applyFill="1" applyBorder="1" applyAlignment="1">
      <alignment horizontal="left" vertical="top" wrapText="1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23" fillId="0" borderId="48" xfId="42" applyFont="1" applyFill="1" applyBorder="1" applyAlignment="1">
      <alignment horizontal="left" vertical="top" wrapText="1"/>
      <protection/>
    </xf>
    <xf numFmtId="176" fontId="23" fillId="0" borderId="27" xfId="42" applyNumberFormat="1" applyFont="1" applyFill="1" applyBorder="1" applyAlignment="1">
      <alignment horizontal="right" vertical="top"/>
      <protection/>
    </xf>
    <xf numFmtId="176" fontId="23" fillId="0" borderId="51" xfId="42" applyNumberFormat="1" applyFont="1" applyFill="1" applyBorder="1" applyAlignment="1">
      <alignment horizontal="right" vertical="top"/>
      <protection/>
    </xf>
    <xf numFmtId="177" fontId="20" fillId="0" borderId="36" xfId="42" applyNumberFormat="1" applyFont="1" applyFill="1" applyBorder="1" applyAlignment="1">
      <alignment horizontal="left" vertical="top"/>
      <protection/>
    </xf>
    <xf numFmtId="0" fontId="20" fillId="0" borderId="51" xfId="42" applyFont="1" applyFill="1" applyBorder="1" applyAlignment="1">
      <alignment horizontal="left" vertical="top" wrapText="1"/>
      <protection/>
    </xf>
    <xf numFmtId="179" fontId="20" fillId="0" borderId="41" xfId="42" applyNumberFormat="1" applyFont="1" applyFill="1" applyBorder="1" applyAlignment="1">
      <alignment horizontal="right" vertical="top"/>
      <protection/>
    </xf>
    <xf numFmtId="179" fontId="20" fillId="0" borderId="51" xfId="42" applyNumberFormat="1" applyFont="1" applyFill="1" applyBorder="1" applyAlignment="1">
      <alignment horizontal="right" vertical="top"/>
      <protection/>
    </xf>
    <xf numFmtId="176" fontId="22" fillId="33" borderId="39" xfId="42" applyNumberFormat="1" applyFont="1" applyFill="1" applyBorder="1" applyAlignment="1">
      <alignment horizontal="right" vertical="top"/>
      <protection/>
    </xf>
    <xf numFmtId="0" fontId="23" fillId="0" borderId="51" xfId="42" applyFont="1" applyFill="1" applyBorder="1" applyAlignment="1">
      <alignment horizontal="left" vertical="top" wrapText="1"/>
      <protection/>
    </xf>
    <xf numFmtId="179" fontId="23" fillId="0" borderId="41" xfId="42" applyNumberFormat="1" applyFont="1" applyFill="1" applyBorder="1" applyAlignment="1">
      <alignment horizontal="right" vertical="top"/>
      <protection/>
    </xf>
    <xf numFmtId="0" fontId="5" fillId="0" borderId="52" xfId="42" applyFont="1" applyFill="1" applyBorder="1" applyAlignment="1">
      <alignment horizontal="center" vertical="center"/>
      <protection/>
    </xf>
    <xf numFmtId="0" fontId="5" fillId="0" borderId="53" xfId="42" applyFont="1" applyFill="1" applyBorder="1" applyAlignment="1">
      <alignment horizontal="center" vertical="center"/>
      <protection/>
    </xf>
    <xf numFmtId="0" fontId="5" fillId="0" borderId="54" xfId="42" applyFont="1" applyFill="1" applyBorder="1" applyAlignment="1">
      <alignment horizontal="center" vertical="center"/>
      <protection/>
    </xf>
    <xf numFmtId="0" fontId="5" fillId="0" borderId="55" xfId="42" applyFont="1" applyFill="1" applyBorder="1" applyAlignment="1">
      <alignment horizontal="center" vertical="center" wrapText="1"/>
      <protection/>
    </xf>
    <xf numFmtId="180" fontId="11" fillId="33" borderId="23" xfId="42" applyNumberFormat="1" applyFont="1" applyFill="1" applyBorder="1" applyAlignment="1">
      <alignment horizontal="left" vertical="top"/>
      <protection/>
    </xf>
    <xf numFmtId="0" fontId="13" fillId="0" borderId="21" xfId="42" applyFont="1" applyFill="1" applyBorder="1" applyAlignment="1">
      <alignment horizontal="left" vertical="top" wrapText="1"/>
      <protection/>
    </xf>
    <xf numFmtId="0" fontId="0" fillId="0" borderId="69" xfId="42" applyFont="1" applyFill="1" applyBorder="1">
      <alignment/>
      <protection/>
    </xf>
    <xf numFmtId="178" fontId="12" fillId="0" borderId="26" xfId="42" applyNumberFormat="1" applyFont="1" applyFill="1" applyBorder="1" applyAlignment="1">
      <alignment horizontal="right" vertical="top"/>
      <protection/>
    </xf>
    <xf numFmtId="179" fontId="13" fillId="0" borderId="47" xfId="42" applyNumberFormat="1" applyFont="1" applyFill="1" applyBorder="1" applyAlignment="1">
      <alignment horizontal="right" vertical="top"/>
      <protection/>
    </xf>
    <xf numFmtId="0" fontId="20" fillId="0" borderId="44" xfId="42" applyFont="1" applyFill="1" applyBorder="1" applyAlignment="1">
      <alignment horizontal="left" vertical="top" wrapText="1"/>
      <protection/>
    </xf>
    <xf numFmtId="181" fontId="23" fillId="0" borderId="29" xfId="42" applyNumberFormat="1" applyFont="1" applyFill="1" applyBorder="1" applyAlignment="1">
      <alignment horizontal="left" vertical="top"/>
      <protection/>
    </xf>
    <xf numFmtId="181" fontId="23" fillId="0" borderId="21" xfId="42" applyNumberFormat="1" applyFont="1" applyFill="1" applyBorder="1" applyAlignment="1">
      <alignment horizontal="left" vertical="top"/>
      <protection/>
    </xf>
    <xf numFmtId="178" fontId="13" fillId="0" borderId="34" xfId="42" applyNumberFormat="1" applyFont="1" applyFill="1" applyBorder="1" applyAlignment="1">
      <alignment horizontal="right" vertical="top"/>
      <protection/>
    </xf>
    <xf numFmtId="0" fontId="0" fillId="0" borderId="70" xfId="42" applyFont="1" applyFill="1" applyBorder="1">
      <alignment/>
      <protection/>
    </xf>
    <xf numFmtId="0" fontId="20" fillId="0" borderId="71" xfId="42" applyFont="1" applyFill="1" applyBorder="1" applyAlignment="1">
      <alignment horizontal="left" vertical="top" wrapText="1"/>
      <protection/>
    </xf>
    <xf numFmtId="178" fontId="13" fillId="0" borderId="47" xfId="42" applyNumberFormat="1" applyFont="1" applyFill="1" applyBorder="1" applyAlignment="1">
      <alignment horizontal="right" vertical="top"/>
      <protection/>
    </xf>
    <xf numFmtId="0" fontId="13" fillId="0" borderId="25" xfId="42" applyFont="1" applyFill="1" applyBorder="1" applyAlignment="1">
      <alignment horizontal="left" vertical="top" wrapText="1"/>
      <protection/>
    </xf>
    <xf numFmtId="179" fontId="13" fillId="0" borderId="43" xfId="42" applyNumberFormat="1" applyFont="1" applyFill="1" applyBorder="1" applyAlignment="1">
      <alignment horizontal="right" vertical="top"/>
      <protection/>
    </xf>
    <xf numFmtId="174" fontId="12" fillId="0" borderId="72" xfId="42" applyNumberFormat="1" applyFont="1" applyFill="1" applyBorder="1" applyAlignment="1">
      <alignment horizontal="left" vertical="top"/>
      <protection/>
    </xf>
    <xf numFmtId="172" fontId="11" fillId="33" borderId="23" xfId="42" applyNumberFormat="1" applyFont="1" applyFill="1" applyBorder="1" applyAlignment="1">
      <alignment horizontal="left" vertical="top"/>
      <protection/>
    </xf>
    <xf numFmtId="0" fontId="7" fillId="0" borderId="23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1" xfId="42" applyFont="1" applyFill="1" applyBorder="1">
      <alignment/>
      <protection/>
    </xf>
    <xf numFmtId="0" fontId="7" fillId="0" borderId="41" xfId="42" applyFont="1" applyFill="1" applyBorder="1">
      <alignment/>
      <protection/>
    </xf>
    <xf numFmtId="0" fontId="7" fillId="0" borderId="36" xfId="42" applyFont="1" applyFill="1" applyBorder="1">
      <alignment/>
      <protection/>
    </xf>
    <xf numFmtId="0" fontId="7" fillId="0" borderId="13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25" xfId="42" applyFont="1" applyFill="1" applyBorder="1">
      <alignment/>
      <protection/>
    </xf>
    <xf numFmtId="0" fontId="0" fillId="0" borderId="43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3" xfId="42" applyFont="1" applyFill="1" applyBorder="1">
      <alignment/>
      <protection/>
    </xf>
    <xf numFmtId="0" fontId="65" fillId="0" borderId="0" xfId="42" applyFont="1" applyFill="1" applyBorder="1">
      <alignment/>
      <protection/>
    </xf>
    <xf numFmtId="0" fontId="65" fillId="0" borderId="0" xfId="42" applyFont="1" applyFill="1">
      <alignment/>
      <protection/>
    </xf>
    <xf numFmtId="0" fontId="16" fillId="0" borderId="13" xfId="42" applyFont="1" applyFill="1" applyBorder="1" applyAlignment="1">
      <alignment horizontal="left" vertical="top" wrapText="1"/>
      <protection/>
    </xf>
    <xf numFmtId="0" fontId="0" fillId="0" borderId="11" xfId="42" applyFont="1" applyFill="1" applyBorder="1">
      <alignment/>
      <protection/>
    </xf>
    <xf numFmtId="0" fontId="0" fillId="0" borderId="40" xfId="42" applyFont="1" applyFill="1" applyBorder="1">
      <alignment/>
      <protection/>
    </xf>
    <xf numFmtId="177" fontId="20" fillId="0" borderId="40" xfId="42" applyNumberFormat="1" applyFont="1" applyFill="1" applyBorder="1" applyAlignment="1">
      <alignment horizontal="left" vertical="top"/>
      <protection/>
    </xf>
    <xf numFmtId="0" fontId="20" fillId="0" borderId="33" xfId="42" applyFont="1" applyFill="1" applyBorder="1" applyAlignment="1">
      <alignment horizontal="left" vertical="top" wrapText="1"/>
      <protection/>
    </xf>
    <xf numFmtId="176" fontId="20" fillId="0" borderId="40" xfId="42" applyNumberFormat="1" applyFont="1" applyFill="1" applyBorder="1" applyAlignment="1">
      <alignment horizontal="right" vertical="top"/>
      <protection/>
    </xf>
    <xf numFmtId="176" fontId="20" fillId="0" borderId="20" xfId="42" applyNumberFormat="1" applyFont="1" applyFill="1" applyBorder="1" applyAlignment="1">
      <alignment horizontal="right" vertical="top"/>
      <protection/>
    </xf>
    <xf numFmtId="177" fontId="20" fillId="0" borderId="13" xfId="42" applyNumberFormat="1" applyFont="1" applyFill="1" applyBorder="1" applyAlignment="1">
      <alignment horizontal="left" vertical="top"/>
      <protection/>
    </xf>
    <xf numFmtId="0" fontId="16" fillId="0" borderId="26" xfId="42" applyFont="1" applyFill="1" applyBorder="1" applyAlignment="1">
      <alignment horizontal="left" vertical="top" wrapText="1"/>
      <protection/>
    </xf>
    <xf numFmtId="176" fontId="20" fillId="0" borderId="13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20" fillId="0" borderId="41" xfId="42" applyFont="1" applyFill="1" applyBorder="1" applyAlignment="1">
      <alignment horizontal="left" vertical="top" wrapText="1"/>
      <protection/>
    </xf>
    <xf numFmtId="181" fontId="23" fillId="0" borderId="0" xfId="42" applyNumberFormat="1" applyFont="1" applyFill="1" applyBorder="1" applyAlignment="1">
      <alignment horizontal="left" vertical="top"/>
      <protection/>
    </xf>
    <xf numFmtId="0" fontId="23" fillId="0" borderId="42" xfId="42" applyFont="1" applyFill="1" applyBorder="1" applyAlignment="1">
      <alignment horizontal="left" vertical="top" wrapText="1"/>
      <protection/>
    </xf>
    <xf numFmtId="176" fontId="23" fillId="0" borderId="31" xfId="42" applyNumberFormat="1" applyFont="1" applyFill="1" applyBorder="1" applyAlignment="1">
      <alignment horizontal="right" vertical="top"/>
      <protection/>
    </xf>
    <xf numFmtId="176" fontId="23" fillId="0" borderId="26" xfId="42" applyNumberFormat="1" applyFont="1" applyFill="1" applyBorder="1" applyAlignment="1">
      <alignment horizontal="right" vertical="top"/>
      <protection/>
    </xf>
    <xf numFmtId="174" fontId="23" fillId="0" borderId="33" xfId="42" applyNumberFormat="1" applyFont="1" applyFill="1" applyBorder="1" applyAlignment="1">
      <alignment horizontal="left" vertical="top"/>
      <protection/>
    </xf>
    <xf numFmtId="0" fontId="20" fillId="0" borderId="41" xfId="42" applyFont="1" applyFill="1" applyBorder="1" applyAlignment="1">
      <alignment horizontal="left" vertical="top" wrapText="1"/>
      <protection/>
    </xf>
    <xf numFmtId="176" fontId="20" fillId="0" borderId="51" xfId="42" applyNumberFormat="1" applyFont="1" applyFill="1" applyBorder="1" applyAlignment="1">
      <alignment horizontal="right" vertical="top"/>
      <protection/>
    </xf>
    <xf numFmtId="0" fontId="20" fillId="0" borderId="35" xfId="42" applyFont="1" applyFill="1" applyBorder="1" applyAlignment="1">
      <alignment horizontal="left" vertical="top" wrapText="1"/>
      <protection/>
    </xf>
    <xf numFmtId="176" fontId="20" fillId="0" borderId="36" xfId="42" applyNumberFormat="1" applyFont="1" applyFill="1" applyBorder="1" applyAlignment="1">
      <alignment horizontal="right" vertical="top"/>
      <protection/>
    </xf>
    <xf numFmtId="0" fontId="0" fillId="0" borderId="26" xfId="42" applyFont="1" applyFill="1" applyBorder="1">
      <alignment/>
      <protection/>
    </xf>
    <xf numFmtId="182" fontId="20" fillId="0" borderId="47" xfId="42" applyNumberFormat="1" applyFont="1" applyFill="1" applyBorder="1" applyAlignment="1">
      <alignment horizontal="right" vertical="top"/>
      <protection/>
    </xf>
    <xf numFmtId="0" fontId="0" fillId="0" borderId="29" xfId="42" applyFont="1" applyFill="1" applyBorder="1">
      <alignment/>
      <protection/>
    </xf>
    <xf numFmtId="178" fontId="20" fillId="0" borderId="28" xfId="42" applyNumberFormat="1" applyFont="1" applyFill="1" applyBorder="1" applyAlignment="1">
      <alignment horizontal="right" vertical="top"/>
      <protection/>
    </xf>
    <xf numFmtId="181" fontId="23" fillId="0" borderId="32" xfId="42" applyNumberFormat="1" applyFont="1" applyFill="1" applyBorder="1" applyAlignment="1">
      <alignment horizontal="left" vertical="top"/>
      <protection/>
    </xf>
    <xf numFmtId="174" fontId="23" fillId="0" borderId="21" xfId="42" applyNumberFormat="1" applyFont="1" applyFill="1" applyBorder="1" applyAlignment="1">
      <alignment horizontal="left" vertical="top"/>
      <protection/>
    </xf>
    <xf numFmtId="0" fontId="7" fillId="0" borderId="12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23" fillId="0" borderId="38" xfId="42" applyFont="1" applyFill="1" applyBorder="1" applyAlignment="1">
      <alignment horizontal="left" vertical="top" wrapText="1"/>
      <protection/>
    </xf>
    <xf numFmtId="179" fontId="23" fillId="0" borderId="12" xfId="42" applyNumberFormat="1" applyFont="1" applyFill="1" applyBorder="1" applyAlignment="1">
      <alignment horizontal="right" vertical="top"/>
      <protection/>
    </xf>
    <xf numFmtId="0" fontId="20" fillId="0" borderId="44" xfId="42" applyFont="1" applyFill="1" applyBorder="1" applyAlignment="1">
      <alignment horizontal="left" vertical="top" wrapText="1"/>
      <protection/>
    </xf>
    <xf numFmtId="0" fontId="0" fillId="0" borderId="71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0" fontId="0" fillId="0" borderId="71" xfId="42" applyFont="1" applyFill="1" applyBorder="1">
      <alignment/>
      <protection/>
    </xf>
    <xf numFmtId="0" fontId="0" fillId="0" borderId="56" xfId="42" applyFont="1" applyFill="1" applyBorder="1">
      <alignment/>
      <protection/>
    </xf>
    <xf numFmtId="0" fontId="0" fillId="0" borderId="70" xfId="42" applyFont="1" applyFill="1" applyBorder="1">
      <alignment/>
      <protection/>
    </xf>
    <xf numFmtId="180" fontId="22" fillId="33" borderId="30" xfId="42" applyNumberFormat="1" applyFont="1" applyFill="1" applyBorder="1" applyAlignment="1">
      <alignment horizontal="left" vertical="top"/>
      <protection/>
    </xf>
    <xf numFmtId="0" fontId="0" fillId="33" borderId="37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176" fontId="22" fillId="33" borderId="37" xfId="42" applyNumberFormat="1" applyFont="1" applyFill="1" applyBorder="1" applyAlignment="1">
      <alignment horizontal="right" vertical="top"/>
      <protection/>
    </xf>
    <xf numFmtId="0" fontId="7" fillId="0" borderId="33" xfId="42" applyFont="1" applyFill="1" applyBorder="1">
      <alignment/>
      <protection/>
    </xf>
    <xf numFmtId="181" fontId="23" fillId="0" borderId="27" xfId="42" applyNumberFormat="1" applyFont="1" applyFill="1" applyBorder="1" applyAlignment="1">
      <alignment horizontal="left" vertical="top"/>
      <protection/>
    </xf>
    <xf numFmtId="0" fontId="7" fillId="0" borderId="47" xfId="42" applyFont="1" applyFill="1" applyBorder="1">
      <alignment/>
      <protection/>
    </xf>
    <xf numFmtId="0" fontId="7" fillId="0" borderId="43" xfId="42" applyFont="1" applyFill="1" applyBorder="1">
      <alignment/>
      <protection/>
    </xf>
    <xf numFmtId="0" fontId="23" fillId="0" borderId="44" xfId="42" applyFont="1" applyFill="1" applyBorder="1" applyAlignment="1">
      <alignment horizontal="left" vertical="top" wrapText="1"/>
      <protection/>
    </xf>
    <xf numFmtId="176" fontId="23" fillId="0" borderId="47" xfId="42" applyNumberFormat="1" applyFont="1" applyFill="1" applyBorder="1" applyAlignment="1">
      <alignment horizontal="right" vertical="top"/>
      <protection/>
    </xf>
    <xf numFmtId="0" fontId="7" fillId="0" borderId="22" xfId="42" applyFont="1" applyFill="1" applyBorder="1">
      <alignment/>
      <protection/>
    </xf>
    <xf numFmtId="0" fontId="23" fillId="0" borderId="23" xfId="42" applyFont="1" applyFill="1" applyBorder="1" applyAlignment="1">
      <alignment horizontal="left" vertical="top" wrapText="1"/>
      <protection/>
    </xf>
    <xf numFmtId="176" fontId="23" fillId="0" borderId="0" xfId="42" applyNumberFormat="1" applyFont="1" applyFill="1" applyBorder="1" applyAlignment="1">
      <alignment horizontal="right" vertical="top"/>
      <protection/>
    </xf>
    <xf numFmtId="0" fontId="20" fillId="0" borderId="0" xfId="42" applyFont="1" applyFill="1" applyBorder="1" applyAlignment="1">
      <alignment horizontal="left" vertical="top" wrapText="1"/>
      <protection/>
    </xf>
    <xf numFmtId="176" fontId="20" fillId="0" borderId="26" xfId="42" applyNumberFormat="1" applyFont="1" applyFill="1" applyBorder="1" applyAlignment="1">
      <alignment horizontal="right" vertical="top"/>
      <protection/>
    </xf>
    <xf numFmtId="0" fontId="0" fillId="0" borderId="56" xfId="42" applyFont="1" applyFill="1" applyBorder="1">
      <alignment/>
      <protection/>
    </xf>
    <xf numFmtId="177" fontId="20" fillId="0" borderId="73" xfId="42" applyNumberFormat="1" applyFont="1" applyFill="1" applyBorder="1" applyAlignment="1">
      <alignment horizontal="left" vertical="top"/>
      <protection/>
    </xf>
    <xf numFmtId="0" fontId="20" fillId="0" borderId="74" xfId="42" applyFont="1" applyFill="1" applyBorder="1" applyAlignment="1">
      <alignment horizontal="left" vertical="top" wrapText="1"/>
      <protection/>
    </xf>
    <xf numFmtId="0" fontId="0" fillId="0" borderId="10" xfId="42" applyFont="1" applyFill="1" applyBorder="1">
      <alignment/>
      <protection/>
    </xf>
    <xf numFmtId="177" fontId="20" fillId="0" borderId="10" xfId="42" applyNumberFormat="1" applyFont="1" applyFill="1" applyBorder="1" applyAlignment="1">
      <alignment horizontal="left" vertical="top"/>
      <protection/>
    </xf>
    <xf numFmtId="0" fontId="0" fillId="0" borderId="22" xfId="42" applyFont="1" applyFill="1" applyBorder="1">
      <alignment/>
      <protection/>
    </xf>
    <xf numFmtId="177" fontId="13" fillId="0" borderId="41" xfId="42" applyNumberFormat="1" applyFont="1" applyFill="1" applyBorder="1" applyAlignment="1">
      <alignment horizontal="left" vertical="top"/>
      <protection/>
    </xf>
    <xf numFmtId="0" fontId="13" fillId="0" borderId="59" xfId="42" applyFont="1" applyFill="1" applyBorder="1" applyAlignment="1">
      <alignment horizontal="left" vertical="top" wrapText="1"/>
      <protection/>
    </xf>
    <xf numFmtId="179" fontId="13" fillId="0" borderId="58" xfId="42" applyNumberFormat="1" applyFont="1" applyFill="1" applyBorder="1" applyAlignment="1">
      <alignment horizontal="right" vertical="top"/>
      <protection/>
    </xf>
    <xf numFmtId="0" fontId="13" fillId="0" borderId="20" xfId="42" applyFont="1" applyFill="1" applyBorder="1" applyAlignment="1">
      <alignment horizontal="left" vertical="top" wrapText="1"/>
      <protection/>
    </xf>
    <xf numFmtId="181" fontId="12" fillId="0" borderId="22" xfId="42" applyNumberFormat="1" applyFont="1" applyFill="1" applyBorder="1" applyAlignment="1">
      <alignment horizontal="left" vertical="top"/>
      <protection/>
    </xf>
    <xf numFmtId="181" fontId="12" fillId="0" borderId="46" xfId="42" applyNumberFormat="1" applyFont="1" applyFill="1" applyBorder="1" applyAlignment="1">
      <alignment horizontal="left" vertical="top"/>
      <protection/>
    </xf>
    <xf numFmtId="180" fontId="11" fillId="33" borderId="26" xfId="42" applyNumberFormat="1" applyFont="1" applyFill="1" applyBorder="1" applyAlignment="1">
      <alignment horizontal="left" vertical="top"/>
      <protection/>
    </xf>
    <xf numFmtId="2" fontId="0" fillId="0" borderId="33" xfId="42" applyNumberFormat="1" applyFont="1" applyFill="1" applyBorder="1" applyAlignment="1">
      <alignment vertical="top"/>
      <protection/>
    </xf>
    <xf numFmtId="2" fontId="0" fillId="0" borderId="0" xfId="42" applyNumberFormat="1" applyFont="1" applyBorder="1" applyAlignment="1">
      <alignment vertical="top"/>
      <protection/>
    </xf>
    <xf numFmtId="2" fontId="0" fillId="0" borderId="10" xfId="42" applyNumberFormat="1" applyFont="1" applyBorder="1" applyAlignment="1">
      <alignment vertical="top"/>
      <protection/>
    </xf>
    <xf numFmtId="173" fontId="11" fillId="33" borderId="75" xfId="42" applyNumberFormat="1" applyFont="1" applyFill="1" applyBorder="1" applyAlignment="1">
      <alignment vertical="top"/>
      <protection/>
    </xf>
    <xf numFmtId="173" fontId="12" fillId="0" borderId="51" xfId="42" applyNumberFormat="1" applyFont="1" applyFill="1" applyBorder="1" applyAlignment="1">
      <alignment vertical="top"/>
      <protection/>
    </xf>
    <xf numFmtId="173" fontId="13" fillId="0" borderId="51" xfId="42" applyNumberFormat="1" applyFont="1" applyFill="1" applyBorder="1" applyAlignment="1">
      <alignment vertical="top"/>
      <protection/>
    </xf>
    <xf numFmtId="173" fontId="13" fillId="0" borderId="37" xfId="42" applyNumberFormat="1" applyFont="1" applyFill="1" applyBorder="1" applyAlignment="1">
      <alignment vertical="top"/>
      <protection/>
    </xf>
    <xf numFmtId="173" fontId="13" fillId="0" borderId="23" xfId="42" applyNumberFormat="1" applyFont="1" applyFill="1" applyBorder="1" applyAlignment="1">
      <alignment vertical="top"/>
      <protection/>
    </xf>
    <xf numFmtId="173" fontId="13" fillId="0" borderId="33" xfId="42" applyNumberFormat="1" applyFont="1" applyFill="1" applyBorder="1" applyAlignment="1">
      <alignment vertical="top"/>
      <protection/>
    </xf>
    <xf numFmtId="2" fontId="0" fillId="0" borderId="0" xfId="42" applyNumberFormat="1" applyFont="1" applyFill="1" applyBorder="1" applyAlignment="1">
      <alignment vertical="top"/>
      <protection/>
    </xf>
    <xf numFmtId="2" fontId="0" fillId="0" borderId="10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0" fillId="0" borderId="71" xfId="42" applyNumberFormat="1" applyFont="1" applyFill="1" applyBorder="1" applyAlignment="1">
      <alignment vertical="top"/>
      <protection/>
    </xf>
    <xf numFmtId="2" fontId="8" fillId="33" borderId="23" xfId="42" applyNumberFormat="1" applyFont="1" applyFill="1" applyBorder="1" applyAlignment="1">
      <alignment vertical="top"/>
      <protection/>
    </xf>
    <xf numFmtId="173" fontId="20" fillId="0" borderId="26" xfId="42" applyNumberFormat="1" applyFont="1" applyFill="1" applyBorder="1" applyAlignment="1">
      <alignment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2" fontId="7" fillId="0" borderId="33" xfId="42" applyNumberFormat="1" applyFont="1" applyFill="1" applyBorder="1" applyAlignment="1">
      <alignment vertical="top"/>
      <protection/>
    </xf>
    <xf numFmtId="2" fontId="0" fillId="0" borderId="51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2" fontId="0" fillId="33" borderId="26" xfId="42" applyNumberFormat="1" applyFont="1" applyFill="1" applyBorder="1" applyAlignment="1">
      <alignment vertical="top"/>
      <protection/>
    </xf>
    <xf numFmtId="2" fontId="7" fillId="33" borderId="23" xfId="42" applyNumberFormat="1" applyFont="1" applyFill="1" applyBorder="1" applyAlignment="1">
      <alignment vertical="top"/>
      <protection/>
    </xf>
    <xf numFmtId="2" fontId="14" fillId="0" borderId="33" xfId="42" applyNumberFormat="1" applyFont="1" applyFill="1" applyBorder="1" applyAlignment="1">
      <alignment vertical="top"/>
      <protection/>
    </xf>
    <xf numFmtId="2" fontId="7" fillId="0" borderId="26" xfId="42" applyNumberFormat="1" applyFont="1" applyFill="1" applyBorder="1" applyAlignment="1">
      <alignment vertical="top"/>
      <protection/>
    </xf>
    <xf numFmtId="2" fontId="8" fillId="33" borderId="46" xfId="42" applyNumberFormat="1" applyFont="1" applyFill="1" applyBorder="1" applyAlignment="1">
      <alignment vertical="top"/>
      <protection/>
    </xf>
    <xf numFmtId="2" fontId="3" fillId="0" borderId="0" xfId="42" applyNumberFormat="1" applyFont="1" applyFill="1" applyBorder="1" applyAlignment="1">
      <alignment vertical="top"/>
      <protection/>
    </xf>
    <xf numFmtId="2" fontId="3" fillId="0" borderId="0" xfId="42" applyNumberFormat="1" applyFont="1" applyAlignment="1">
      <alignment vertical="top"/>
      <protection/>
    </xf>
    <xf numFmtId="2" fontId="19" fillId="0" borderId="0" xfId="42" applyNumberFormat="1" applyFont="1" applyFill="1" applyBorder="1" applyAlignment="1">
      <alignment vertical="top"/>
      <protection/>
    </xf>
    <xf numFmtId="2" fontId="0" fillId="0" borderId="0" xfId="42" applyNumberFormat="1" applyFont="1" applyAlignment="1">
      <alignment vertical="top"/>
      <protection/>
    </xf>
    <xf numFmtId="2" fontId="8" fillId="0" borderId="61" xfId="42" applyNumberFormat="1" applyFont="1" applyFill="1" applyBorder="1" applyAlignment="1">
      <alignment horizontal="center" vertical="top"/>
      <protection/>
    </xf>
    <xf numFmtId="2" fontId="8" fillId="0" borderId="60" xfId="42" applyNumberFormat="1" applyFont="1" applyFill="1" applyBorder="1" applyAlignment="1">
      <alignment horizontal="center" vertical="top"/>
      <protection/>
    </xf>
    <xf numFmtId="2" fontId="8" fillId="0" borderId="56" xfId="42" applyNumberFormat="1" applyFont="1" applyFill="1" applyBorder="1" applyAlignment="1">
      <alignment horizontal="center" vertical="top"/>
      <protection/>
    </xf>
    <xf numFmtId="0" fontId="0" fillId="0" borderId="0" xfId="42" applyFont="1" applyFill="1" applyBorder="1" applyAlignment="1">
      <alignment vertical="top"/>
      <protection/>
    </xf>
    <xf numFmtId="0" fontId="0" fillId="0" borderId="0" xfId="42" applyFont="1" applyFill="1" applyAlignment="1">
      <alignment vertical="top"/>
      <protection/>
    </xf>
    <xf numFmtId="0" fontId="0" fillId="0" borderId="56" xfId="42" applyFont="1" applyFill="1" applyBorder="1" applyAlignment="1">
      <alignment vertical="top"/>
      <protection/>
    </xf>
    <xf numFmtId="0" fontId="0" fillId="0" borderId="10" xfId="42" applyFont="1" applyFill="1" applyBorder="1" applyAlignment="1">
      <alignment vertical="top"/>
      <protection/>
    </xf>
    <xf numFmtId="0" fontId="0" fillId="0" borderId="24" xfId="42" applyFont="1" applyFill="1" applyBorder="1" applyAlignment="1">
      <alignment vertical="top"/>
      <protection/>
    </xf>
    <xf numFmtId="0" fontId="0" fillId="0" borderId="26" xfId="42" applyFont="1" applyFill="1" applyBorder="1" applyAlignment="1">
      <alignment vertical="top"/>
      <protection/>
    </xf>
    <xf numFmtId="0" fontId="0" fillId="0" borderId="13" xfId="42" applyFont="1" applyFill="1" applyBorder="1" applyAlignment="1">
      <alignment vertical="top"/>
      <protection/>
    </xf>
    <xf numFmtId="0" fontId="0" fillId="0" borderId="0" xfId="42" applyFont="1" applyFill="1" applyBorder="1" applyAlignment="1">
      <alignment vertical="top"/>
      <protection/>
    </xf>
    <xf numFmtId="0" fontId="0" fillId="0" borderId="0" xfId="42" applyFont="1" applyFill="1" applyAlignment="1">
      <alignment vertical="top"/>
      <protection/>
    </xf>
    <xf numFmtId="0" fontId="13" fillId="0" borderId="26" xfId="42" applyFont="1" applyFill="1" applyBorder="1" applyAlignment="1">
      <alignment horizontal="left" wrapText="1"/>
      <protection/>
    </xf>
    <xf numFmtId="176" fontId="14" fillId="0" borderId="13" xfId="42" applyNumberFormat="1" applyFont="1" applyFill="1" applyBorder="1" applyAlignment="1">
      <alignment vertical="top"/>
      <protection/>
    </xf>
    <xf numFmtId="176" fontId="14" fillId="0" borderId="24" xfId="42" applyNumberFormat="1" applyFont="1" applyFill="1" applyBorder="1" applyAlignment="1">
      <alignment vertical="top"/>
      <protection/>
    </xf>
    <xf numFmtId="2" fontId="0" fillId="0" borderId="33" xfId="42" applyNumberFormat="1" applyFont="1" applyFill="1" applyBorder="1" applyAlignment="1">
      <alignment vertical="top"/>
      <protection/>
    </xf>
    <xf numFmtId="176" fontId="13" fillId="0" borderId="0" xfId="42" applyNumberFormat="1" applyFont="1" applyFill="1" applyBorder="1" applyAlignment="1">
      <alignment horizontal="right" vertical="top"/>
      <protection/>
    </xf>
    <xf numFmtId="173" fontId="13" fillId="0" borderId="26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7" fillId="0" borderId="33" xfId="42" applyNumberFormat="1" applyFont="1" applyFill="1" applyBorder="1" applyAlignment="1">
      <alignment vertical="top"/>
      <protection/>
    </xf>
    <xf numFmtId="0" fontId="0" fillId="0" borderId="27" xfId="42" applyFont="1" applyFill="1" applyBorder="1">
      <alignment/>
      <protection/>
    </xf>
    <xf numFmtId="181" fontId="12" fillId="0" borderId="69" xfId="42" applyNumberFormat="1" applyFont="1" applyFill="1" applyBorder="1" applyAlignment="1">
      <alignment horizontal="left" vertical="top"/>
      <protection/>
    </xf>
    <xf numFmtId="2" fontId="0" fillId="0" borderId="51" xfId="42" applyNumberFormat="1" applyFont="1" applyFill="1" applyBorder="1" applyAlignment="1">
      <alignment vertical="top"/>
      <protection/>
    </xf>
    <xf numFmtId="0" fontId="23" fillId="0" borderId="45" xfId="42" applyFont="1" applyFill="1" applyBorder="1" applyAlignment="1">
      <alignment horizontal="left" vertical="top" wrapText="1"/>
      <protection/>
    </xf>
    <xf numFmtId="4" fontId="0" fillId="0" borderId="36" xfId="42" applyNumberFormat="1" applyFont="1" applyFill="1" applyBorder="1" applyAlignment="1">
      <alignment vertical="top"/>
      <protection/>
    </xf>
    <xf numFmtId="4" fontId="0" fillId="0" borderId="51" xfId="42" applyNumberFormat="1" applyFont="1" applyFill="1" applyBorder="1" applyAlignment="1">
      <alignment vertical="top"/>
      <protection/>
    </xf>
    <xf numFmtId="175" fontId="13" fillId="0" borderId="36" xfId="42" applyNumberFormat="1" applyFont="1" applyFill="1" applyBorder="1" applyAlignment="1">
      <alignment horizontal="left"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177" fontId="13" fillId="0" borderId="19" xfId="42" applyNumberFormat="1" applyFont="1" applyFill="1" applyBorder="1" applyAlignment="1">
      <alignment horizontal="left" vertical="top"/>
      <protection/>
    </xf>
    <xf numFmtId="0" fontId="14" fillId="0" borderId="0" xfId="42" applyFont="1" applyFill="1" applyBorder="1" applyAlignment="1">
      <alignment vertical="top"/>
      <protection/>
    </xf>
    <xf numFmtId="0" fontId="14" fillId="0" borderId="0" xfId="42" applyFont="1" applyFill="1" applyAlignment="1">
      <alignment vertical="top"/>
      <protection/>
    </xf>
    <xf numFmtId="0" fontId="14" fillId="0" borderId="25" xfId="42" applyFont="1" applyFill="1" applyBorder="1" applyAlignment="1">
      <alignment vertical="top"/>
      <protection/>
    </xf>
    <xf numFmtId="0" fontId="14" fillId="0" borderId="24" xfId="0" applyFont="1" applyBorder="1" applyAlignment="1">
      <alignment vertical="top" wrapText="1"/>
    </xf>
    <xf numFmtId="2" fontId="0" fillId="0" borderId="20" xfId="42" applyNumberFormat="1" applyFont="1" applyFill="1" applyBorder="1" applyAlignment="1">
      <alignment vertical="top"/>
      <protection/>
    </xf>
    <xf numFmtId="2" fontId="0" fillId="0" borderId="11" xfId="42" applyNumberFormat="1" applyFont="1" applyFill="1" applyBorder="1" applyAlignment="1">
      <alignment vertical="top"/>
      <protection/>
    </xf>
    <xf numFmtId="2" fontId="14" fillId="0" borderId="24" xfId="42" applyNumberFormat="1" applyFont="1" applyFill="1" applyBorder="1" applyAlignment="1">
      <alignment vertical="top"/>
      <protection/>
    </xf>
    <xf numFmtId="0" fontId="0" fillId="33" borderId="76" xfId="42" applyFont="1" applyFill="1" applyBorder="1">
      <alignment/>
      <protection/>
    </xf>
    <xf numFmtId="0" fontId="0" fillId="33" borderId="77" xfId="42" applyFont="1" applyFill="1" applyBorder="1">
      <alignment/>
      <protection/>
    </xf>
    <xf numFmtId="0" fontId="22" fillId="33" borderId="78" xfId="42" applyFont="1" applyFill="1" applyBorder="1" applyAlignment="1">
      <alignment horizontal="left" vertical="top" wrapText="1"/>
      <protection/>
    </xf>
    <xf numFmtId="176" fontId="22" fillId="33" borderId="65" xfId="42" applyNumberFormat="1" applyFont="1" applyFill="1" applyBorder="1" applyAlignment="1">
      <alignment horizontal="right" vertical="top"/>
      <protection/>
    </xf>
    <xf numFmtId="2" fontId="7" fillId="34" borderId="33" xfId="42" applyNumberFormat="1" applyFont="1" applyFill="1" applyBorder="1" applyAlignment="1">
      <alignment vertical="top"/>
      <protection/>
    </xf>
    <xf numFmtId="4" fontId="0" fillId="0" borderId="26" xfId="42" applyNumberFormat="1" applyFont="1" applyFill="1" applyBorder="1" applyAlignment="1">
      <alignment vertical="top"/>
      <protection/>
    </xf>
    <xf numFmtId="0" fontId="65" fillId="0" borderId="32" xfId="42" applyFont="1" applyFill="1" applyBorder="1">
      <alignment/>
      <protection/>
    </xf>
    <xf numFmtId="177" fontId="20" fillId="0" borderId="17" xfId="42" applyNumberFormat="1" applyFont="1" applyFill="1" applyBorder="1" applyAlignment="1">
      <alignment horizontal="left" vertical="top"/>
      <protection/>
    </xf>
    <xf numFmtId="0" fontId="20" fillId="0" borderId="49" xfId="42" applyFont="1" applyFill="1" applyBorder="1" applyAlignment="1">
      <alignment horizontal="left" vertical="top" wrapText="1"/>
      <protection/>
    </xf>
    <xf numFmtId="179" fontId="20" fillId="0" borderId="32" xfId="42" applyNumberFormat="1" applyFont="1" applyFill="1" applyBorder="1" applyAlignment="1">
      <alignment horizontal="right" vertical="top"/>
      <protection/>
    </xf>
    <xf numFmtId="0" fontId="20" fillId="0" borderId="51" xfId="42" applyFont="1" applyBorder="1" applyAlignment="1">
      <alignment horizontal="left" vertical="top" wrapText="1"/>
      <protection/>
    </xf>
    <xf numFmtId="0" fontId="65" fillId="0" borderId="11" xfId="42" applyFont="1" applyFill="1" applyBorder="1">
      <alignment/>
      <protection/>
    </xf>
    <xf numFmtId="181" fontId="23" fillId="0" borderId="22" xfId="42" applyNumberFormat="1" applyFont="1" applyFill="1" applyBorder="1" applyAlignment="1">
      <alignment horizontal="left" vertical="top"/>
      <protection/>
    </xf>
    <xf numFmtId="2" fontId="7" fillId="0" borderId="26" xfId="42" applyNumberFormat="1" applyFont="1" applyFill="1" applyBorder="1" applyAlignment="1">
      <alignment vertical="top"/>
      <protection/>
    </xf>
    <xf numFmtId="2" fontId="7" fillId="0" borderId="51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0" fontId="7" fillId="0" borderId="56" xfId="42" applyFont="1" applyFill="1" applyBorder="1">
      <alignment/>
      <protection/>
    </xf>
    <xf numFmtId="181" fontId="23" fillId="0" borderId="71" xfId="42" applyNumberFormat="1" applyFont="1" applyFill="1" applyBorder="1" applyAlignment="1">
      <alignment horizontal="left" vertical="top"/>
      <protection/>
    </xf>
    <xf numFmtId="0" fontId="7" fillId="0" borderId="79" xfId="42" applyFont="1" applyFill="1" applyBorder="1">
      <alignment/>
      <protection/>
    </xf>
    <xf numFmtId="175" fontId="20" fillId="0" borderId="80" xfId="42" applyNumberFormat="1" applyFont="1" applyFill="1" applyBorder="1" applyAlignment="1">
      <alignment horizontal="left" vertical="top"/>
      <protection/>
    </xf>
    <xf numFmtId="176" fontId="20" fillId="0" borderId="81" xfId="42" applyNumberFormat="1" applyFont="1" applyFill="1" applyBorder="1" applyAlignment="1">
      <alignment horizontal="right" vertical="top"/>
      <protection/>
    </xf>
    <xf numFmtId="176" fontId="20" fillId="0" borderId="71" xfId="42" applyNumberFormat="1" applyFont="1" applyFill="1" applyBorder="1" applyAlignment="1">
      <alignment horizontal="right" vertical="top"/>
      <protection/>
    </xf>
    <xf numFmtId="180" fontId="11" fillId="33" borderId="63" xfId="42" applyNumberFormat="1" applyFont="1" applyFill="1" applyBorder="1" applyAlignment="1">
      <alignment horizontal="left" vertical="top"/>
      <protection/>
    </xf>
    <xf numFmtId="0" fontId="0" fillId="0" borderId="82" xfId="42" applyFont="1" applyFill="1" applyBorder="1">
      <alignment/>
      <protection/>
    </xf>
    <xf numFmtId="176" fontId="14" fillId="0" borderId="71" xfId="42" applyNumberFormat="1" applyFont="1" applyFill="1" applyBorder="1" applyAlignment="1">
      <alignment vertical="top"/>
      <protection/>
    </xf>
    <xf numFmtId="0" fontId="65" fillId="0" borderId="10" xfId="42" applyFont="1" applyBorder="1">
      <alignment/>
      <protection/>
    </xf>
    <xf numFmtId="176" fontId="66" fillId="0" borderId="36" xfId="42" applyNumberFormat="1" applyFont="1" applyFill="1" applyBorder="1" applyAlignment="1">
      <alignment horizontal="right" vertical="top"/>
      <protection/>
    </xf>
    <xf numFmtId="176" fontId="66" fillId="0" borderId="24" xfId="42" applyNumberFormat="1" applyFont="1" applyFill="1" applyBorder="1" applyAlignment="1">
      <alignment horizontal="right" vertical="top"/>
      <protection/>
    </xf>
    <xf numFmtId="0" fontId="65" fillId="0" borderId="24" xfId="42" applyFont="1" applyFill="1" applyBorder="1">
      <alignment/>
      <protection/>
    </xf>
    <xf numFmtId="176" fontId="67" fillId="0" borderId="24" xfId="42" applyNumberFormat="1" applyFont="1" applyFill="1" applyBorder="1" applyAlignment="1">
      <alignment vertical="top"/>
      <protection/>
    </xf>
    <xf numFmtId="0" fontId="68" fillId="0" borderId="0" xfId="42" applyFont="1" applyFill="1" applyBorder="1">
      <alignment/>
      <protection/>
    </xf>
    <xf numFmtId="0" fontId="65" fillId="0" borderId="10" xfId="42" applyFont="1" applyFill="1" applyBorder="1">
      <alignment/>
      <protection/>
    </xf>
    <xf numFmtId="0" fontId="65" fillId="0" borderId="13" xfId="42" applyFont="1" applyFill="1" applyBorder="1">
      <alignment/>
      <protection/>
    </xf>
    <xf numFmtId="179" fontId="66" fillId="0" borderId="13" xfId="42" applyNumberFormat="1" applyFont="1" applyFill="1" applyBorder="1" applyAlignment="1">
      <alignment horizontal="right" vertical="top"/>
      <protection/>
    </xf>
    <xf numFmtId="0" fontId="65" fillId="0" borderId="56" xfId="42" applyFont="1" applyFill="1" applyBorder="1">
      <alignment/>
      <protection/>
    </xf>
    <xf numFmtId="0" fontId="65" fillId="33" borderId="24" xfId="42" applyFont="1" applyFill="1" applyBorder="1">
      <alignment/>
      <protection/>
    </xf>
    <xf numFmtId="0" fontId="65" fillId="0" borderId="34" xfId="42" applyFont="1" applyFill="1" applyBorder="1">
      <alignment/>
      <protection/>
    </xf>
    <xf numFmtId="182" fontId="66" fillId="0" borderId="26" xfId="42" applyNumberFormat="1" applyFont="1" applyFill="1" applyBorder="1" applyAlignment="1">
      <alignment horizontal="right" vertical="top"/>
      <protection/>
    </xf>
    <xf numFmtId="182" fontId="66" fillId="0" borderId="13" xfId="42" applyNumberFormat="1" applyFont="1" applyFill="1" applyBorder="1" applyAlignment="1">
      <alignment horizontal="right" vertical="top"/>
      <protection/>
    </xf>
    <xf numFmtId="0" fontId="65" fillId="0" borderId="0" xfId="0" applyFont="1" applyAlignment="1">
      <alignment/>
    </xf>
    <xf numFmtId="0" fontId="14" fillId="0" borderId="26" xfId="42" applyFont="1" applyFill="1" applyBorder="1" applyAlignment="1">
      <alignment wrapText="1"/>
      <protection/>
    </xf>
    <xf numFmtId="0" fontId="0" fillId="0" borderId="25" xfId="42" applyFont="1" applyFill="1" applyBorder="1">
      <alignment/>
      <protection/>
    </xf>
    <xf numFmtId="0" fontId="65" fillId="0" borderId="23" xfId="42" applyFont="1" applyFill="1" applyBorder="1">
      <alignment/>
      <protection/>
    </xf>
    <xf numFmtId="178" fontId="20" fillId="0" borderId="11" xfId="42" applyNumberFormat="1" applyFont="1" applyFill="1" applyBorder="1" applyAlignment="1">
      <alignment horizontal="right" vertical="top"/>
      <protection/>
    </xf>
    <xf numFmtId="0" fontId="0" fillId="0" borderId="22" xfId="42" applyFont="1" applyFill="1" applyBorder="1">
      <alignment/>
      <protection/>
    </xf>
    <xf numFmtId="173" fontId="22" fillId="33" borderId="37" xfId="42" applyNumberFormat="1" applyFont="1" applyFill="1" applyBorder="1" applyAlignment="1">
      <alignment horizontal="right" vertical="top"/>
      <protection/>
    </xf>
    <xf numFmtId="176" fontId="20" fillId="0" borderId="21" xfId="42" applyNumberFormat="1" applyFont="1" applyFill="1" applyBorder="1" applyAlignment="1">
      <alignment horizontal="right" vertical="top"/>
      <protection/>
    </xf>
    <xf numFmtId="173" fontId="20" fillId="0" borderId="40" xfId="42" applyNumberFormat="1" applyFont="1" applyFill="1" applyBorder="1" applyAlignment="1">
      <alignment horizontal="right" vertical="top"/>
      <protection/>
    </xf>
    <xf numFmtId="49" fontId="14" fillId="0" borderId="56" xfId="42" applyNumberFormat="1" applyFont="1" applyFill="1" applyBorder="1" applyAlignment="1">
      <alignment vertical="top" wrapText="1"/>
      <protection/>
    </xf>
    <xf numFmtId="176" fontId="14" fillId="0" borderId="10" xfId="42" applyNumberFormat="1" applyFont="1" applyFill="1" applyBorder="1" applyAlignment="1">
      <alignment vertical="top"/>
      <protection/>
    </xf>
    <xf numFmtId="176" fontId="20" fillId="0" borderId="10" xfId="42" applyNumberFormat="1" applyFont="1" applyFill="1" applyBorder="1" applyAlignment="1">
      <alignment horizontal="right" vertical="top"/>
      <protection/>
    </xf>
    <xf numFmtId="176" fontId="66" fillId="0" borderId="56" xfId="42" applyNumberFormat="1" applyFont="1" applyFill="1" applyBorder="1" applyAlignment="1">
      <alignment horizontal="right" vertical="top"/>
      <protection/>
    </xf>
    <xf numFmtId="173" fontId="20" fillId="0" borderId="71" xfId="42" applyNumberFormat="1" applyFont="1" applyFill="1" applyBorder="1" applyAlignment="1">
      <alignment vertical="top"/>
      <protection/>
    </xf>
    <xf numFmtId="174" fontId="12" fillId="0" borderId="22" xfId="42" applyNumberFormat="1" applyFont="1" applyFill="1" applyBorder="1" applyAlignment="1">
      <alignment horizontal="left" vertical="top"/>
      <protection/>
    </xf>
    <xf numFmtId="0" fontId="13" fillId="0" borderId="13" xfId="42" applyFont="1" applyFill="1" applyBorder="1" applyAlignment="1">
      <alignment horizontal="left" vertical="top" wrapText="1"/>
      <protection/>
    </xf>
    <xf numFmtId="0" fontId="0" fillId="0" borderId="35" xfId="42" applyFont="1" applyFill="1" applyBorder="1">
      <alignment/>
      <protection/>
    </xf>
    <xf numFmtId="175" fontId="20" fillId="0" borderId="41" xfId="42" applyNumberFormat="1" applyFont="1" applyFill="1" applyBorder="1" applyAlignment="1">
      <alignment horizontal="left" vertical="top"/>
      <protection/>
    </xf>
    <xf numFmtId="0" fontId="20" fillId="0" borderId="59" xfId="42" applyFont="1" applyFill="1" applyBorder="1" applyAlignment="1">
      <alignment horizontal="left" vertical="top" wrapText="1"/>
      <protection/>
    </xf>
    <xf numFmtId="176" fontId="20" fillId="0" borderId="58" xfId="42" applyNumberFormat="1" applyFont="1" applyFill="1" applyBorder="1" applyAlignment="1">
      <alignment horizontal="right" vertical="top"/>
      <protection/>
    </xf>
    <xf numFmtId="4" fontId="65" fillId="0" borderId="26" xfId="42" applyNumberFormat="1" applyFont="1" applyFill="1" applyBorder="1" applyAlignment="1">
      <alignment vertical="top"/>
      <protection/>
    </xf>
    <xf numFmtId="4" fontId="69" fillId="0" borderId="25" xfId="42" applyNumberFormat="1" applyFont="1" applyFill="1" applyBorder="1" applyAlignment="1">
      <alignment vertical="top"/>
      <protection/>
    </xf>
    <xf numFmtId="4" fontId="65" fillId="0" borderId="22" xfId="42" applyNumberFormat="1" applyFont="1" applyFill="1" applyBorder="1" applyAlignment="1">
      <alignment vertical="top"/>
      <protection/>
    </xf>
    <xf numFmtId="4" fontId="65" fillId="0" borderId="25" xfId="42" applyNumberFormat="1" applyFont="1" applyFill="1" applyBorder="1" applyAlignment="1">
      <alignment vertical="top"/>
      <protection/>
    </xf>
    <xf numFmtId="4" fontId="69" fillId="0" borderId="22" xfId="42" applyNumberFormat="1" applyFont="1" applyFill="1" applyBorder="1" applyAlignment="1">
      <alignment vertical="top"/>
      <protection/>
    </xf>
    <xf numFmtId="4" fontId="70" fillId="0" borderId="0" xfId="42" applyNumberFormat="1" applyFont="1" applyFill="1" applyBorder="1" applyAlignment="1">
      <alignment vertical="top"/>
      <protection/>
    </xf>
    <xf numFmtId="4" fontId="71" fillId="0" borderId="10" xfId="42" applyNumberFormat="1" applyFont="1" applyFill="1" applyBorder="1" applyAlignment="1">
      <alignment vertical="top"/>
      <protection/>
    </xf>
    <xf numFmtId="4" fontId="69" fillId="0" borderId="70" xfId="42" applyNumberFormat="1" applyFont="1" applyFill="1" applyBorder="1" applyAlignment="1">
      <alignment vertical="top"/>
      <protection/>
    </xf>
    <xf numFmtId="4" fontId="71" fillId="0" borderId="0" xfId="42" applyNumberFormat="1" applyFont="1" applyFill="1" applyBorder="1" applyAlignment="1">
      <alignment vertical="top"/>
      <protection/>
    </xf>
    <xf numFmtId="4" fontId="69" fillId="0" borderId="23" xfId="42" applyNumberFormat="1" applyFont="1" applyFill="1" applyBorder="1" applyAlignment="1">
      <alignment vertical="top"/>
      <protection/>
    </xf>
    <xf numFmtId="4" fontId="65" fillId="0" borderId="70" xfId="42" applyNumberFormat="1" applyFont="1" applyFill="1" applyBorder="1" applyAlignment="1">
      <alignment vertical="top"/>
      <protection/>
    </xf>
    <xf numFmtId="4" fontId="71" fillId="0" borderId="0" xfId="42" applyNumberFormat="1" applyFont="1" applyFill="1" applyAlignment="1">
      <alignment vertical="top"/>
      <protection/>
    </xf>
    <xf numFmtId="4" fontId="71" fillId="0" borderId="0" xfId="42" applyNumberFormat="1" applyFont="1" applyAlignment="1">
      <alignment vertical="top"/>
      <protection/>
    </xf>
    <xf numFmtId="180" fontId="22" fillId="33" borderId="26" xfId="42" applyNumberFormat="1" applyFont="1" applyFill="1" applyBorder="1" applyAlignment="1">
      <alignment horizontal="left" vertical="top"/>
      <protection/>
    </xf>
    <xf numFmtId="176" fontId="20" fillId="0" borderId="35" xfId="42" applyNumberFormat="1" applyFont="1" applyFill="1" applyBorder="1" applyAlignment="1">
      <alignment horizontal="right" vertical="top"/>
      <protection/>
    </xf>
    <xf numFmtId="0" fontId="0" fillId="0" borderId="43" xfId="42" applyFont="1" applyFill="1" applyBorder="1">
      <alignment/>
      <protection/>
    </xf>
    <xf numFmtId="176" fontId="23" fillId="0" borderId="12" xfId="42" applyNumberFormat="1" applyFont="1" applyFill="1" applyBorder="1" applyAlignment="1">
      <alignment horizontal="right" vertical="top"/>
      <protection/>
    </xf>
    <xf numFmtId="177" fontId="13" fillId="0" borderId="10" xfId="42" applyNumberFormat="1" applyFont="1" applyFill="1" applyBorder="1" applyAlignment="1">
      <alignment horizontal="left" vertical="top"/>
      <protection/>
    </xf>
    <xf numFmtId="2" fontId="0" fillId="0" borderId="71" xfId="42" applyNumberFormat="1" applyFont="1" applyFill="1" applyBorder="1" applyAlignment="1">
      <alignment vertical="top"/>
      <protection/>
    </xf>
    <xf numFmtId="2" fontId="8" fillId="0" borderId="51" xfId="42" applyNumberFormat="1" applyFont="1" applyFill="1" applyBorder="1" applyAlignment="1">
      <alignment vertical="top"/>
      <protection/>
    </xf>
    <xf numFmtId="4" fontId="0" fillId="0" borderId="71" xfId="42" applyNumberFormat="1" applyFont="1" applyFill="1" applyBorder="1" applyAlignment="1">
      <alignment vertical="top"/>
      <protection/>
    </xf>
    <xf numFmtId="182" fontId="13" fillId="0" borderId="10" xfId="42" applyNumberFormat="1" applyFont="1" applyFill="1" applyBorder="1" applyAlignment="1">
      <alignment horizontal="right" vertical="top"/>
      <protection/>
    </xf>
    <xf numFmtId="182" fontId="13" fillId="0" borderId="56" xfId="42" applyNumberFormat="1" applyFont="1" applyFill="1" applyBorder="1" applyAlignment="1">
      <alignment horizontal="right" vertical="top"/>
      <protection/>
    </xf>
    <xf numFmtId="4" fontId="0" fillId="0" borderId="70" xfId="42" applyNumberFormat="1" applyFont="1" applyFill="1" applyBorder="1" applyAlignment="1">
      <alignment vertical="top"/>
      <protection/>
    </xf>
    <xf numFmtId="179" fontId="20" fillId="0" borderId="23" xfId="42" applyNumberFormat="1" applyFont="1" applyFill="1" applyBorder="1" applyAlignment="1">
      <alignment horizontal="right" vertical="top"/>
      <protection/>
    </xf>
    <xf numFmtId="179" fontId="11" fillId="0" borderId="52" xfId="42" applyNumberFormat="1" applyFont="1" applyFill="1" applyBorder="1" applyAlignment="1">
      <alignment horizontal="right" vertical="top"/>
      <protection/>
    </xf>
    <xf numFmtId="4" fontId="0" fillId="0" borderId="33" xfId="42" applyNumberFormat="1" applyFont="1" applyFill="1" applyBorder="1" applyAlignment="1">
      <alignment vertical="top"/>
      <protection/>
    </xf>
    <xf numFmtId="0" fontId="16" fillId="0" borderId="71" xfId="42" applyFont="1" applyFill="1" applyBorder="1" applyAlignment="1">
      <alignment horizontal="left" vertical="top" wrapText="1"/>
      <protection/>
    </xf>
    <xf numFmtId="4" fontId="0" fillId="0" borderId="25" xfId="42" applyNumberFormat="1" applyFont="1" applyFill="1" applyBorder="1" applyAlignment="1">
      <alignment vertical="top"/>
      <protection/>
    </xf>
    <xf numFmtId="4" fontId="0" fillId="0" borderId="81" xfId="42" applyNumberFormat="1" applyFont="1" applyFill="1" applyBorder="1" applyAlignment="1">
      <alignment vertical="top"/>
      <protection/>
    </xf>
    <xf numFmtId="179" fontId="20" fillId="0" borderId="31" xfId="42" applyNumberFormat="1" applyFont="1" applyFill="1" applyBorder="1" applyAlignment="1">
      <alignment horizontal="right" vertical="top"/>
      <protection/>
    </xf>
    <xf numFmtId="176" fontId="23" fillId="0" borderId="28" xfId="42" applyNumberFormat="1" applyFont="1" applyFill="1" applyBorder="1" applyAlignment="1">
      <alignment horizontal="right" vertical="top"/>
      <protection/>
    </xf>
    <xf numFmtId="0" fontId="16" fillId="0" borderId="25" xfId="42" applyFont="1" applyFill="1" applyBorder="1" applyAlignment="1">
      <alignment horizontal="left" vertical="top" wrapText="1"/>
      <protection/>
    </xf>
    <xf numFmtId="178" fontId="20" fillId="0" borderId="20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20" fillId="0" borderId="83" xfId="42" applyFont="1" applyBorder="1" applyAlignment="1">
      <alignment horizontal="left" vertical="top" wrapText="1"/>
      <protection/>
    </xf>
    <xf numFmtId="176" fontId="12" fillId="0" borderId="26" xfId="42" applyNumberFormat="1" applyFont="1" applyFill="1" applyBorder="1" applyAlignment="1">
      <alignment horizontal="right" vertical="top"/>
      <protection/>
    </xf>
    <xf numFmtId="4" fontId="8" fillId="0" borderId="25" xfId="42" applyNumberFormat="1" applyFont="1" applyFill="1" applyBorder="1" applyAlignment="1">
      <alignment vertical="top"/>
      <protection/>
    </xf>
    <xf numFmtId="173" fontId="22" fillId="33" borderId="64" xfId="42" applyNumberFormat="1" applyFont="1" applyFill="1" applyBorder="1" applyAlignment="1">
      <alignment horizontal="right" vertical="top"/>
      <protection/>
    </xf>
    <xf numFmtId="176" fontId="23" fillId="0" borderId="37" xfId="42" applyNumberFormat="1" applyFont="1" applyFill="1" applyBorder="1" applyAlignment="1">
      <alignment horizontal="right" vertical="top"/>
      <protection/>
    </xf>
    <xf numFmtId="173" fontId="22" fillId="33" borderId="84" xfId="42" applyNumberFormat="1" applyFont="1" applyFill="1" applyBorder="1" applyAlignment="1">
      <alignment horizontal="right" vertical="top"/>
      <protection/>
    </xf>
    <xf numFmtId="176" fontId="23" fillId="0" borderId="36" xfId="42" applyNumberFormat="1" applyFont="1" applyFill="1" applyBorder="1" applyAlignment="1">
      <alignment horizontal="right" vertical="top"/>
      <protection/>
    </xf>
    <xf numFmtId="4" fontId="0" fillId="0" borderId="21" xfId="42" applyNumberFormat="1" applyFont="1" applyFill="1" applyBorder="1" applyAlignment="1">
      <alignment vertical="top"/>
      <protection/>
    </xf>
    <xf numFmtId="4" fontId="8" fillId="0" borderId="22" xfId="42" applyNumberFormat="1" applyFont="1" applyFill="1" applyBorder="1" applyAlignment="1">
      <alignment vertical="top"/>
      <protection/>
    </xf>
    <xf numFmtId="2" fontId="8" fillId="0" borderId="56" xfId="42" applyNumberFormat="1" applyFont="1" applyFill="1" applyBorder="1" applyAlignment="1">
      <alignment horizontal="center" vertical="center"/>
      <protection/>
    </xf>
    <xf numFmtId="173" fontId="13" fillId="0" borderId="40" xfId="42" applyNumberFormat="1" applyFont="1" applyFill="1" applyBorder="1" applyAlignment="1">
      <alignment vertical="top"/>
      <protection/>
    </xf>
    <xf numFmtId="173" fontId="13" fillId="0" borderId="10" xfId="42" applyNumberFormat="1" applyFont="1" applyFill="1" applyBorder="1" applyAlignment="1">
      <alignment vertical="top"/>
      <protection/>
    </xf>
    <xf numFmtId="4" fontId="0" fillId="0" borderId="23" xfId="42" applyNumberFormat="1" applyFont="1" applyFill="1" applyBorder="1" applyAlignment="1">
      <alignment vertical="top"/>
      <protection/>
    </xf>
    <xf numFmtId="173" fontId="23" fillId="0" borderId="12" xfId="42" applyNumberFormat="1" applyFont="1" applyFill="1" applyBorder="1" applyAlignment="1">
      <alignment horizontal="right" vertical="top"/>
      <protection/>
    </xf>
    <xf numFmtId="173" fontId="22" fillId="33" borderId="85" xfId="42" applyNumberFormat="1" applyFont="1" applyFill="1" applyBorder="1" applyAlignment="1">
      <alignment horizontal="right" vertical="top"/>
      <protection/>
    </xf>
    <xf numFmtId="173" fontId="23" fillId="0" borderId="86" xfId="42" applyNumberFormat="1" applyFont="1" applyFill="1" applyBorder="1" applyAlignment="1">
      <alignment horizontal="right" vertical="top"/>
      <protection/>
    </xf>
    <xf numFmtId="179" fontId="20" fillId="0" borderId="40" xfId="42" applyNumberFormat="1" applyFont="1" applyFill="1" applyBorder="1" applyAlignment="1">
      <alignment horizontal="right" vertical="top"/>
      <protection/>
    </xf>
    <xf numFmtId="176" fontId="20" fillId="0" borderId="24" xfId="42" applyNumberFormat="1" applyFont="1" applyFill="1" applyBorder="1" applyAlignment="1">
      <alignment horizontal="right" vertical="top"/>
      <protection/>
    </xf>
    <xf numFmtId="176" fontId="20" fillId="0" borderId="0" xfId="42" applyNumberFormat="1" applyFont="1" applyFill="1" applyBorder="1" applyAlignment="1">
      <alignment horizontal="right" vertical="top"/>
      <protection/>
    </xf>
    <xf numFmtId="179" fontId="20" fillId="0" borderId="0" xfId="42" applyNumberFormat="1" applyFont="1" applyFill="1" applyBorder="1" applyAlignment="1">
      <alignment horizontal="right" vertical="top"/>
      <protection/>
    </xf>
    <xf numFmtId="176" fontId="20" fillId="0" borderId="41" xfId="42" applyNumberFormat="1" applyFont="1" applyFill="1" applyBorder="1" applyAlignment="1">
      <alignment horizontal="right" vertical="top"/>
      <protection/>
    </xf>
    <xf numFmtId="178" fontId="20" fillId="0" borderId="12" xfId="42" applyNumberFormat="1" applyFont="1" applyFill="1" applyBorder="1" applyAlignment="1">
      <alignment horizontal="right" vertical="top"/>
      <protection/>
    </xf>
    <xf numFmtId="176" fontId="22" fillId="33" borderId="23" xfId="42" applyNumberFormat="1" applyFont="1" applyFill="1" applyBorder="1" applyAlignment="1">
      <alignment horizontal="right" vertical="top"/>
      <protection/>
    </xf>
    <xf numFmtId="176" fontId="23" fillId="0" borderId="86" xfId="42" applyNumberFormat="1" applyFont="1" applyFill="1" applyBorder="1" applyAlignment="1">
      <alignment horizontal="right" vertical="top"/>
      <protection/>
    </xf>
    <xf numFmtId="178" fontId="23" fillId="0" borderId="51" xfId="42" applyNumberFormat="1" applyFont="1" applyFill="1" applyBorder="1" applyAlignment="1">
      <alignment horizontal="right" vertical="top"/>
      <protection/>
    </xf>
    <xf numFmtId="179" fontId="20" fillId="0" borderId="58" xfId="42" applyNumberFormat="1" applyFont="1" applyFill="1" applyBorder="1" applyAlignment="1">
      <alignment horizontal="right" vertical="top"/>
      <protection/>
    </xf>
    <xf numFmtId="178" fontId="23" fillId="0" borderId="12" xfId="42" applyNumberFormat="1" applyFont="1" applyFill="1" applyBorder="1" applyAlignment="1">
      <alignment horizontal="right" vertical="top"/>
      <protection/>
    </xf>
    <xf numFmtId="178" fontId="23" fillId="0" borderId="86" xfId="42" applyNumberFormat="1" applyFont="1" applyFill="1" applyBorder="1" applyAlignment="1">
      <alignment horizontal="right" vertical="top"/>
      <protection/>
    </xf>
    <xf numFmtId="4" fontId="19" fillId="0" borderId="0" xfId="42" applyNumberFormat="1" applyFont="1" applyFill="1" applyBorder="1" applyAlignment="1">
      <alignment vertical="top"/>
      <protection/>
    </xf>
    <xf numFmtId="4" fontId="5" fillId="0" borderId="0" xfId="42" applyNumberFormat="1" applyFont="1" applyFill="1" applyBorder="1" applyAlignment="1">
      <alignment vertical="top"/>
      <protection/>
    </xf>
    <xf numFmtId="0" fontId="15" fillId="0" borderId="22" xfId="42" applyFont="1" applyFill="1" applyBorder="1" applyAlignment="1">
      <alignment horizontal="left" vertical="top" wrapText="1"/>
      <protection/>
    </xf>
    <xf numFmtId="0" fontId="0" fillId="0" borderId="79" xfId="42" applyFont="1" applyFill="1" applyBorder="1">
      <alignment/>
      <protection/>
    </xf>
    <xf numFmtId="181" fontId="12" fillId="0" borderId="87" xfId="42" applyNumberFormat="1" applyFont="1" applyFill="1" applyBorder="1" applyAlignment="1">
      <alignment horizontal="left" vertical="top"/>
      <protection/>
    </xf>
    <xf numFmtId="2" fontId="0" fillId="0" borderId="81" xfId="42" applyNumberFormat="1" applyFont="1" applyFill="1" applyBorder="1" applyAlignment="1">
      <alignment vertical="top"/>
      <protection/>
    </xf>
    <xf numFmtId="173" fontId="20" fillId="0" borderId="31" xfId="42" applyNumberFormat="1" applyFont="1" applyFill="1" applyBorder="1" applyAlignment="1">
      <alignment horizontal="right" vertical="top"/>
      <protection/>
    </xf>
    <xf numFmtId="176" fontId="20" fillId="0" borderId="47" xfId="42" applyNumberFormat="1" applyFont="1" applyFill="1" applyBorder="1" applyAlignment="1">
      <alignment horizontal="right" vertical="top"/>
      <protection/>
    </xf>
    <xf numFmtId="176" fontId="20" fillId="0" borderId="12" xfId="42" applyNumberFormat="1" applyFont="1" applyFill="1" applyBorder="1" applyAlignment="1">
      <alignment horizontal="right" vertical="top"/>
      <protection/>
    </xf>
    <xf numFmtId="176" fontId="20" fillId="0" borderId="28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173" fontId="23" fillId="0" borderId="51" xfId="42" applyNumberFormat="1" applyFont="1" applyFill="1" applyBorder="1" applyAlignment="1">
      <alignment horizontal="right" vertical="top"/>
      <protection/>
    </xf>
    <xf numFmtId="173" fontId="20" fillId="0" borderId="28" xfId="42" applyNumberFormat="1" applyFont="1" applyFill="1" applyBorder="1" applyAlignment="1">
      <alignment horizontal="right" vertical="top"/>
      <protection/>
    </xf>
    <xf numFmtId="184" fontId="20" fillId="0" borderId="28" xfId="42" applyNumberFormat="1" applyFont="1" applyFill="1" applyBorder="1" applyAlignment="1">
      <alignment horizontal="right" vertical="top"/>
      <protection/>
    </xf>
    <xf numFmtId="184" fontId="23" fillId="0" borderId="12" xfId="42" applyNumberFormat="1" applyFont="1" applyFill="1" applyBorder="1" applyAlignment="1">
      <alignment horizontal="right" vertical="top"/>
      <protection/>
    </xf>
    <xf numFmtId="184" fontId="23" fillId="0" borderId="86" xfId="42" applyNumberFormat="1" applyFont="1" applyFill="1" applyBorder="1" applyAlignment="1">
      <alignment horizontal="right" vertical="top"/>
      <protection/>
    </xf>
    <xf numFmtId="184" fontId="22" fillId="33" borderId="49" xfId="42" applyNumberFormat="1" applyFont="1" applyFill="1" applyBorder="1" applyAlignment="1">
      <alignment horizontal="right" vertical="top"/>
      <protection/>
    </xf>
    <xf numFmtId="179" fontId="20" fillId="0" borderId="86" xfId="42" applyNumberFormat="1" applyFont="1" applyFill="1" applyBorder="1" applyAlignment="1">
      <alignment horizontal="right" vertical="top"/>
      <protection/>
    </xf>
    <xf numFmtId="179" fontId="23" fillId="0" borderId="26" xfId="42" applyNumberFormat="1" applyFont="1" applyFill="1" applyBorder="1" applyAlignment="1">
      <alignment horizontal="right" vertical="top"/>
      <protection/>
    </xf>
    <xf numFmtId="2" fontId="0" fillId="0" borderId="51" xfId="42" applyNumberFormat="1" applyFont="1" applyFill="1" applyBorder="1" applyAlignment="1">
      <alignment horizontal="center" vertical="top"/>
      <protection/>
    </xf>
    <xf numFmtId="179" fontId="23" fillId="0" borderId="34" xfId="42" applyNumberFormat="1" applyFont="1" applyFill="1" applyBorder="1" applyAlignment="1">
      <alignment horizontal="right" vertical="top"/>
      <protection/>
    </xf>
    <xf numFmtId="179" fontId="23" fillId="0" borderId="51" xfId="42" applyNumberFormat="1" applyFont="1" applyFill="1" applyBorder="1" applyAlignment="1">
      <alignment horizontal="right" vertical="top"/>
      <protection/>
    </xf>
    <xf numFmtId="4" fontId="20" fillId="0" borderId="40" xfId="42" applyNumberFormat="1" applyFont="1" applyFill="1" applyBorder="1" applyAlignment="1">
      <alignment horizontal="right" vertical="top"/>
      <protection/>
    </xf>
    <xf numFmtId="179" fontId="20" fillId="0" borderId="50" xfId="42" applyNumberFormat="1" applyFont="1" applyFill="1" applyBorder="1" applyAlignment="1">
      <alignment horizontal="right" vertical="top"/>
      <protection/>
    </xf>
    <xf numFmtId="179" fontId="20" fillId="0" borderId="26" xfId="42" applyNumberFormat="1" applyFont="1" applyFill="1" applyBorder="1" applyAlignment="1">
      <alignment horizontal="right" vertical="top"/>
      <protection/>
    </xf>
    <xf numFmtId="178" fontId="20" fillId="0" borderId="29" xfId="42" applyNumberFormat="1" applyFont="1" applyFill="1" applyBorder="1" applyAlignment="1">
      <alignment horizontal="right" vertical="top"/>
      <protection/>
    </xf>
    <xf numFmtId="178" fontId="20" fillId="0" borderId="49" xfId="42" applyNumberFormat="1" applyFont="1" applyFill="1" applyBorder="1" applyAlignment="1">
      <alignment horizontal="right" vertical="top"/>
      <protection/>
    </xf>
    <xf numFmtId="0" fontId="13" fillId="0" borderId="45" xfId="42" applyNumberFormat="1" applyFont="1" applyFill="1" applyBorder="1" applyAlignment="1">
      <alignment horizontal="left" vertical="top" wrapText="1"/>
      <protection/>
    </xf>
    <xf numFmtId="184" fontId="20" fillId="0" borderId="50" xfId="42" applyNumberFormat="1" applyFont="1" applyFill="1" applyBorder="1" applyAlignment="1">
      <alignment horizontal="right" vertical="top"/>
      <protection/>
    </xf>
    <xf numFmtId="182" fontId="20" fillId="0" borderId="20" xfId="42" applyNumberFormat="1" applyFont="1" applyFill="1" applyBorder="1" applyAlignment="1">
      <alignment horizontal="right" vertical="top"/>
      <protection/>
    </xf>
    <xf numFmtId="173" fontId="20" fillId="0" borderId="11" xfId="42" applyNumberFormat="1" applyFont="1" applyFill="1" applyBorder="1" applyAlignment="1">
      <alignment horizontal="right" vertical="top"/>
      <protection/>
    </xf>
    <xf numFmtId="179" fontId="20" fillId="0" borderId="20" xfId="42" applyNumberFormat="1" applyFont="1" applyFill="1" applyBorder="1" applyAlignment="1">
      <alignment horizontal="right" vertical="top"/>
      <protection/>
    </xf>
    <xf numFmtId="173" fontId="23" fillId="0" borderId="21" xfId="42" applyNumberFormat="1" applyFont="1" applyFill="1" applyBorder="1" applyAlignment="1">
      <alignment horizontal="right" vertical="top"/>
      <protection/>
    </xf>
    <xf numFmtId="4" fontId="7" fillId="0" borderId="25" xfId="42" applyNumberFormat="1" applyFont="1" applyFill="1" applyBorder="1" applyAlignment="1">
      <alignment vertical="top"/>
      <protection/>
    </xf>
    <xf numFmtId="173" fontId="23" fillId="0" borderId="20" xfId="42" applyNumberFormat="1" applyFont="1" applyFill="1" applyBorder="1" applyAlignment="1">
      <alignment horizontal="right" vertical="top"/>
      <protection/>
    </xf>
    <xf numFmtId="179" fontId="23" fillId="0" borderId="33" xfId="42" applyNumberFormat="1" applyFont="1" applyFill="1" applyBorder="1" applyAlignment="1">
      <alignment horizontal="right" vertical="top"/>
      <protection/>
    </xf>
    <xf numFmtId="4" fontId="8" fillId="0" borderId="23" xfId="42" applyNumberFormat="1" applyFont="1" applyFill="1" applyBorder="1" applyAlignment="1">
      <alignment vertical="top"/>
      <protection/>
    </xf>
    <xf numFmtId="4" fontId="7" fillId="0" borderId="26" xfId="42" applyNumberFormat="1" applyFont="1" applyFill="1" applyBorder="1" applyAlignment="1">
      <alignment vertical="top"/>
      <protection/>
    </xf>
    <xf numFmtId="179" fontId="23" fillId="0" borderId="20" xfId="42" applyNumberFormat="1" applyFont="1" applyFill="1" applyBorder="1" applyAlignment="1">
      <alignment horizontal="right" vertical="top"/>
      <protection/>
    </xf>
    <xf numFmtId="0" fontId="20" fillId="0" borderId="86" xfId="42" applyFont="1" applyFill="1" applyBorder="1" applyAlignment="1">
      <alignment horizontal="left" vertical="top" wrapText="1"/>
      <protection/>
    </xf>
    <xf numFmtId="176" fontId="20" fillId="0" borderId="18" xfId="42" applyNumberFormat="1" applyFont="1" applyFill="1" applyBorder="1" applyAlignment="1">
      <alignment horizontal="right" vertical="top"/>
      <protection/>
    </xf>
    <xf numFmtId="176" fontId="20" fillId="0" borderId="11" xfId="42" applyNumberFormat="1" applyFont="1" applyFill="1" applyBorder="1" applyAlignment="1">
      <alignment horizontal="right" vertical="top"/>
      <protection/>
    </xf>
    <xf numFmtId="4" fontId="20" fillId="0" borderId="33" xfId="42" applyNumberFormat="1" applyFont="1" applyFill="1" applyBorder="1" applyAlignment="1">
      <alignment horizontal="right" vertical="top"/>
      <protection/>
    </xf>
    <xf numFmtId="179" fontId="20" fillId="0" borderId="18" xfId="42" applyNumberFormat="1" applyFont="1" applyFill="1" applyBorder="1" applyAlignment="1">
      <alignment horizontal="right" vertical="top"/>
      <protection/>
    </xf>
    <xf numFmtId="176" fontId="22" fillId="33" borderId="63" xfId="42" applyNumberFormat="1" applyFont="1" applyFill="1" applyBorder="1" applyAlignment="1">
      <alignment horizontal="right" vertical="top"/>
      <protection/>
    </xf>
    <xf numFmtId="176" fontId="22" fillId="33" borderId="26" xfId="42" applyNumberFormat="1" applyFont="1" applyFill="1" applyBorder="1" applyAlignment="1">
      <alignment horizontal="right" vertical="top"/>
      <protection/>
    </xf>
    <xf numFmtId="179" fontId="23" fillId="0" borderId="86" xfId="42" applyNumberFormat="1" applyFont="1" applyFill="1" applyBorder="1" applyAlignment="1">
      <alignment horizontal="right" vertical="top"/>
      <protection/>
    </xf>
    <xf numFmtId="182" fontId="20" fillId="0" borderId="26" xfId="42" applyNumberFormat="1" applyFont="1" applyFill="1" applyBorder="1" applyAlignment="1">
      <alignment horizontal="right" vertical="top"/>
      <protection/>
    </xf>
    <xf numFmtId="178" fontId="20" fillId="0" borderId="13" xfId="42" applyNumberFormat="1" applyFont="1" applyFill="1" applyBorder="1" applyAlignment="1">
      <alignment horizontal="right" vertical="top"/>
      <protection/>
    </xf>
    <xf numFmtId="178" fontId="23" fillId="0" borderId="26" xfId="42" applyNumberFormat="1" applyFont="1" applyFill="1" applyBorder="1" applyAlignment="1">
      <alignment horizontal="right" vertical="top"/>
      <protection/>
    </xf>
    <xf numFmtId="182" fontId="20" fillId="0" borderId="13" xfId="42" applyNumberFormat="1" applyFont="1" applyFill="1" applyBorder="1" applyAlignment="1">
      <alignment horizontal="right" vertical="top"/>
      <protection/>
    </xf>
    <xf numFmtId="4" fontId="20" fillId="0" borderId="20" xfId="42" applyNumberFormat="1" applyFont="1" applyFill="1" applyBorder="1" applyAlignment="1">
      <alignment horizontal="right" vertical="top"/>
      <protection/>
    </xf>
    <xf numFmtId="178" fontId="22" fillId="33" borderId="78" xfId="42" applyNumberFormat="1" applyFont="1" applyFill="1" applyBorder="1" applyAlignment="1">
      <alignment horizontal="right" vertical="top"/>
      <protection/>
    </xf>
    <xf numFmtId="178" fontId="22" fillId="33" borderId="26" xfId="42" applyNumberFormat="1" applyFont="1" applyFill="1" applyBorder="1" applyAlignment="1">
      <alignment horizontal="right" vertical="top"/>
      <protection/>
    </xf>
    <xf numFmtId="4" fontId="8" fillId="0" borderId="70" xfId="42" applyNumberFormat="1" applyFont="1" applyFill="1" applyBorder="1" applyAlignment="1">
      <alignment vertical="top"/>
      <protection/>
    </xf>
    <xf numFmtId="179" fontId="20" fillId="0" borderId="49" xfId="42" applyNumberFormat="1" applyFont="1" applyFill="1" applyBorder="1" applyAlignment="1">
      <alignment horizontal="right" vertical="top"/>
      <protection/>
    </xf>
    <xf numFmtId="2" fontId="8" fillId="0" borderId="88" xfId="42" applyNumberFormat="1" applyFont="1" applyFill="1" applyBorder="1" applyAlignment="1">
      <alignment vertical="top"/>
      <protection/>
    </xf>
    <xf numFmtId="179" fontId="20" fillId="0" borderId="12" xfId="42" applyNumberFormat="1" applyFont="1" applyFill="1" applyBorder="1" applyAlignment="1">
      <alignment horizontal="right" vertical="top"/>
      <protection/>
    </xf>
    <xf numFmtId="173" fontId="23" fillId="0" borderId="33" xfId="42" applyNumberFormat="1" applyFont="1" applyFill="1" applyBorder="1" applyAlignment="1">
      <alignment horizontal="right" vertical="top"/>
      <protection/>
    </xf>
    <xf numFmtId="178" fontId="20" fillId="0" borderId="86" xfId="42" applyNumberFormat="1" applyFont="1" applyFill="1" applyBorder="1" applyAlignment="1">
      <alignment horizontal="right" vertical="top"/>
      <protection/>
    </xf>
    <xf numFmtId="176" fontId="20" fillId="0" borderId="49" xfId="42" applyNumberFormat="1" applyFont="1" applyFill="1" applyBorder="1" applyAlignment="1">
      <alignment horizontal="right" vertical="top"/>
      <protection/>
    </xf>
    <xf numFmtId="179" fontId="23" fillId="0" borderId="58" xfId="42" applyNumberFormat="1" applyFont="1" applyFill="1" applyBorder="1" applyAlignment="1">
      <alignment horizontal="right" vertical="top"/>
      <protection/>
    </xf>
    <xf numFmtId="178" fontId="20" fillId="0" borderId="34" xfId="42" applyNumberFormat="1" applyFont="1" applyFill="1" applyBorder="1" applyAlignment="1">
      <alignment horizontal="right" vertical="top"/>
      <protection/>
    </xf>
    <xf numFmtId="176" fontId="22" fillId="33" borderId="89" xfId="42" applyNumberFormat="1" applyFont="1" applyFill="1" applyBorder="1" applyAlignment="1">
      <alignment horizontal="right" vertical="top"/>
      <protection/>
    </xf>
    <xf numFmtId="184" fontId="22" fillId="33" borderId="23" xfId="42" applyNumberFormat="1" applyFont="1" applyFill="1" applyBorder="1" applyAlignment="1">
      <alignment horizontal="right" vertical="top"/>
      <protection/>
    </xf>
    <xf numFmtId="179" fontId="22" fillId="0" borderId="52" xfId="42" applyNumberFormat="1" applyFont="1" applyFill="1" applyBorder="1" applyAlignment="1">
      <alignment horizontal="right" vertical="top"/>
      <protection/>
    </xf>
    <xf numFmtId="4" fontId="7" fillId="0" borderId="22" xfId="42" applyNumberFormat="1" applyFont="1" applyFill="1" applyBorder="1" applyAlignment="1">
      <alignment vertical="top"/>
      <protection/>
    </xf>
    <xf numFmtId="173" fontId="23" fillId="0" borderId="48" xfId="42" applyNumberFormat="1" applyFont="1" applyFill="1" applyBorder="1" applyAlignment="1">
      <alignment horizontal="right" vertical="top"/>
      <protection/>
    </xf>
    <xf numFmtId="0" fontId="0" fillId="33" borderId="25" xfId="42" applyFont="1" applyFill="1" applyBorder="1">
      <alignment/>
      <protection/>
    </xf>
    <xf numFmtId="184" fontId="22" fillId="33" borderId="22" xfId="42" applyNumberFormat="1" applyFont="1" applyFill="1" applyBorder="1" applyAlignment="1">
      <alignment horizontal="right" vertical="top"/>
      <protection/>
    </xf>
    <xf numFmtId="179" fontId="22" fillId="0" borderId="90" xfId="42" applyNumberFormat="1" applyFont="1" applyFill="1" applyBorder="1" applyAlignment="1">
      <alignment horizontal="right" vertical="top"/>
      <protection/>
    </xf>
    <xf numFmtId="0" fontId="0" fillId="0" borderId="91" xfId="42" applyFont="1" applyFill="1" applyBorder="1">
      <alignment/>
      <protection/>
    </xf>
    <xf numFmtId="0" fontId="0" fillId="0" borderId="46" xfId="42" applyFont="1" applyFill="1" applyBorder="1">
      <alignment/>
      <protection/>
    </xf>
    <xf numFmtId="0" fontId="0" fillId="0" borderId="47" xfId="42" applyFont="1" applyFill="1" applyBorder="1">
      <alignment/>
      <protection/>
    </xf>
    <xf numFmtId="173" fontId="22" fillId="33" borderId="26" xfId="42" applyNumberFormat="1" applyFont="1" applyFill="1" applyBorder="1" applyAlignment="1">
      <alignment horizontal="right" vertical="top"/>
      <protection/>
    </xf>
    <xf numFmtId="0" fontId="20" fillId="0" borderId="74" xfId="42" applyFont="1" applyFill="1" applyBorder="1" applyAlignment="1">
      <alignment horizontal="left" vertical="top" wrapText="1"/>
      <protection/>
    </xf>
    <xf numFmtId="179" fontId="20" fillId="0" borderId="79" xfId="42" applyNumberFormat="1" applyFont="1" applyFill="1" applyBorder="1" applyAlignment="1">
      <alignment horizontal="right" vertical="top"/>
      <protection/>
    </xf>
    <xf numFmtId="179" fontId="20" fillId="0" borderId="81" xfId="42" applyNumberFormat="1" applyFont="1" applyFill="1" applyBorder="1" applyAlignment="1">
      <alignment horizontal="right" vertical="top"/>
      <protection/>
    </xf>
    <xf numFmtId="177" fontId="20" fillId="0" borderId="41" xfId="42" applyNumberFormat="1" applyFont="1" applyFill="1" applyBorder="1" applyAlignment="1">
      <alignment horizontal="left" vertical="top"/>
      <protection/>
    </xf>
    <xf numFmtId="173" fontId="13" fillId="0" borderId="23" xfId="42" applyNumberFormat="1" applyFont="1" applyFill="1" applyBorder="1" applyAlignment="1">
      <alignment horizontal="right" vertical="top"/>
      <protection/>
    </xf>
    <xf numFmtId="173" fontId="13" fillId="0" borderId="11" xfId="42" applyNumberFormat="1" applyFont="1" applyFill="1" applyBorder="1" applyAlignment="1">
      <alignment horizontal="right" vertical="top"/>
      <protection/>
    </xf>
    <xf numFmtId="176" fontId="13" fillId="0" borderId="36" xfId="42" applyNumberFormat="1" applyFont="1" applyFill="1" applyBorder="1" applyAlignment="1">
      <alignment horizontal="right" vertical="top"/>
      <protection/>
    </xf>
    <xf numFmtId="174" fontId="12" fillId="0" borderId="69" xfId="42" applyNumberFormat="1" applyFont="1" applyFill="1" applyBorder="1" applyAlignment="1">
      <alignment horizontal="left" vertical="top"/>
      <protection/>
    </xf>
    <xf numFmtId="0" fontId="7" fillId="0" borderId="37" xfId="42" applyFont="1" applyFill="1" applyBorder="1">
      <alignment/>
      <protection/>
    </xf>
    <xf numFmtId="173" fontId="12" fillId="0" borderId="37" xfId="42" applyNumberFormat="1" applyFont="1" applyFill="1" applyBorder="1" applyAlignment="1">
      <alignment horizontal="right" vertical="top"/>
      <protection/>
    </xf>
    <xf numFmtId="173" fontId="23" fillId="0" borderId="37" xfId="42" applyNumberFormat="1" applyFont="1" applyFill="1" applyBorder="1" applyAlignment="1">
      <alignment horizontal="right" vertical="top"/>
      <protection/>
    </xf>
    <xf numFmtId="173" fontId="23" fillId="0" borderId="26" xfId="42" applyNumberFormat="1" applyFont="1" applyFill="1" applyBorder="1" applyAlignment="1">
      <alignment horizontal="right" vertical="top"/>
      <protection/>
    </xf>
    <xf numFmtId="176" fontId="14" fillId="0" borderId="25" xfId="42" applyNumberFormat="1" applyFont="1" applyFill="1" applyBorder="1" applyAlignment="1">
      <alignment vertical="top"/>
      <protection/>
    </xf>
    <xf numFmtId="2" fontId="0" fillId="0" borderId="11" xfId="42" applyNumberFormat="1" applyFont="1" applyFill="1" applyBorder="1" applyAlignment="1">
      <alignment vertical="top"/>
      <protection/>
    </xf>
    <xf numFmtId="4" fontId="8" fillId="0" borderId="26" xfId="42" applyNumberFormat="1" applyFont="1" applyFill="1" applyBorder="1" applyAlignment="1">
      <alignment vertical="top"/>
      <protection/>
    </xf>
    <xf numFmtId="2" fontId="8" fillId="34" borderId="23" xfId="42" applyNumberFormat="1" applyFont="1" applyFill="1" applyBorder="1" applyAlignment="1">
      <alignment vertical="top"/>
      <protection/>
    </xf>
    <xf numFmtId="2" fontId="7" fillId="0" borderId="11" xfId="42" applyNumberFormat="1" applyFont="1" applyFill="1" applyBorder="1" applyAlignment="1">
      <alignment vertical="top"/>
      <protection/>
    </xf>
    <xf numFmtId="178" fontId="13" fillId="0" borderId="86" xfId="42" applyNumberFormat="1" applyFont="1" applyFill="1" applyBorder="1" applyAlignment="1">
      <alignment horizontal="right" vertical="top"/>
      <protection/>
    </xf>
    <xf numFmtId="2" fontId="8" fillId="34" borderId="51" xfId="42" applyNumberFormat="1" applyFont="1" applyFill="1" applyBorder="1" applyAlignment="1">
      <alignment vertical="top"/>
      <protection/>
    </xf>
    <xf numFmtId="173" fontId="13" fillId="0" borderId="20" xfId="42" applyNumberFormat="1" applyFont="1" applyFill="1" applyBorder="1" applyAlignment="1">
      <alignment horizontal="right" vertical="top"/>
      <protection/>
    </xf>
    <xf numFmtId="176" fontId="12" fillId="0" borderId="51" xfId="42" applyNumberFormat="1" applyFont="1" applyFill="1" applyBorder="1" applyAlignment="1">
      <alignment horizontal="right" vertical="top"/>
      <protection/>
    </xf>
    <xf numFmtId="176" fontId="13" fillId="0" borderId="18" xfId="42" applyNumberFormat="1" applyFont="1" applyFill="1" applyBorder="1" applyAlignment="1">
      <alignment horizontal="right" vertical="top"/>
      <protection/>
    </xf>
    <xf numFmtId="176" fontId="13" fillId="0" borderId="11" xfId="42" applyNumberFormat="1" applyFont="1" applyFill="1" applyBorder="1" applyAlignment="1">
      <alignment horizontal="right" vertical="top"/>
      <protection/>
    </xf>
    <xf numFmtId="180" fontId="22" fillId="33" borderId="63" xfId="42" applyNumberFormat="1" applyFont="1" applyFill="1" applyBorder="1" applyAlignment="1">
      <alignment horizontal="left" vertical="top"/>
      <protection/>
    </xf>
    <xf numFmtId="0" fontId="14" fillId="0" borderId="23" xfId="42" applyFont="1" applyFill="1" applyBorder="1">
      <alignment/>
      <protection/>
    </xf>
    <xf numFmtId="0" fontId="14" fillId="0" borderId="25" xfId="42" applyFont="1" applyFill="1" applyBorder="1">
      <alignment/>
      <protection/>
    </xf>
    <xf numFmtId="0" fontId="14" fillId="0" borderId="13" xfId="42" applyFont="1" applyFill="1" applyBorder="1">
      <alignment/>
      <protection/>
    </xf>
    <xf numFmtId="0" fontId="14" fillId="0" borderId="0" xfId="42" applyFont="1" applyFill="1" applyBorder="1">
      <alignment/>
      <protection/>
    </xf>
    <xf numFmtId="0" fontId="14" fillId="0" borderId="0" xfId="42" applyFont="1" applyFill="1">
      <alignment/>
      <protection/>
    </xf>
    <xf numFmtId="176" fontId="13" fillId="0" borderId="21" xfId="42" applyNumberFormat="1" applyFont="1" applyFill="1" applyBorder="1" applyAlignment="1">
      <alignment horizontal="right" vertical="top"/>
      <protection/>
    </xf>
    <xf numFmtId="173" fontId="13" fillId="0" borderId="40" xfId="42" applyNumberFormat="1" applyFont="1" applyFill="1" applyBorder="1" applyAlignment="1">
      <alignment horizontal="right" vertical="top"/>
      <protection/>
    </xf>
    <xf numFmtId="0" fontId="14" fillId="0" borderId="26" xfId="42" applyFont="1" applyFill="1" applyBorder="1">
      <alignment/>
      <protection/>
    </xf>
    <xf numFmtId="2" fontId="14" fillId="0" borderId="26" xfId="42" applyNumberFormat="1" applyFont="1" applyFill="1" applyBorder="1" applyAlignment="1">
      <alignment vertical="top"/>
      <protection/>
    </xf>
    <xf numFmtId="179" fontId="13" fillId="0" borderId="0" xfId="42" applyNumberFormat="1" applyFont="1" applyFill="1" applyBorder="1" applyAlignment="1">
      <alignment horizontal="right" vertical="top"/>
      <protection/>
    </xf>
    <xf numFmtId="179" fontId="20" fillId="0" borderId="11" xfId="42" applyNumberFormat="1" applyFont="1" applyFill="1" applyBorder="1" applyAlignment="1">
      <alignment horizontal="right" vertical="top"/>
      <protection/>
    </xf>
    <xf numFmtId="0" fontId="20" fillId="0" borderId="26" xfId="42" applyFont="1" applyFill="1" applyBorder="1" applyAlignment="1">
      <alignment horizontal="left" vertical="top" wrapText="1"/>
      <protection/>
    </xf>
    <xf numFmtId="182" fontId="66" fillId="0" borderId="24" xfId="42" applyNumberFormat="1" applyFont="1" applyFill="1" applyBorder="1" applyAlignment="1">
      <alignment horizontal="right" vertical="top"/>
      <protection/>
    </xf>
    <xf numFmtId="178" fontId="13" fillId="0" borderId="26" xfId="42" applyNumberFormat="1" applyFont="1" applyFill="1" applyBorder="1" applyAlignment="1">
      <alignment horizontal="right" vertical="top"/>
      <protection/>
    </xf>
    <xf numFmtId="49" fontId="14" fillId="0" borderId="24" xfId="42" applyNumberFormat="1" applyFont="1" applyFill="1" applyBorder="1" applyAlignment="1">
      <alignment wrapText="1"/>
      <protection/>
    </xf>
    <xf numFmtId="0" fontId="20" fillId="0" borderId="23" xfId="42" applyFont="1" applyFill="1" applyBorder="1" applyAlignment="1">
      <alignment horizontal="left" vertical="top" wrapText="1"/>
      <protection/>
    </xf>
    <xf numFmtId="49" fontId="14" fillId="0" borderId="26" xfId="42" applyNumberFormat="1" applyFont="1" applyFill="1" applyBorder="1" applyAlignment="1">
      <alignment wrapText="1"/>
      <protection/>
    </xf>
    <xf numFmtId="0" fontId="0" fillId="0" borderId="73" xfId="42" applyFont="1" applyFill="1" applyBorder="1">
      <alignment/>
      <protection/>
    </xf>
    <xf numFmtId="179" fontId="20" fillId="0" borderId="92" xfId="42" applyNumberFormat="1" applyFont="1" applyFill="1" applyBorder="1" applyAlignment="1">
      <alignment horizontal="right" vertical="top"/>
      <protection/>
    </xf>
    <xf numFmtId="2" fontId="0" fillId="0" borderId="81" xfId="42" applyNumberFormat="1" applyFont="1" applyFill="1" applyBorder="1" applyAlignment="1">
      <alignment vertical="top"/>
      <protection/>
    </xf>
    <xf numFmtId="174" fontId="12" fillId="0" borderId="36" xfId="42" applyNumberFormat="1" applyFont="1" applyFill="1" applyBorder="1" applyAlignment="1">
      <alignment horizontal="left" vertical="top"/>
      <protection/>
    </xf>
    <xf numFmtId="0" fontId="0" fillId="0" borderId="47" xfId="42" applyFont="1" applyFill="1" applyBorder="1">
      <alignment/>
      <protection/>
    </xf>
    <xf numFmtId="175" fontId="20" fillId="0" borderId="43" xfId="42" applyNumberFormat="1" applyFont="1" applyFill="1" applyBorder="1" applyAlignment="1">
      <alignment horizontal="left" vertical="top"/>
      <protection/>
    </xf>
    <xf numFmtId="0" fontId="14" fillId="0" borderId="13" xfId="42" applyFont="1" applyFill="1" applyBorder="1" applyAlignment="1">
      <alignment vertical="top"/>
      <protection/>
    </xf>
    <xf numFmtId="0" fontId="0" fillId="33" borderId="69" xfId="42" applyFont="1" applyFill="1" applyBorder="1">
      <alignment/>
      <protection/>
    </xf>
    <xf numFmtId="178" fontId="66" fillId="0" borderId="13" xfId="42" applyNumberFormat="1" applyFont="1" applyFill="1" applyBorder="1" applyAlignment="1">
      <alignment horizontal="right" vertical="top"/>
      <protection/>
    </xf>
    <xf numFmtId="175" fontId="13" fillId="0" borderId="79" xfId="42" applyNumberFormat="1" applyFont="1" applyFill="1" applyBorder="1" applyAlignment="1">
      <alignment horizontal="left" vertical="top"/>
      <protection/>
    </xf>
    <xf numFmtId="0" fontId="20" fillId="0" borderId="93" xfId="42" applyFont="1" applyFill="1" applyBorder="1" applyAlignment="1">
      <alignment horizontal="left" vertical="top" wrapText="1"/>
      <protection/>
    </xf>
    <xf numFmtId="176" fontId="13" fillId="0" borderId="94" xfId="42" applyNumberFormat="1" applyFont="1" applyFill="1" applyBorder="1" applyAlignment="1">
      <alignment horizontal="right" vertical="top"/>
      <protection/>
    </xf>
    <xf numFmtId="176" fontId="20" fillId="0" borderId="94" xfId="42" applyNumberFormat="1" applyFont="1" applyFill="1" applyBorder="1" applyAlignment="1">
      <alignment horizontal="right" vertical="top"/>
      <protection/>
    </xf>
    <xf numFmtId="179" fontId="13" fillId="0" borderId="34" xfId="42" applyNumberFormat="1" applyFont="1" applyFill="1" applyBorder="1" applyAlignment="1">
      <alignment horizontal="right" vertical="top"/>
      <protection/>
    </xf>
    <xf numFmtId="179" fontId="20" fillId="0" borderId="34" xfId="42" applyNumberFormat="1" applyFont="1" applyFill="1" applyBorder="1" applyAlignment="1">
      <alignment horizontal="right" vertical="top"/>
      <protection/>
    </xf>
    <xf numFmtId="0" fontId="14" fillId="0" borderId="22" xfId="42" applyFont="1" applyFill="1" applyBorder="1" applyAlignment="1">
      <alignment vertical="top"/>
      <protection/>
    </xf>
    <xf numFmtId="0" fontId="14" fillId="0" borderId="23" xfId="42" applyFont="1" applyFill="1" applyBorder="1" applyAlignment="1">
      <alignment vertical="top"/>
      <protection/>
    </xf>
    <xf numFmtId="176" fontId="13" fillId="0" borderId="34" xfId="42" applyNumberFormat="1" applyFont="1" applyFill="1" applyBorder="1" applyAlignment="1">
      <alignment horizontal="right" vertical="top"/>
      <protection/>
    </xf>
    <xf numFmtId="2" fontId="0" fillId="0" borderId="33" xfId="42" applyNumberFormat="1" applyFont="1" applyFill="1" applyBorder="1" applyAlignment="1">
      <alignment vertical="top"/>
      <protection/>
    </xf>
    <xf numFmtId="0" fontId="0" fillId="0" borderId="26" xfId="0" applyBorder="1" applyAlignment="1">
      <alignment vertical="top"/>
    </xf>
    <xf numFmtId="0" fontId="5" fillId="0" borderId="54" xfId="42" applyFont="1" applyFill="1" applyBorder="1" applyAlignment="1">
      <alignment horizontal="center" vertical="center"/>
      <protection/>
    </xf>
    <xf numFmtId="0" fontId="5" fillId="0" borderId="95" xfId="42" applyFont="1" applyBorder="1" applyAlignment="1">
      <alignment horizontal="center"/>
      <protection/>
    </xf>
    <xf numFmtId="0" fontId="4" fillId="0" borderId="54" xfId="42" applyFont="1" applyFill="1" applyBorder="1" applyAlignment="1">
      <alignment horizontal="center" vertical="center"/>
      <protection/>
    </xf>
    <xf numFmtId="0" fontId="6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  <xf numFmtId="0" fontId="21" fillId="0" borderId="54" xfId="42" applyFont="1" applyFill="1" applyBorder="1" applyAlignment="1">
      <alignment horizontal="center" vertical="center"/>
      <protection/>
    </xf>
    <xf numFmtId="0" fontId="8" fillId="0" borderId="95" xfId="42" applyFont="1" applyBorder="1" applyAlignment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5"/>
  <sheetViews>
    <sheetView tabSelected="1" zoomScaleSheetLayoutView="100" zoomScalePageLayoutView="0" workbookViewId="0" topLeftCell="A481">
      <selection activeCell="L45" sqref="L45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2.7109375" style="0" customWidth="1"/>
    <col min="4" max="4" width="6.421875" style="0" customWidth="1"/>
    <col min="5" max="5" width="48.421875" style="8" customWidth="1"/>
    <col min="6" max="6" width="14.421875" style="0" bestFit="1" customWidth="1"/>
    <col min="7" max="7" width="13.140625" style="507" customWidth="1"/>
    <col min="8" max="8" width="12.28125" style="431" bestFit="1" customWidth="1"/>
    <col min="9" max="9" width="14.8515625" style="539" customWidth="1"/>
    <col min="10" max="10" width="8.8515625" style="0" customWidth="1"/>
  </cols>
  <sheetData>
    <row r="1" spans="1:9" ht="15" customHeight="1">
      <c r="A1" s="729" t="s">
        <v>212</v>
      </c>
      <c r="B1" s="730"/>
      <c r="C1" s="730"/>
      <c r="D1" s="730"/>
      <c r="E1" s="730"/>
      <c r="F1" s="730"/>
      <c r="G1" s="37" t="s">
        <v>139</v>
      </c>
      <c r="H1" s="405"/>
      <c r="I1" s="36" t="s">
        <v>137</v>
      </c>
    </row>
    <row r="2" spans="1:9" ht="13.5" thickBot="1">
      <c r="A2" s="198"/>
      <c r="B2" s="198"/>
      <c r="C2" s="198"/>
      <c r="D2" s="198"/>
      <c r="E2" s="199"/>
      <c r="F2" s="200"/>
      <c r="G2" s="493"/>
      <c r="H2" s="406"/>
      <c r="I2" s="201"/>
    </row>
    <row r="3" spans="1:10" s="234" customFormat="1" ht="11.25" customHeight="1" thickBot="1">
      <c r="A3" s="226" t="s">
        <v>94</v>
      </c>
      <c r="B3" s="227" t="s">
        <v>124</v>
      </c>
      <c r="C3" s="731" t="s">
        <v>106</v>
      </c>
      <c r="D3" s="732"/>
      <c r="E3" s="229" t="s">
        <v>93</v>
      </c>
      <c r="F3" s="228" t="s">
        <v>131</v>
      </c>
      <c r="G3" s="230" t="s">
        <v>132</v>
      </c>
      <c r="H3" s="231" t="s">
        <v>133</v>
      </c>
      <c r="I3" s="232" t="s">
        <v>138</v>
      </c>
      <c r="J3" s="233"/>
    </row>
    <row r="4" spans="1:10" s="44" customFormat="1" ht="13.5" customHeight="1">
      <c r="A4" s="235">
        <v>10</v>
      </c>
      <c r="B4" s="236"/>
      <c r="C4" s="237"/>
      <c r="D4" s="238"/>
      <c r="E4" s="239" t="s">
        <v>120</v>
      </c>
      <c r="F4" s="240">
        <f>SUM(F5)</f>
        <v>928812.38</v>
      </c>
      <c r="G4" s="565">
        <f>SUM(G5)</f>
        <v>926360.31</v>
      </c>
      <c r="H4" s="407">
        <f>SUM(G4*100/F4)</f>
        <v>99.73599942757008</v>
      </c>
      <c r="I4" s="567">
        <f>SUM(I10:I15)</f>
        <v>0</v>
      </c>
      <c r="J4" s="42"/>
    </row>
    <row r="5" spans="1:10" s="14" customFormat="1" ht="12.75">
      <c r="A5" s="22"/>
      <c r="B5" s="224">
        <v>1095</v>
      </c>
      <c r="C5" s="13"/>
      <c r="D5" s="13"/>
      <c r="E5" s="61" t="s">
        <v>112</v>
      </c>
      <c r="F5" s="62">
        <f>SUM(F23,F6)</f>
        <v>928812.38</v>
      </c>
      <c r="G5" s="566">
        <f>SUM(G23,G6)</f>
        <v>926360.31</v>
      </c>
      <c r="H5" s="408">
        <f>SUM(G5*100/F5)</f>
        <v>99.73599942757008</v>
      </c>
      <c r="I5" s="568">
        <f>SUM(I10:I18)</f>
        <v>0</v>
      </c>
      <c r="J5" s="13"/>
    </row>
    <row r="6" spans="1:10" s="14" customFormat="1" ht="12.75">
      <c r="A6" s="11"/>
      <c r="B6" s="271"/>
      <c r="C6" s="221"/>
      <c r="D6" s="40"/>
      <c r="E6" s="269" t="s">
        <v>46</v>
      </c>
      <c r="F6" s="270">
        <f>SUM(F8,F10,F15,F22)</f>
        <v>428812.38</v>
      </c>
      <c r="G6" s="270">
        <f>SUM(G8,G10,G15,G22)</f>
        <v>426360.31</v>
      </c>
      <c r="H6" s="409">
        <f>SUM(G6*100/F6)</f>
        <v>99.428171826569</v>
      </c>
      <c r="I6" s="456">
        <f>SUM(I10:I12)</f>
        <v>0</v>
      </c>
      <c r="J6" s="13"/>
    </row>
    <row r="7" spans="1:10" s="14" customFormat="1" ht="12.75">
      <c r="A7" s="11"/>
      <c r="B7" s="271"/>
      <c r="C7" s="15"/>
      <c r="D7" s="27"/>
      <c r="E7" s="277" t="s">
        <v>47</v>
      </c>
      <c r="F7" s="270"/>
      <c r="G7" s="494"/>
      <c r="H7" s="410" t="s">
        <v>134</v>
      </c>
      <c r="I7" s="473"/>
      <c r="J7" s="13"/>
    </row>
    <row r="8" spans="1:10" s="53" customFormat="1" ht="12.75">
      <c r="A8" s="55"/>
      <c r="B8" s="54"/>
      <c r="C8" s="78"/>
      <c r="D8" s="63">
        <v>690</v>
      </c>
      <c r="E8" s="50" t="s">
        <v>105</v>
      </c>
      <c r="F8" s="64">
        <v>2455</v>
      </c>
      <c r="G8" s="345">
        <v>0</v>
      </c>
      <c r="H8" s="404">
        <f>SUM(G8*100/F8)</f>
        <v>0</v>
      </c>
      <c r="I8" s="569">
        <v>0</v>
      </c>
      <c r="J8" s="52"/>
    </row>
    <row r="9" spans="1:10" s="44" customFormat="1" ht="53.25" customHeight="1">
      <c r="A9" s="55"/>
      <c r="B9" s="54"/>
      <c r="C9" s="74"/>
      <c r="D9" s="67" t="s">
        <v>134</v>
      </c>
      <c r="E9" s="68" t="s">
        <v>51</v>
      </c>
      <c r="F9" s="69" t="s">
        <v>134</v>
      </c>
      <c r="G9" s="495"/>
      <c r="H9" s="411" t="s">
        <v>134</v>
      </c>
      <c r="I9" s="564"/>
      <c r="J9" s="42"/>
    </row>
    <row r="10" spans="1:10" s="53" customFormat="1" ht="13.5" customHeight="1">
      <c r="A10" s="55"/>
      <c r="B10" s="54"/>
      <c r="C10" s="78"/>
      <c r="D10" s="63">
        <v>750</v>
      </c>
      <c r="E10" s="79" t="s">
        <v>98</v>
      </c>
      <c r="F10" s="80">
        <v>2690</v>
      </c>
      <c r="G10" s="560">
        <v>2692.93</v>
      </c>
      <c r="H10" s="412">
        <f>SUM(G10*100/F10)</f>
        <v>100.1089219330855</v>
      </c>
      <c r="I10" s="569">
        <v>0</v>
      </c>
      <c r="J10" s="52"/>
    </row>
    <row r="11" spans="1:10" s="44" customFormat="1" ht="12.75">
      <c r="A11" s="55"/>
      <c r="B11" s="54"/>
      <c r="C11" s="52"/>
      <c r="D11" s="52"/>
      <c r="E11" s="81" t="s">
        <v>2</v>
      </c>
      <c r="F11" s="54"/>
      <c r="G11" s="479"/>
      <c r="H11" s="411" t="s">
        <v>134</v>
      </c>
      <c r="I11" s="561"/>
      <c r="J11" s="41"/>
    </row>
    <row r="12" spans="1:10" s="53" customFormat="1" ht="12.75">
      <c r="A12" s="58"/>
      <c r="B12" s="47"/>
      <c r="C12" s="42"/>
      <c r="D12" s="42"/>
      <c r="E12" s="81" t="s">
        <v>76</v>
      </c>
      <c r="F12" s="54"/>
      <c r="G12" s="479"/>
      <c r="H12" s="411" t="s">
        <v>134</v>
      </c>
      <c r="I12" s="561"/>
      <c r="J12" s="52"/>
    </row>
    <row r="13" spans="1:10" s="53" customFormat="1" ht="13.5" customHeight="1">
      <c r="A13" s="55"/>
      <c r="B13" s="54"/>
      <c r="C13" s="52"/>
      <c r="D13" s="52"/>
      <c r="E13" s="81" t="s">
        <v>130</v>
      </c>
      <c r="F13" s="54"/>
      <c r="G13" s="479"/>
      <c r="H13" s="411" t="s">
        <v>134</v>
      </c>
      <c r="I13" s="561"/>
      <c r="J13" s="52"/>
    </row>
    <row r="14" spans="1:10" s="53" customFormat="1" ht="12.75">
      <c r="A14" s="55"/>
      <c r="B14" s="54"/>
      <c r="C14" s="66"/>
      <c r="D14" s="74"/>
      <c r="E14" s="508" t="s">
        <v>135</v>
      </c>
      <c r="F14" s="509"/>
      <c r="G14" s="496"/>
      <c r="H14" s="449" t="s">
        <v>134</v>
      </c>
      <c r="I14" s="555"/>
      <c r="J14" s="52"/>
    </row>
    <row r="15" spans="1:10" s="53" customFormat="1" ht="25.5">
      <c r="A15" s="58"/>
      <c r="B15" s="47"/>
      <c r="C15" s="42"/>
      <c r="D15" s="84">
        <v>2010</v>
      </c>
      <c r="E15" s="57" t="s">
        <v>74</v>
      </c>
      <c r="F15" s="85">
        <v>418692.38</v>
      </c>
      <c r="G15" s="511">
        <v>418692.38</v>
      </c>
      <c r="H15" s="412">
        <f>SUM(G15*100/F15)</f>
        <v>100</v>
      </c>
      <c r="I15" s="561">
        <v>0</v>
      </c>
      <c r="J15" s="52"/>
    </row>
    <row r="16" spans="1:10" s="44" customFormat="1" ht="12.75">
      <c r="A16" s="55"/>
      <c r="B16" s="54"/>
      <c r="C16" s="52"/>
      <c r="D16" s="52"/>
      <c r="E16" s="57" t="s">
        <v>75</v>
      </c>
      <c r="F16" s="52"/>
      <c r="G16" s="479"/>
      <c r="H16" s="411" t="s">
        <v>134</v>
      </c>
      <c r="I16" s="570"/>
      <c r="J16" s="42"/>
    </row>
    <row r="17" spans="1:10" s="44" customFormat="1" ht="12.75">
      <c r="A17" s="55"/>
      <c r="B17" s="54"/>
      <c r="C17" s="52"/>
      <c r="D17" s="52"/>
      <c r="E17" s="57" t="s">
        <v>166</v>
      </c>
      <c r="F17" s="52"/>
      <c r="G17" s="510"/>
      <c r="H17" s="411" t="s">
        <v>134</v>
      </c>
      <c r="I17" s="536"/>
      <c r="J17" s="42"/>
    </row>
    <row r="18" spans="1:10" s="443" customFormat="1" ht="78.75" customHeight="1">
      <c r="A18" s="439"/>
      <c r="B18" s="440"/>
      <c r="C18" s="439"/>
      <c r="D18" s="441"/>
      <c r="E18" s="444" t="s">
        <v>165</v>
      </c>
      <c r="F18" s="445" t="s">
        <v>134</v>
      </c>
      <c r="G18" s="497" t="s">
        <v>134</v>
      </c>
      <c r="H18" s="411" t="s">
        <v>134</v>
      </c>
      <c r="I18" s="528"/>
      <c r="J18" s="442"/>
    </row>
    <row r="19" spans="1:9" s="117" customFormat="1" ht="12.75">
      <c r="A19" s="113" t="s">
        <v>127</v>
      </c>
      <c r="B19" s="114">
        <v>1</v>
      </c>
      <c r="C19" s="115"/>
      <c r="D19" s="115"/>
      <c r="E19" s="116"/>
      <c r="F19" s="115"/>
      <c r="G19" s="498"/>
      <c r="H19" s="572" t="s">
        <v>134</v>
      </c>
      <c r="I19" s="532"/>
    </row>
    <row r="20" spans="1:9" s="1" customFormat="1" ht="13.5" thickBot="1">
      <c r="A20" s="202"/>
      <c r="B20" s="203"/>
      <c r="C20" s="7"/>
      <c r="D20" s="7"/>
      <c r="E20" s="204"/>
      <c r="F20" s="7"/>
      <c r="G20" s="499"/>
      <c r="H20" s="573" t="s">
        <v>134</v>
      </c>
      <c r="I20" s="533"/>
    </row>
    <row r="21" spans="1:10" s="3" customFormat="1" ht="11.25" customHeight="1" thickBot="1">
      <c r="A21" s="205" t="s">
        <v>94</v>
      </c>
      <c r="B21" s="206" t="s">
        <v>124</v>
      </c>
      <c r="C21" s="728" t="s">
        <v>106</v>
      </c>
      <c r="D21" s="727"/>
      <c r="E21" s="208" t="s">
        <v>93</v>
      </c>
      <c r="F21" s="207" t="s">
        <v>131</v>
      </c>
      <c r="G21" s="230" t="s">
        <v>132</v>
      </c>
      <c r="H21" s="571" t="s">
        <v>133</v>
      </c>
      <c r="I21" s="232" t="s">
        <v>138</v>
      </c>
      <c r="J21" s="6"/>
    </row>
    <row r="22" spans="1:10" s="44" customFormat="1" ht="91.5" customHeight="1">
      <c r="A22" s="47"/>
      <c r="B22" s="91"/>
      <c r="C22" s="193"/>
      <c r="D22" s="668">
        <v>2710</v>
      </c>
      <c r="E22" s="525" t="s">
        <v>243</v>
      </c>
      <c r="F22" s="587">
        <v>4975</v>
      </c>
      <c r="G22" s="587">
        <v>4975</v>
      </c>
      <c r="H22" s="454">
        <f>SUM(G22*100/F22)</f>
        <v>100</v>
      </c>
      <c r="I22" s="457">
        <v>0</v>
      </c>
      <c r="J22" s="42"/>
    </row>
    <row r="23" spans="1:10" s="14" customFormat="1" ht="12.75">
      <c r="A23" s="25"/>
      <c r="B23" s="268"/>
      <c r="C23" s="221"/>
      <c r="D23" s="40"/>
      <c r="E23" s="269" t="s">
        <v>48</v>
      </c>
      <c r="F23" s="270">
        <f>SUM(F25)</f>
        <v>500000</v>
      </c>
      <c r="G23" s="357">
        <f>SUM(G25)</f>
        <v>500000</v>
      </c>
      <c r="H23" s="411">
        <f>SUM(G23*100/F23)</f>
        <v>100</v>
      </c>
      <c r="I23" s="456">
        <f>SUM(I25:I27)</f>
        <v>0</v>
      </c>
      <c r="J23" s="13"/>
    </row>
    <row r="24" spans="1:10" s="14" customFormat="1" ht="12.75">
      <c r="A24" s="11"/>
      <c r="B24" s="271"/>
      <c r="C24" s="15"/>
      <c r="D24" s="27"/>
      <c r="E24" s="400" t="s">
        <v>47</v>
      </c>
      <c r="F24" s="97"/>
      <c r="G24" s="514"/>
      <c r="H24" s="409" t="s">
        <v>134</v>
      </c>
      <c r="I24" s="574"/>
      <c r="J24" s="13"/>
    </row>
    <row r="25" spans="1:10" s="215" customFormat="1" ht="12.75">
      <c r="A25" s="218"/>
      <c r="B25" s="217"/>
      <c r="C25" s="219"/>
      <c r="D25" s="118">
        <v>6297</v>
      </c>
      <c r="E25" s="79" t="s">
        <v>42</v>
      </c>
      <c r="F25" s="51">
        <v>500000</v>
      </c>
      <c r="G25" s="515">
        <v>500000</v>
      </c>
      <c r="H25" s="411">
        <f>SUM(G25*100/F25)</f>
        <v>100</v>
      </c>
      <c r="I25" s="569">
        <v>0</v>
      </c>
      <c r="J25" s="214"/>
    </row>
    <row r="26" spans="1:10" s="215" customFormat="1" ht="13.5" customHeight="1">
      <c r="A26" s="218"/>
      <c r="B26" s="214"/>
      <c r="C26" s="216"/>
      <c r="D26" s="214"/>
      <c r="E26" s="81" t="s">
        <v>43</v>
      </c>
      <c r="F26" s="218"/>
      <c r="G26" s="42" t="s">
        <v>134</v>
      </c>
      <c r="H26" s="415" t="s">
        <v>134</v>
      </c>
      <c r="I26" s="531"/>
      <c r="J26" s="214"/>
    </row>
    <row r="27" spans="1:10" s="215" customFormat="1" ht="12.75">
      <c r="A27" s="218"/>
      <c r="B27" s="214"/>
      <c r="C27" s="216"/>
      <c r="D27" s="214"/>
      <c r="E27" s="81" t="s">
        <v>44</v>
      </c>
      <c r="F27" s="218"/>
      <c r="G27" s="42"/>
      <c r="H27" s="415" t="s">
        <v>134</v>
      </c>
      <c r="I27" s="531"/>
      <c r="J27" s="214"/>
    </row>
    <row r="28" spans="1:10" s="436" customFormat="1" ht="41.25" customHeight="1" thickBot="1">
      <c r="A28" s="437"/>
      <c r="B28" s="437"/>
      <c r="C28" s="437"/>
      <c r="D28" s="438"/>
      <c r="E28" s="516" t="s">
        <v>164</v>
      </c>
      <c r="F28" s="492" t="s">
        <v>134</v>
      </c>
      <c r="G28" s="517" t="s">
        <v>134</v>
      </c>
      <c r="H28" s="416"/>
      <c r="I28" s="534"/>
      <c r="J28" s="435"/>
    </row>
    <row r="29" spans="1:10" s="215" customFormat="1" ht="12.75">
      <c r="A29" s="320">
        <v>600</v>
      </c>
      <c r="B29" s="241"/>
      <c r="C29" s="242"/>
      <c r="D29" s="241"/>
      <c r="E29" s="243" t="s">
        <v>38</v>
      </c>
      <c r="F29" s="513">
        <f>SUM(F30,F46)</f>
        <v>117263</v>
      </c>
      <c r="G29" s="513">
        <f>SUM(G30,G46)</f>
        <v>153263.94</v>
      </c>
      <c r="H29" s="680">
        <f>SUM(G29*100/F29)</f>
        <v>130.70102248791179</v>
      </c>
      <c r="I29" s="576">
        <f>SUM(I30,I46)</f>
        <v>0</v>
      </c>
      <c r="J29" s="214"/>
    </row>
    <row r="30" spans="1:10" s="14" customFormat="1" ht="12.75">
      <c r="A30" s="35"/>
      <c r="B30" s="319">
        <v>60016</v>
      </c>
      <c r="C30" s="12"/>
      <c r="D30" s="29"/>
      <c r="E30" s="45" t="s">
        <v>39</v>
      </c>
      <c r="F30" s="46">
        <f>SUM(F41,F31)</f>
        <v>113723</v>
      </c>
      <c r="G30" s="46">
        <f>SUM(G41,G31)</f>
        <v>149723.64</v>
      </c>
      <c r="H30" s="482">
        <f>SUM(G30*100/F30)</f>
        <v>131.65642833903433</v>
      </c>
      <c r="I30" s="577">
        <f>SUM(I31)</f>
        <v>0</v>
      </c>
      <c r="J30" s="13"/>
    </row>
    <row r="31" spans="1:10" s="14" customFormat="1" ht="12.75">
      <c r="A31" s="11"/>
      <c r="B31" s="271"/>
      <c r="C31" s="221"/>
      <c r="D31" s="40"/>
      <c r="E31" s="269" t="s">
        <v>46</v>
      </c>
      <c r="F31" s="270">
        <f>SUM(F33:F36)</f>
        <v>27473</v>
      </c>
      <c r="G31" s="270">
        <f>SUM(G33:G36)</f>
        <v>27473.64</v>
      </c>
      <c r="H31" s="454">
        <f>SUM(G31*100/F31)</f>
        <v>100.00232955993157</v>
      </c>
      <c r="I31" s="456">
        <f>SUM(I35:I36)</f>
        <v>0</v>
      </c>
      <c r="J31" s="13"/>
    </row>
    <row r="32" spans="1:10" s="14" customFormat="1" ht="12.75">
      <c r="A32" s="11"/>
      <c r="B32" s="271"/>
      <c r="C32" s="15"/>
      <c r="D32" s="27"/>
      <c r="E32" s="277" t="s">
        <v>47</v>
      </c>
      <c r="F32" s="270"/>
      <c r="G32" s="359"/>
      <c r="H32" s="450" t="s">
        <v>134</v>
      </c>
      <c r="I32" s="473"/>
      <c r="J32" s="13"/>
    </row>
    <row r="33" spans="1:10" s="53" customFormat="1" ht="25.5">
      <c r="A33" s="58"/>
      <c r="B33" s="47"/>
      <c r="C33" s="70"/>
      <c r="D33" s="71">
        <v>580</v>
      </c>
      <c r="E33" s="72" t="s">
        <v>163</v>
      </c>
      <c r="F33" s="264">
        <v>17957</v>
      </c>
      <c r="G33" s="612">
        <v>17957.44</v>
      </c>
      <c r="H33" s="447">
        <f>SUM(G33*100/F33)</f>
        <v>100.00245029793395</v>
      </c>
      <c r="I33" s="561">
        <v>0</v>
      </c>
      <c r="J33" s="52"/>
    </row>
    <row r="34" spans="1:10" s="53" customFormat="1" ht="25.5">
      <c r="A34" s="55"/>
      <c r="B34" s="54"/>
      <c r="C34" s="74"/>
      <c r="D34" s="75"/>
      <c r="E34" s="339" t="s">
        <v>226</v>
      </c>
      <c r="F34" s="76"/>
      <c r="G34" s="640"/>
      <c r="H34" s="459" t="s">
        <v>134</v>
      </c>
      <c r="I34" s="555"/>
      <c r="J34" s="52"/>
    </row>
    <row r="35" spans="1:10" s="335" customFormat="1" ht="12.75">
      <c r="A35" s="340"/>
      <c r="B35" s="331"/>
      <c r="C35" s="349"/>
      <c r="D35" s="294">
        <v>920</v>
      </c>
      <c r="E35" s="350" t="s">
        <v>129</v>
      </c>
      <c r="F35" s="297">
        <v>353</v>
      </c>
      <c r="G35" s="296">
        <v>353.06</v>
      </c>
      <c r="H35" s="454">
        <f>SUM(G35*100/F35)</f>
        <v>100.01699716713881</v>
      </c>
      <c r="I35" s="457">
        <v>0</v>
      </c>
      <c r="J35" s="334"/>
    </row>
    <row r="36" spans="1:10" s="335" customFormat="1" ht="12.75">
      <c r="A36" s="331"/>
      <c r="B36" s="512"/>
      <c r="C36" s="341"/>
      <c r="D36" s="342">
        <v>970</v>
      </c>
      <c r="E36" s="343" t="s">
        <v>102</v>
      </c>
      <c r="F36" s="344">
        <v>9163</v>
      </c>
      <c r="G36" s="345">
        <v>9163.14</v>
      </c>
      <c r="H36" s="450">
        <f>SUM(G36*100/F36)</f>
        <v>100.00152788388083</v>
      </c>
      <c r="I36" s="569">
        <v>0</v>
      </c>
      <c r="J36" s="334"/>
    </row>
    <row r="37" spans="1:10" s="335" customFormat="1" ht="25.5">
      <c r="A37" s="360"/>
      <c r="B37" s="332"/>
      <c r="C37" s="336"/>
      <c r="D37" s="346" t="s">
        <v>134</v>
      </c>
      <c r="E37" s="68" t="s">
        <v>157</v>
      </c>
      <c r="F37" s="348" t="s">
        <v>134</v>
      </c>
      <c r="G37" s="495"/>
      <c r="H37" s="418" t="s">
        <v>134</v>
      </c>
      <c r="I37" s="528"/>
      <c r="J37" s="334"/>
    </row>
    <row r="38" spans="1:10" s="117" customFormat="1" ht="12.75">
      <c r="A38" s="113" t="s">
        <v>127</v>
      </c>
      <c r="B38" s="114">
        <v>2</v>
      </c>
      <c r="C38" s="115"/>
      <c r="D38" s="115"/>
      <c r="E38" s="116"/>
      <c r="F38" s="115"/>
      <c r="G38" s="498"/>
      <c r="H38" s="413" t="s">
        <v>134</v>
      </c>
      <c r="I38" s="532"/>
      <c r="J38" s="115"/>
    </row>
    <row r="39" spans="1:9" s="1" customFormat="1" ht="13.5" thickBot="1">
      <c r="A39" s="5"/>
      <c r="B39" s="4"/>
      <c r="C39" s="2"/>
      <c r="D39" s="2"/>
      <c r="E39" s="10"/>
      <c r="F39" s="2"/>
      <c r="G39" s="337"/>
      <c r="H39" s="414" t="s">
        <v>134</v>
      </c>
      <c r="I39" s="535"/>
    </row>
    <row r="40" spans="1:10" s="3" customFormat="1" ht="11.25" customHeight="1" thickBot="1">
      <c r="A40" s="205" t="s">
        <v>94</v>
      </c>
      <c r="B40" s="206" t="s">
        <v>124</v>
      </c>
      <c r="C40" s="728" t="s">
        <v>106</v>
      </c>
      <c r="D40" s="727"/>
      <c r="E40" s="208" t="s">
        <v>93</v>
      </c>
      <c r="F40" s="207" t="s">
        <v>131</v>
      </c>
      <c r="G40" s="230" t="s">
        <v>132</v>
      </c>
      <c r="H40" s="433" t="s">
        <v>133</v>
      </c>
      <c r="I40" s="232" t="s">
        <v>138</v>
      </c>
      <c r="J40" s="6"/>
    </row>
    <row r="41" spans="1:10" s="14" customFormat="1" ht="12.75">
      <c r="A41" s="25"/>
      <c r="B41" s="268"/>
      <c r="C41" s="221"/>
      <c r="D41" s="40"/>
      <c r="E41" s="269" t="s">
        <v>48</v>
      </c>
      <c r="F41" s="270">
        <f>SUM(F43)</f>
        <v>86250</v>
      </c>
      <c r="G41" s="270">
        <v>122250</v>
      </c>
      <c r="H41" s="450">
        <f>SUM(G41*100/F41)</f>
        <v>141.7391304347826</v>
      </c>
      <c r="I41" s="456">
        <f>SUM(I43)</f>
        <v>0</v>
      </c>
      <c r="J41" s="13"/>
    </row>
    <row r="42" spans="1:10" s="14" customFormat="1" ht="12.75">
      <c r="A42" s="11"/>
      <c r="B42" s="271"/>
      <c r="C42" s="15"/>
      <c r="D42" s="27"/>
      <c r="E42" s="277" t="s">
        <v>47</v>
      </c>
      <c r="F42" s="270"/>
      <c r="G42" s="671"/>
      <c r="H42" s="454" t="s">
        <v>134</v>
      </c>
      <c r="I42" s="473"/>
      <c r="J42" s="13"/>
    </row>
    <row r="43" spans="1:10" s="44" customFormat="1" ht="38.25" customHeight="1">
      <c r="A43" s="58"/>
      <c r="B43" s="47"/>
      <c r="C43" s="42"/>
      <c r="D43" s="212">
        <v>6300</v>
      </c>
      <c r="E43" s="57" t="s">
        <v>213</v>
      </c>
      <c r="F43" s="669">
        <v>86250</v>
      </c>
      <c r="G43" s="670">
        <v>122250</v>
      </c>
      <c r="H43" s="447">
        <f>SUM(G43*100/F43)</f>
        <v>141.7391304347826</v>
      </c>
      <c r="I43" s="553">
        <v>0</v>
      </c>
      <c r="J43" s="42"/>
    </row>
    <row r="44" spans="1:10" s="44" customFormat="1" ht="13.5" customHeight="1">
      <c r="A44" s="47"/>
      <c r="B44" s="42"/>
      <c r="C44" s="58"/>
      <c r="D44" s="396"/>
      <c r="E44" s="57" t="s">
        <v>214</v>
      </c>
      <c r="F44" s="47"/>
      <c r="G44" s="58"/>
      <c r="H44" s="450" t="s">
        <v>134</v>
      </c>
      <c r="I44" s="626"/>
      <c r="J44" s="42"/>
    </row>
    <row r="45" spans="1:10" s="44" customFormat="1" ht="38.25">
      <c r="A45" s="47"/>
      <c r="B45" s="60"/>
      <c r="C45" s="59"/>
      <c r="D45" s="60"/>
      <c r="E45" s="705" t="s">
        <v>225</v>
      </c>
      <c r="F45" s="677" t="s">
        <v>134</v>
      </c>
      <c r="G45" s="446" t="s">
        <v>134</v>
      </c>
      <c r="H45" s="459" t="s">
        <v>134</v>
      </c>
      <c r="I45" s="679"/>
      <c r="J45" s="42"/>
    </row>
    <row r="46" spans="1:10" s="14" customFormat="1" ht="12.75">
      <c r="A46" s="25"/>
      <c r="B46" s="672">
        <v>60095</v>
      </c>
      <c r="C46" s="673"/>
      <c r="D46" s="13"/>
      <c r="E46" s="61" t="s">
        <v>39</v>
      </c>
      <c r="F46" s="674">
        <f>SUM(F54,F47)</f>
        <v>3540</v>
      </c>
      <c r="G46" s="675">
        <f>SUM(G54,G47)</f>
        <v>3540.3</v>
      </c>
      <c r="H46" s="681">
        <f>SUM(G46*100/F46)</f>
        <v>100.00847457627118</v>
      </c>
      <c r="I46" s="676">
        <f>SUM(I47)</f>
        <v>0</v>
      </c>
      <c r="J46" s="13"/>
    </row>
    <row r="47" spans="1:10" s="14" customFormat="1" ht="13.5" customHeight="1">
      <c r="A47" s="11"/>
      <c r="B47" s="271"/>
      <c r="C47" s="221"/>
      <c r="D47" s="40"/>
      <c r="E47" s="269" t="s">
        <v>46</v>
      </c>
      <c r="F47" s="270">
        <f>SUM(F49)</f>
        <v>3540</v>
      </c>
      <c r="G47" s="357">
        <f>SUM(G49)</f>
        <v>3540.3</v>
      </c>
      <c r="H47" s="454">
        <f>SUM(G47*100/F47)</f>
        <v>100.00847457627118</v>
      </c>
      <c r="I47" s="456">
        <f>SUM(I49)</f>
        <v>0</v>
      </c>
      <c r="J47" s="13"/>
    </row>
    <row r="48" spans="1:10" s="14" customFormat="1" ht="12.75">
      <c r="A48" s="11"/>
      <c r="B48" s="271"/>
      <c r="C48" s="15"/>
      <c r="D48" s="27"/>
      <c r="E48" s="277" t="s">
        <v>47</v>
      </c>
      <c r="F48" s="270"/>
      <c r="G48" s="359"/>
      <c r="H48" s="454" t="s">
        <v>134</v>
      </c>
      <c r="I48" s="473"/>
      <c r="J48" s="13"/>
    </row>
    <row r="49" spans="1:10" s="335" customFormat="1" ht="12.75">
      <c r="A49" s="331"/>
      <c r="B49" s="512"/>
      <c r="C49" s="341"/>
      <c r="D49" s="342">
        <v>970</v>
      </c>
      <c r="E49" s="343" t="s">
        <v>102</v>
      </c>
      <c r="F49" s="344">
        <v>3540</v>
      </c>
      <c r="G49" s="345">
        <v>3540.3</v>
      </c>
      <c r="H49" s="678">
        <f>SUM(G49*100/F49)</f>
        <v>100.00847457627118</v>
      </c>
      <c r="I49" s="553">
        <v>0</v>
      </c>
      <c r="J49" s="334"/>
    </row>
    <row r="50" spans="1:10" s="335" customFormat="1" ht="13.5" thickBot="1">
      <c r="A50" s="391"/>
      <c r="B50" s="371"/>
      <c r="C50" s="372"/>
      <c r="D50" s="395" t="s">
        <v>134</v>
      </c>
      <c r="E50" s="554" t="s">
        <v>191</v>
      </c>
      <c r="F50" s="518" t="s">
        <v>134</v>
      </c>
      <c r="G50" s="519"/>
      <c r="H50" s="520" t="s">
        <v>134</v>
      </c>
      <c r="I50" s="534"/>
      <c r="J50" s="334"/>
    </row>
    <row r="51" spans="1:10" s="44" customFormat="1" ht="12.75">
      <c r="A51" s="305">
        <v>700</v>
      </c>
      <c r="B51" s="236"/>
      <c r="C51" s="245"/>
      <c r="D51" s="236"/>
      <c r="E51" s="243" t="s">
        <v>111</v>
      </c>
      <c r="F51" s="246">
        <f>SUM(F78,F52)</f>
        <v>1981480</v>
      </c>
      <c r="G51" s="379">
        <f>SUM(G78,G52)</f>
        <v>2008701.35</v>
      </c>
      <c r="H51" s="417">
        <f>SUM(G51*100/F51)</f>
        <v>101.37378878414114</v>
      </c>
      <c r="I51" s="584">
        <f>SUM(I78,I52)</f>
        <v>429836.8900000001</v>
      </c>
      <c r="J51" s="42"/>
    </row>
    <row r="52" spans="1:10" s="14" customFormat="1" ht="12.75">
      <c r="A52" s="35"/>
      <c r="B52" s="87">
        <v>70005</v>
      </c>
      <c r="C52" s="12"/>
      <c r="D52" s="29"/>
      <c r="E52" s="45" t="s">
        <v>79</v>
      </c>
      <c r="F52" s="88">
        <f>SUM(F74,F53)</f>
        <v>1979115</v>
      </c>
      <c r="G52" s="543">
        <f>SUM(G74,G53)</f>
        <v>2006335.58</v>
      </c>
      <c r="H52" s="420">
        <f>SUM(G52*100/F52)</f>
        <v>101.37539152601036</v>
      </c>
      <c r="I52" s="585">
        <f>SUM(I74,I53)</f>
        <v>429836.8900000001</v>
      </c>
      <c r="J52" s="13"/>
    </row>
    <row r="53" spans="1:10" s="14" customFormat="1" ht="12.75">
      <c r="A53" s="25"/>
      <c r="B53" s="268"/>
      <c r="C53" s="221"/>
      <c r="D53" s="40"/>
      <c r="E53" s="269" t="s">
        <v>46</v>
      </c>
      <c r="F53" s="270">
        <f>SUM(F55:F73)</f>
        <v>1526165</v>
      </c>
      <c r="G53" s="357">
        <f>SUM(G55:G73)</f>
        <v>1543345.98</v>
      </c>
      <c r="H53" s="404">
        <f>SUM(G53*100/F53)</f>
        <v>101.1257616312784</v>
      </c>
      <c r="I53" s="456">
        <f>SUM(I55:I73)</f>
        <v>353197.43000000005</v>
      </c>
      <c r="J53" s="13"/>
    </row>
    <row r="54" spans="1:10" s="14" customFormat="1" ht="12.75">
      <c r="A54" s="11"/>
      <c r="B54" s="271"/>
      <c r="C54" s="15"/>
      <c r="D54" s="27"/>
      <c r="E54" s="277" t="s">
        <v>47</v>
      </c>
      <c r="F54" s="270"/>
      <c r="G54" s="494"/>
      <c r="H54" s="404" t="s">
        <v>134</v>
      </c>
      <c r="I54" s="473"/>
      <c r="J54" s="13"/>
    </row>
    <row r="55" spans="1:10" s="53" customFormat="1" ht="12.75">
      <c r="A55" s="58"/>
      <c r="B55" s="47"/>
      <c r="C55" s="70"/>
      <c r="D55" s="71">
        <v>470</v>
      </c>
      <c r="E55" s="72" t="s">
        <v>128</v>
      </c>
      <c r="F55" s="89">
        <v>119021</v>
      </c>
      <c r="G55" s="578">
        <v>119117.39</v>
      </c>
      <c r="H55" s="404">
        <f>SUM(G55*100/F55)</f>
        <v>100.0809857084044</v>
      </c>
      <c r="I55" s="569">
        <v>6783.96</v>
      </c>
      <c r="J55" s="52"/>
    </row>
    <row r="56" spans="1:10" s="44" customFormat="1" ht="12.75">
      <c r="A56" s="55"/>
      <c r="B56" s="54"/>
      <c r="C56" s="52"/>
      <c r="D56" s="56"/>
      <c r="E56" s="90" t="s">
        <v>119</v>
      </c>
      <c r="F56" s="54"/>
      <c r="G56" s="337"/>
      <c r="H56" s="415" t="s">
        <v>134</v>
      </c>
      <c r="I56" s="570"/>
      <c r="J56" s="42"/>
    </row>
    <row r="57" spans="1:10" s="44" customFormat="1" ht="12.75">
      <c r="A57" s="58"/>
      <c r="B57" s="47"/>
      <c r="C57" s="60"/>
      <c r="D57" s="91"/>
      <c r="E57" s="92" t="s">
        <v>136</v>
      </c>
      <c r="F57" s="93"/>
      <c r="G57" s="500"/>
      <c r="H57" s="415" t="s">
        <v>134</v>
      </c>
      <c r="I57" s="564"/>
      <c r="J57" s="42"/>
    </row>
    <row r="58" spans="1:10" s="53" customFormat="1" ht="25.5">
      <c r="A58" s="58"/>
      <c r="B58" s="47"/>
      <c r="C58" s="70"/>
      <c r="D58" s="71">
        <v>580</v>
      </c>
      <c r="E58" s="72" t="s">
        <v>163</v>
      </c>
      <c r="F58" s="264">
        <v>354</v>
      </c>
      <c r="G58" s="612">
        <v>354.48</v>
      </c>
      <c r="H58" s="447">
        <f>SUM(G58*100/F58)</f>
        <v>100.13559322033899</v>
      </c>
      <c r="I58" s="561">
        <v>0</v>
      </c>
      <c r="J58" s="52"/>
    </row>
    <row r="59" spans="1:10" s="53" customFormat="1" ht="25.5">
      <c r="A59" s="55"/>
      <c r="B59" s="54"/>
      <c r="C59" s="74"/>
      <c r="D59" s="75"/>
      <c r="E59" s="339" t="s">
        <v>227</v>
      </c>
      <c r="F59" s="76"/>
      <c r="G59" s="640"/>
      <c r="H59" s="459" t="s">
        <v>134</v>
      </c>
      <c r="I59" s="555"/>
      <c r="J59" s="52"/>
    </row>
    <row r="60" spans="1:10" s="53" customFormat="1" ht="12.75">
      <c r="A60" s="55"/>
      <c r="B60" s="54"/>
      <c r="C60" s="78"/>
      <c r="D60" s="63">
        <v>690</v>
      </c>
      <c r="E60" s="50" t="s">
        <v>105</v>
      </c>
      <c r="F60" s="64">
        <v>2590</v>
      </c>
      <c r="G60" s="345">
        <v>3017.36</v>
      </c>
      <c r="H60" s="450">
        <f>SUM(G60*100/F60)</f>
        <v>116.5003861003861</v>
      </c>
      <c r="I60" s="569">
        <v>0</v>
      </c>
      <c r="J60" s="52"/>
    </row>
    <row r="61" spans="1:10" s="44" customFormat="1" ht="12.75">
      <c r="A61" s="111"/>
      <c r="B61" s="96"/>
      <c r="C61" s="74"/>
      <c r="D61" s="67" t="s">
        <v>134</v>
      </c>
      <c r="E61" s="347" t="s">
        <v>167</v>
      </c>
      <c r="F61" s="69" t="s">
        <v>134</v>
      </c>
      <c r="G61" s="579"/>
      <c r="H61" s="449" t="s">
        <v>134</v>
      </c>
      <c r="I61" s="564"/>
      <c r="J61" s="42"/>
    </row>
    <row r="62" spans="1:9" s="1" customFormat="1" ht="12.75">
      <c r="A62" s="5" t="s">
        <v>127</v>
      </c>
      <c r="B62" s="4">
        <v>3</v>
      </c>
      <c r="C62" s="2"/>
      <c r="D62" s="2"/>
      <c r="E62" s="10"/>
      <c r="F62" s="2"/>
      <c r="G62" s="337"/>
      <c r="H62" s="413" t="s">
        <v>134</v>
      </c>
      <c r="I62" s="535"/>
    </row>
    <row r="63" spans="1:9" s="1" customFormat="1" ht="13.5" thickBot="1">
      <c r="A63" s="5"/>
      <c r="B63" s="4"/>
      <c r="C63" s="2"/>
      <c r="D63" s="2"/>
      <c r="E63" s="10"/>
      <c r="F63" s="2"/>
      <c r="G63" s="337"/>
      <c r="H63" s="414" t="s">
        <v>134</v>
      </c>
      <c r="I63" s="535"/>
    </row>
    <row r="64" spans="1:10" s="3" customFormat="1" ht="11.25" customHeight="1" thickBot="1">
      <c r="A64" s="205" t="s">
        <v>94</v>
      </c>
      <c r="B64" s="279" t="s">
        <v>124</v>
      </c>
      <c r="C64" s="728" t="s">
        <v>106</v>
      </c>
      <c r="D64" s="727"/>
      <c r="E64" s="208" t="s">
        <v>93</v>
      </c>
      <c r="F64" s="207" t="s">
        <v>131</v>
      </c>
      <c r="G64" s="230" t="s">
        <v>132</v>
      </c>
      <c r="H64" s="432" t="s">
        <v>133</v>
      </c>
      <c r="I64" s="232" t="s">
        <v>138</v>
      </c>
      <c r="J64" s="6"/>
    </row>
    <row r="65" spans="1:10" s="53" customFormat="1" ht="12" customHeight="1">
      <c r="A65" s="55"/>
      <c r="B65" s="54"/>
      <c r="C65" s="52"/>
      <c r="D65" s="94">
        <v>750</v>
      </c>
      <c r="E65" s="90" t="s">
        <v>98</v>
      </c>
      <c r="F65" s="95">
        <v>1063555</v>
      </c>
      <c r="G65" s="580">
        <v>1077868.68</v>
      </c>
      <c r="H65" s="404">
        <f>SUM(G65*100/F65)</f>
        <v>101.34583354880566</v>
      </c>
      <c r="I65" s="561">
        <v>333045.27</v>
      </c>
      <c r="J65" s="52"/>
    </row>
    <row r="66" spans="1:10" s="53" customFormat="1" ht="12.75" customHeight="1">
      <c r="A66" s="55"/>
      <c r="B66" s="54"/>
      <c r="C66" s="52"/>
      <c r="D66" s="56"/>
      <c r="E66" s="90" t="s">
        <v>2</v>
      </c>
      <c r="F66" s="54"/>
      <c r="G66" s="337"/>
      <c r="H66" s="415" t="s">
        <v>134</v>
      </c>
      <c r="I66" s="561"/>
      <c r="J66" s="52"/>
    </row>
    <row r="67" spans="1:10" s="53" customFormat="1" ht="12.75">
      <c r="A67" s="55"/>
      <c r="B67" s="54"/>
      <c r="C67" s="52"/>
      <c r="D67" s="56"/>
      <c r="E67" s="90" t="s">
        <v>76</v>
      </c>
      <c r="F67" s="54"/>
      <c r="G67" s="337"/>
      <c r="H67" s="415" t="s">
        <v>134</v>
      </c>
      <c r="I67" s="561"/>
      <c r="J67" s="52"/>
    </row>
    <row r="68" spans="1:10" s="53" customFormat="1" ht="12" customHeight="1">
      <c r="A68" s="55"/>
      <c r="B68" s="54"/>
      <c r="C68" s="52"/>
      <c r="D68" s="56"/>
      <c r="E68" s="90" t="s">
        <v>130</v>
      </c>
      <c r="F68" s="54"/>
      <c r="G68" s="337"/>
      <c r="H68" s="415" t="s">
        <v>134</v>
      </c>
      <c r="I68" s="561"/>
      <c r="J68" s="52"/>
    </row>
    <row r="69" spans="1:10" s="53" customFormat="1" ht="63.75">
      <c r="A69" s="55"/>
      <c r="B69" s="54"/>
      <c r="C69" s="74"/>
      <c r="D69" s="96"/>
      <c r="E69" s="339" t="s">
        <v>228</v>
      </c>
      <c r="F69" s="93"/>
      <c r="G69" s="500"/>
      <c r="H69" s="419"/>
      <c r="I69" s="555"/>
      <c r="J69" s="52"/>
    </row>
    <row r="70" spans="1:10" s="335" customFormat="1" ht="25.5">
      <c r="A70" s="340"/>
      <c r="B70" s="331"/>
      <c r="C70" s="349"/>
      <c r="D70" s="294">
        <v>910</v>
      </c>
      <c r="E70" s="129" t="s">
        <v>92</v>
      </c>
      <c r="F70" s="297">
        <v>508</v>
      </c>
      <c r="G70" s="296">
        <v>508</v>
      </c>
      <c r="H70" s="404">
        <f>SUM(G70*100/F70)</f>
        <v>100</v>
      </c>
      <c r="I70" s="457">
        <v>2226</v>
      </c>
      <c r="J70" s="334"/>
    </row>
    <row r="71" spans="1:10" s="335" customFormat="1" ht="12.75">
      <c r="A71" s="331"/>
      <c r="B71" s="512"/>
      <c r="C71" s="349"/>
      <c r="D71" s="294">
        <v>920</v>
      </c>
      <c r="E71" s="350" t="s">
        <v>129</v>
      </c>
      <c r="F71" s="297">
        <v>4137</v>
      </c>
      <c r="G71" s="296">
        <v>4414.61</v>
      </c>
      <c r="H71" s="421">
        <f>SUM(G71*100/F71)</f>
        <v>106.71041817742324</v>
      </c>
      <c r="I71" s="457">
        <v>11142.2</v>
      </c>
      <c r="J71" s="334"/>
    </row>
    <row r="72" spans="1:10" s="53" customFormat="1" ht="12.75">
      <c r="A72" s="54"/>
      <c r="B72" s="56"/>
      <c r="C72" s="52"/>
      <c r="D72" s="94">
        <v>970</v>
      </c>
      <c r="E72" s="90" t="s">
        <v>102</v>
      </c>
      <c r="F72" s="102">
        <v>336000</v>
      </c>
      <c r="G72" s="581">
        <v>338065.46</v>
      </c>
      <c r="H72" s="404">
        <f>SUM(G72*100/F72)</f>
        <v>100.61472023809525</v>
      </c>
      <c r="I72" s="569">
        <v>0</v>
      </c>
      <c r="J72" s="52"/>
    </row>
    <row r="73" spans="1:10" s="53" customFormat="1" ht="117.75" customHeight="1">
      <c r="A73" s="54"/>
      <c r="B73" s="96"/>
      <c r="C73" s="74"/>
      <c r="D73" s="75"/>
      <c r="E73" s="339" t="s">
        <v>229</v>
      </c>
      <c r="F73" s="103"/>
      <c r="G73" s="501"/>
      <c r="H73" s="419" t="s">
        <v>134</v>
      </c>
      <c r="I73" s="555"/>
      <c r="J73" s="52"/>
    </row>
    <row r="74" spans="1:10" s="14" customFormat="1" ht="12.75">
      <c r="A74" s="25"/>
      <c r="B74" s="268"/>
      <c r="C74" s="221"/>
      <c r="D74" s="40"/>
      <c r="E74" s="269" t="s">
        <v>48</v>
      </c>
      <c r="F74" s="270">
        <f>SUM(F76:F77)</f>
        <v>452950</v>
      </c>
      <c r="G74" s="357">
        <f>SUM(G76:G77)</f>
        <v>462989.6</v>
      </c>
      <c r="H74" s="404">
        <f>SUM(G74*100/F74)</f>
        <v>102.2164918865217</v>
      </c>
      <c r="I74" s="456">
        <f>SUM(I76:I77)</f>
        <v>76639.46</v>
      </c>
      <c r="J74" s="13"/>
    </row>
    <row r="75" spans="1:10" s="14" customFormat="1" ht="12.75">
      <c r="A75" s="11"/>
      <c r="B75" s="271"/>
      <c r="C75" s="15"/>
      <c r="D75" s="27"/>
      <c r="E75" s="277" t="s">
        <v>47</v>
      </c>
      <c r="F75" s="270"/>
      <c r="G75" s="359"/>
      <c r="H75" s="404" t="s">
        <v>134</v>
      </c>
      <c r="I75" s="473"/>
      <c r="J75" s="13"/>
    </row>
    <row r="76" spans="1:10" s="53" customFormat="1" ht="38.25">
      <c r="A76" s="55"/>
      <c r="B76" s="54"/>
      <c r="C76" s="98"/>
      <c r="D76" s="99">
        <v>760</v>
      </c>
      <c r="E76" s="100" t="s">
        <v>52</v>
      </c>
      <c r="F76" s="270">
        <v>52950</v>
      </c>
      <c r="G76" s="582">
        <v>52948.54</v>
      </c>
      <c r="H76" s="404">
        <f>SUM(G76*100/F76)</f>
        <v>99.99724268177526</v>
      </c>
      <c r="I76" s="457">
        <v>76639.46</v>
      </c>
      <c r="J76" s="52"/>
    </row>
    <row r="77" spans="1:10" s="53" customFormat="1" ht="25.5">
      <c r="A77" s="54"/>
      <c r="B77" s="96"/>
      <c r="C77" s="98"/>
      <c r="D77" s="99">
        <v>770</v>
      </c>
      <c r="E77" s="100" t="s">
        <v>140</v>
      </c>
      <c r="F77" s="270">
        <v>400000</v>
      </c>
      <c r="G77" s="582">
        <v>410041.06</v>
      </c>
      <c r="H77" s="421">
        <f>SUM(G77*100/F77)</f>
        <v>102.510265</v>
      </c>
      <c r="I77" s="457">
        <v>0</v>
      </c>
      <c r="J77" s="52"/>
    </row>
    <row r="78" spans="1:10" s="14" customFormat="1" ht="12.75">
      <c r="A78" s="25"/>
      <c r="B78" s="104">
        <v>70095</v>
      </c>
      <c r="C78" s="33"/>
      <c r="D78" s="34"/>
      <c r="E78" s="105" t="s">
        <v>112</v>
      </c>
      <c r="F78" s="106">
        <f>SUM(F79)</f>
        <v>2365</v>
      </c>
      <c r="G78" s="106">
        <f>SUM(G79)</f>
        <v>2365.77</v>
      </c>
      <c r="H78" s="420">
        <f>SUM(G78*100/F78)</f>
        <v>100.03255813953488</v>
      </c>
      <c r="I78" s="586">
        <f>SUM(I82:I83)</f>
        <v>0</v>
      </c>
      <c r="J78" s="13"/>
    </row>
    <row r="79" spans="1:10" s="14" customFormat="1" ht="12.75">
      <c r="A79" s="11"/>
      <c r="B79" s="271"/>
      <c r="C79" s="221"/>
      <c r="D79" s="40"/>
      <c r="E79" s="269" t="s">
        <v>46</v>
      </c>
      <c r="F79" s="270">
        <f>SUM(F81:F82)</f>
        <v>2365</v>
      </c>
      <c r="G79" s="270">
        <f>SUM(G81:G82)</f>
        <v>2365.77</v>
      </c>
      <c r="H79" s="404">
        <f>SUM(G79*100/F79)</f>
        <v>100.03255813953488</v>
      </c>
      <c r="I79" s="456">
        <f>SUM(I82:I83)</f>
        <v>0</v>
      </c>
      <c r="J79" s="13"/>
    </row>
    <row r="80" spans="1:10" s="14" customFormat="1" ht="12.75">
      <c r="A80" s="11"/>
      <c r="B80" s="271"/>
      <c r="C80" s="15"/>
      <c r="D80" s="27"/>
      <c r="E80" s="277" t="s">
        <v>47</v>
      </c>
      <c r="F80" s="270"/>
      <c r="G80" s="359"/>
      <c r="H80" s="404" t="s">
        <v>134</v>
      </c>
      <c r="I80" s="473"/>
      <c r="J80" s="13"/>
    </row>
    <row r="81" spans="1:10" s="335" customFormat="1" ht="12.75">
      <c r="A81" s="340"/>
      <c r="B81" s="331"/>
      <c r="C81" s="349"/>
      <c r="D81" s="294">
        <v>920</v>
      </c>
      <c r="E81" s="350" t="s">
        <v>129</v>
      </c>
      <c r="F81" s="297">
        <v>2</v>
      </c>
      <c r="G81" s="296">
        <v>1.93</v>
      </c>
      <c r="H81" s="404">
        <f>SUM(G81*100/F81)</f>
        <v>96.5</v>
      </c>
      <c r="I81" s="457">
        <v>0</v>
      </c>
      <c r="J81" s="334"/>
    </row>
    <row r="82" spans="1:10" s="53" customFormat="1" ht="12.75">
      <c r="A82" s="47"/>
      <c r="B82" s="58"/>
      <c r="C82" s="107"/>
      <c r="D82" s="108">
        <v>970</v>
      </c>
      <c r="E82" s="109" t="s">
        <v>102</v>
      </c>
      <c r="F82" s="110">
        <v>2363</v>
      </c>
      <c r="G82" s="583">
        <v>2363.84</v>
      </c>
      <c r="H82" s="404">
        <f>SUM(G82*100/F82)</f>
        <v>100.03554803216251</v>
      </c>
      <c r="I82" s="569">
        <v>0</v>
      </c>
      <c r="J82" s="52"/>
    </row>
    <row r="83" spans="1:10" s="44" customFormat="1" ht="12.75">
      <c r="A83" s="111"/>
      <c r="B83" s="74"/>
      <c r="C83" s="66"/>
      <c r="D83" s="75"/>
      <c r="E83" s="339" t="s">
        <v>184</v>
      </c>
      <c r="F83" s="112"/>
      <c r="G83" s="714"/>
      <c r="H83" s="419" t="s">
        <v>134</v>
      </c>
      <c r="I83" s="528"/>
      <c r="J83" s="42"/>
    </row>
    <row r="84" spans="1:9" s="117" customFormat="1" ht="12.75">
      <c r="A84" s="113" t="s">
        <v>127</v>
      </c>
      <c r="B84" s="114">
        <v>4</v>
      </c>
      <c r="C84" s="115"/>
      <c r="D84" s="115"/>
      <c r="E84" s="116"/>
      <c r="F84" s="115"/>
      <c r="G84" s="498"/>
      <c r="H84" s="413" t="s">
        <v>134</v>
      </c>
      <c r="I84" s="532"/>
    </row>
    <row r="85" spans="1:9" s="1" customFormat="1" ht="13.5" thickBot="1">
      <c r="A85" s="5"/>
      <c r="B85" s="4"/>
      <c r="C85" s="2"/>
      <c r="D85" s="2"/>
      <c r="E85" s="10"/>
      <c r="F85" s="2"/>
      <c r="G85" s="337"/>
      <c r="H85" s="414" t="s">
        <v>134</v>
      </c>
      <c r="I85" s="535"/>
    </row>
    <row r="86" spans="1:10" s="3" customFormat="1" ht="11.25" customHeight="1" thickBot="1">
      <c r="A86" s="205" t="s">
        <v>94</v>
      </c>
      <c r="B86" s="206" t="s">
        <v>124</v>
      </c>
      <c r="C86" s="728" t="s">
        <v>106</v>
      </c>
      <c r="D86" s="727"/>
      <c r="E86" s="208" t="s">
        <v>93</v>
      </c>
      <c r="F86" s="207" t="s">
        <v>131</v>
      </c>
      <c r="G86" s="230" t="s">
        <v>132</v>
      </c>
      <c r="H86" s="432" t="s">
        <v>133</v>
      </c>
      <c r="I86" s="232" t="s">
        <v>138</v>
      </c>
      <c r="J86" s="6"/>
    </row>
    <row r="87" spans="1:10" s="44" customFormat="1" ht="12.75">
      <c r="A87" s="305">
        <v>750</v>
      </c>
      <c r="B87" s="236"/>
      <c r="C87" s="245"/>
      <c r="D87" s="236"/>
      <c r="E87" s="243" t="s">
        <v>118</v>
      </c>
      <c r="F87" s="246">
        <f>SUM(F88,F97,F111,F116)</f>
        <v>2742035</v>
      </c>
      <c r="G87" s="246">
        <f>SUM(G88,G97,G111,G116)</f>
        <v>2696571.21</v>
      </c>
      <c r="H87" s="417">
        <f>SUM(G87*100/F87)</f>
        <v>98.34196901206586</v>
      </c>
      <c r="I87" s="584">
        <f>SUM(I88,I97,I111,I116)</f>
        <v>78932.59</v>
      </c>
      <c r="J87" s="42"/>
    </row>
    <row r="88" spans="1:10" s="14" customFormat="1" ht="12.75">
      <c r="A88" s="35"/>
      <c r="B88" s="87">
        <v>75011</v>
      </c>
      <c r="C88" s="12"/>
      <c r="D88" s="29"/>
      <c r="E88" s="45" t="s">
        <v>97</v>
      </c>
      <c r="F88" s="88">
        <f>SUM(F91:F94)</f>
        <v>175048</v>
      </c>
      <c r="G88" s="543">
        <f>SUM(G91:G94)</f>
        <v>175051.25</v>
      </c>
      <c r="H88" s="420">
        <f>SUM(G88*100/F88)</f>
        <v>100.00185663360907</v>
      </c>
      <c r="I88" s="585">
        <f>SUM(I91:I94)</f>
        <v>0</v>
      </c>
      <c r="J88" s="13"/>
    </row>
    <row r="89" spans="1:10" s="14" customFormat="1" ht="12.75">
      <c r="A89" s="25"/>
      <c r="B89" s="268"/>
      <c r="C89" s="221"/>
      <c r="D89" s="40"/>
      <c r="E89" s="269" t="s">
        <v>46</v>
      </c>
      <c r="F89" s="270">
        <f>SUM(F91:F96)</f>
        <v>175048</v>
      </c>
      <c r="G89" s="357">
        <f>SUM(G91:G96)</f>
        <v>175051.25</v>
      </c>
      <c r="H89" s="404">
        <f>SUM(G89*100/F89)</f>
        <v>100.00185663360907</v>
      </c>
      <c r="I89" s="456">
        <f>SUM(I91:I93)</f>
        <v>0</v>
      </c>
      <c r="J89" s="13"/>
    </row>
    <row r="90" spans="1:10" s="14" customFormat="1" ht="12.75">
      <c r="A90" s="11"/>
      <c r="B90" s="271"/>
      <c r="C90" s="15"/>
      <c r="D90" s="27"/>
      <c r="E90" s="277" t="s">
        <v>47</v>
      </c>
      <c r="F90" s="270"/>
      <c r="G90" s="359"/>
      <c r="H90" s="404" t="s">
        <v>134</v>
      </c>
      <c r="I90" s="473"/>
      <c r="J90" s="13"/>
    </row>
    <row r="91" spans="1:10" s="53" customFormat="1" ht="25.5">
      <c r="A91" s="58"/>
      <c r="B91" s="47"/>
      <c r="C91" s="70"/>
      <c r="D91" s="118">
        <v>2010</v>
      </c>
      <c r="E91" s="79" t="s">
        <v>74</v>
      </c>
      <c r="F91" s="97">
        <v>174997</v>
      </c>
      <c r="G91" s="345">
        <v>174997</v>
      </c>
      <c r="H91" s="404">
        <f>SUM(G91*100/F91)</f>
        <v>100</v>
      </c>
      <c r="I91" s="569">
        <v>0</v>
      </c>
      <c r="J91" s="52"/>
    </row>
    <row r="92" spans="1:10" s="53" customFormat="1" ht="12.75">
      <c r="A92" s="55"/>
      <c r="B92" s="54"/>
      <c r="C92" s="52"/>
      <c r="D92" s="52"/>
      <c r="E92" s="81" t="s">
        <v>148</v>
      </c>
      <c r="F92" s="54"/>
      <c r="G92" s="58"/>
      <c r="H92" s="450" t="s">
        <v>134</v>
      </c>
      <c r="I92" s="561"/>
      <c r="J92" s="52"/>
    </row>
    <row r="93" spans="1:10" s="53" customFormat="1" ht="38.25">
      <c r="A93" s="54"/>
      <c r="B93" s="56"/>
      <c r="C93" s="74"/>
      <c r="D93" s="74"/>
      <c r="E93" s="119" t="s">
        <v>149</v>
      </c>
      <c r="F93" s="111" t="s">
        <v>134</v>
      </c>
      <c r="G93" s="59"/>
      <c r="H93" s="459" t="s">
        <v>134</v>
      </c>
      <c r="I93" s="555"/>
      <c r="J93" s="52"/>
    </row>
    <row r="94" spans="1:10" s="53" customFormat="1" ht="13.5" customHeight="1">
      <c r="A94" s="55"/>
      <c r="B94" s="54"/>
      <c r="C94" s="78"/>
      <c r="D94" s="118">
        <v>2360</v>
      </c>
      <c r="E94" s="79" t="s">
        <v>0</v>
      </c>
      <c r="F94" s="80">
        <v>51</v>
      </c>
      <c r="G94" s="560">
        <v>54.25</v>
      </c>
      <c r="H94" s="415">
        <f>SUM(G94*100/F94)</f>
        <v>106.37254901960785</v>
      </c>
      <c r="I94" s="561">
        <v>0</v>
      </c>
      <c r="J94" s="52"/>
    </row>
    <row r="95" spans="1:10" s="44" customFormat="1" ht="12.75">
      <c r="A95" s="55"/>
      <c r="B95" s="54"/>
      <c r="C95" s="52"/>
      <c r="D95" s="52"/>
      <c r="E95" s="81" t="s">
        <v>1</v>
      </c>
      <c r="F95" s="54"/>
      <c r="G95" s="479"/>
      <c r="H95" s="415" t="s">
        <v>134</v>
      </c>
      <c r="I95" s="531"/>
      <c r="J95" s="42"/>
    </row>
    <row r="96" spans="1:10" s="44" customFormat="1" ht="51">
      <c r="A96" s="47"/>
      <c r="B96" s="133"/>
      <c r="C96" s="60"/>
      <c r="D96" s="60"/>
      <c r="E96" s="119" t="s">
        <v>56</v>
      </c>
      <c r="F96" s="111"/>
      <c r="G96" s="496"/>
      <c r="H96" s="419" t="s">
        <v>134</v>
      </c>
      <c r="I96" s="528"/>
      <c r="J96" s="42"/>
    </row>
    <row r="97" spans="1:10" s="14" customFormat="1" ht="12.75">
      <c r="A97" s="25"/>
      <c r="B97" s="120">
        <v>75023</v>
      </c>
      <c r="C97" s="33"/>
      <c r="D97" s="34"/>
      <c r="E97" s="105" t="s">
        <v>88</v>
      </c>
      <c r="F97" s="121">
        <f>SUM(F100:F110)</f>
        <v>2548809</v>
      </c>
      <c r="G97" s="353">
        <f>SUM(G100:G110)</f>
        <v>2502051.46</v>
      </c>
      <c r="H97" s="422">
        <f>SUM(G97*100/F97)</f>
        <v>98.1655141675975</v>
      </c>
      <c r="I97" s="293">
        <f>SUM(I100:I110)</f>
        <v>78932.59</v>
      </c>
      <c r="J97" s="13"/>
    </row>
    <row r="98" spans="1:10" s="14" customFormat="1" ht="12.75">
      <c r="A98" s="25"/>
      <c r="B98" s="268"/>
      <c r="C98" s="221"/>
      <c r="D98" s="40"/>
      <c r="E98" s="269" t="s">
        <v>46</v>
      </c>
      <c r="F98" s="270">
        <f>SUM(F100:F110)</f>
        <v>2548809</v>
      </c>
      <c r="G98" s="357">
        <f>SUM(G100:G110)</f>
        <v>2502051.46</v>
      </c>
      <c r="H98" s="404">
        <f>SUM(G98*100/F98)</f>
        <v>98.1655141675975</v>
      </c>
      <c r="I98" s="456">
        <f>SUM(I100:I100)</f>
        <v>29259.8</v>
      </c>
      <c r="J98" s="13"/>
    </row>
    <row r="99" spans="1:10" s="14" customFormat="1" ht="12.75">
      <c r="A99" s="25"/>
      <c r="B99" s="271"/>
      <c r="C99" s="15"/>
      <c r="D99" s="27"/>
      <c r="E99" s="277" t="s">
        <v>47</v>
      </c>
      <c r="F99" s="270"/>
      <c r="G99" s="359"/>
      <c r="H99" s="404" t="s">
        <v>134</v>
      </c>
      <c r="I99" s="473"/>
      <c r="J99" s="13"/>
    </row>
    <row r="100" spans="1:10" s="53" customFormat="1" ht="25.5">
      <c r="A100" s="47"/>
      <c r="B100" s="47"/>
      <c r="C100" s="185"/>
      <c r="D100" s="397">
        <v>570</v>
      </c>
      <c r="E100" s="398" t="s">
        <v>141</v>
      </c>
      <c r="F100" s="399">
        <v>49840</v>
      </c>
      <c r="G100" s="587">
        <v>50489.13</v>
      </c>
      <c r="H100" s="421">
        <f>SUM(G100*100/F100)</f>
        <v>101.30242776886035</v>
      </c>
      <c r="I100" s="457">
        <v>29259.8</v>
      </c>
      <c r="J100" s="52"/>
    </row>
    <row r="101" spans="1:10" s="53" customFormat="1" ht="12.75" customHeight="1">
      <c r="A101" s="55"/>
      <c r="B101" s="54"/>
      <c r="C101" s="78"/>
      <c r="D101" s="63">
        <v>750</v>
      </c>
      <c r="E101" s="79" t="s">
        <v>98</v>
      </c>
      <c r="F101" s="80">
        <v>64368</v>
      </c>
      <c r="G101" s="560">
        <v>30016</v>
      </c>
      <c r="H101" s="404">
        <f>SUM(G101*100/F101)</f>
        <v>46.63186676609495</v>
      </c>
      <c r="I101" s="569">
        <v>42184.04</v>
      </c>
      <c r="J101" s="52"/>
    </row>
    <row r="102" spans="1:10" s="53" customFormat="1" ht="12.75">
      <c r="A102" s="55"/>
      <c r="B102" s="54"/>
      <c r="C102" s="52"/>
      <c r="D102" s="52"/>
      <c r="E102" s="81" t="s">
        <v>2</v>
      </c>
      <c r="F102" s="54"/>
      <c r="G102" s="58"/>
      <c r="H102" s="415" t="s">
        <v>134</v>
      </c>
      <c r="I102" s="561"/>
      <c r="J102" s="52"/>
    </row>
    <row r="103" spans="1:10" s="53" customFormat="1" ht="12.75">
      <c r="A103" s="55"/>
      <c r="B103" s="54"/>
      <c r="C103" s="52"/>
      <c r="D103" s="52"/>
      <c r="E103" s="81" t="s">
        <v>76</v>
      </c>
      <c r="F103" s="54"/>
      <c r="G103" s="58"/>
      <c r="H103" s="415" t="s">
        <v>134</v>
      </c>
      <c r="I103" s="561"/>
      <c r="J103" s="52"/>
    </row>
    <row r="104" spans="1:10" s="53" customFormat="1" ht="40.5" customHeight="1">
      <c r="A104" s="54"/>
      <c r="B104" s="56"/>
      <c r="C104" s="74"/>
      <c r="D104" s="74"/>
      <c r="E104" s="119" t="s">
        <v>3</v>
      </c>
      <c r="F104" s="111"/>
      <c r="G104" s="59"/>
      <c r="H104" s="419" t="s">
        <v>134</v>
      </c>
      <c r="I104" s="555"/>
      <c r="J104" s="52"/>
    </row>
    <row r="105" spans="1:10" s="44" customFormat="1" ht="27" customHeight="1">
      <c r="A105" s="47"/>
      <c r="B105" s="396"/>
      <c r="C105" s="542"/>
      <c r="D105" s="128">
        <v>870</v>
      </c>
      <c r="E105" s="310" t="s">
        <v>230</v>
      </c>
      <c r="F105" s="316">
        <v>8</v>
      </c>
      <c r="G105" s="682">
        <v>7.8</v>
      </c>
      <c r="H105" s="421">
        <f>SUM(G105*100/F105)</f>
        <v>97.5</v>
      </c>
      <c r="I105" s="457">
        <v>0</v>
      </c>
      <c r="J105" s="42"/>
    </row>
    <row r="106" spans="1:10" s="53" customFormat="1" ht="26.25" customHeight="1">
      <c r="A106" s="66"/>
      <c r="B106" s="111"/>
      <c r="C106" s="123"/>
      <c r="D106" s="124">
        <v>920</v>
      </c>
      <c r="E106" s="125" t="s">
        <v>142</v>
      </c>
      <c r="F106" s="126">
        <v>50000</v>
      </c>
      <c r="G106" s="557">
        <v>35970.96</v>
      </c>
      <c r="H106" s="421">
        <f>SUM(G106*100/F106)</f>
        <v>71.94192</v>
      </c>
      <c r="I106" s="473">
        <v>4181.26</v>
      </c>
      <c r="J106" s="52"/>
    </row>
    <row r="107" spans="1:9" s="117" customFormat="1" ht="12.75">
      <c r="A107" s="113" t="s">
        <v>127</v>
      </c>
      <c r="B107" s="114">
        <v>5</v>
      </c>
      <c r="C107" s="115"/>
      <c r="D107" s="115"/>
      <c r="E107" s="116"/>
      <c r="F107" s="115"/>
      <c r="G107" s="115"/>
      <c r="H107" s="413" t="s">
        <v>134</v>
      </c>
      <c r="I107" s="590"/>
    </row>
    <row r="108" spans="1:9" s="1" customFormat="1" ht="13.5" thickBot="1">
      <c r="A108" s="5"/>
      <c r="B108" s="4"/>
      <c r="C108" s="2"/>
      <c r="D108" s="2"/>
      <c r="E108" s="10"/>
      <c r="F108" s="2"/>
      <c r="G108" s="42"/>
      <c r="H108" s="414" t="s">
        <v>134</v>
      </c>
      <c r="I108" s="591"/>
    </row>
    <row r="109" spans="1:10" s="3" customFormat="1" ht="11.25" customHeight="1" thickBot="1">
      <c r="A109" s="205" t="s">
        <v>94</v>
      </c>
      <c r="B109" s="206" t="s">
        <v>124</v>
      </c>
      <c r="C109" s="728" t="s">
        <v>106</v>
      </c>
      <c r="D109" s="727"/>
      <c r="E109" s="208" t="s">
        <v>93</v>
      </c>
      <c r="F109" s="207" t="s">
        <v>131</v>
      </c>
      <c r="G109" s="230" t="s">
        <v>132</v>
      </c>
      <c r="H109" s="432" t="s">
        <v>133</v>
      </c>
      <c r="I109" s="232" t="s">
        <v>138</v>
      </c>
      <c r="J109" s="6"/>
    </row>
    <row r="110" spans="1:10" s="53" customFormat="1" ht="63.75">
      <c r="A110" s="54"/>
      <c r="B110" s="96"/>
      <c r="C110" s="127"/>
      <c r="D110" s="128">
        <v>970</v>
      </c>
      <c r="E110" s="310" t="s">
        <v>231</v>
      </c>
      <c r="F110" s="309">
        <v>2384593</v>
      </c>
      <c r="G110" s="285">
        <v>2385567.57</v>
      </c>
      <c r="H110" s="421">
        <f>SUM(G110*100/F110)</f>
        <v>100.04086944816159</v>
      </c>
      <c r="I110" s="457">
        <v>3307.49</v>
      </c>
      <c r="J110" s="52"/>
    </row>
    <row r="111" spans="1:10" s="325" customFormat="1" ht="12.75">
      <c r="A111" s="321"/>
      <c r="B111" s="351">
        <v>75075</v>
      </c>
      <c r="C111" s="322"/>
      <c r="D111" s="323"/>
      <c r="E111" s="352" t="s">
        <v>185</v>
      </c>
      <c r="F111" s="353">
        <f>SUM(F112)</f>
        <v>17067</v>
      </c>
      <c r="G111" s="353">
        <f>SUM(G112)</f>
        <v>17067.8</v>
      </c>
      <c r="H111" s="482">
        <f>SUM(G111*100/F111)</f>
        <v>100.00468740844906</v>
      </c>
      <c r="I111" s="354">
        <f>SUM(I112)</f>
        <v>0</v>
      </c>
      <c r="J111" s="324"/>
    </row>
    <row r="112" spans="1:10" s="325" customFormat="1" ht="12.75">
      <c r="A112" s="326"/>
      <c r="B112" s="355"/>
      <c r="C112" s="327"/>
      <c r="D112" s="328"/>
      <c r="E112" s="356" t="s">
        <v>46</v>
      </c>
      <c r="F112" s="357">
        <f>SUM(F114:F115)</f>
        <v>17067</v>
      </c>
      <c r="G112" s="357">
        <f>SUM(G114:G115)</f>
        <v>17067.8</v>
      </c>
      <c r="H112" s="421">
        <f>SUM(G112*100/F112)</f>
        <v>100.00468740844906</v>
      </c>
      <c r="I112" s="456">
        <f>SUM(I115)</f>
        <v>0</v>
      </c>
      <c r="J112" s="324"/>
    </row>
    <row r="113" spans="1:10" s="325" customFormat="1" ht="12.75">
      <c r="A113" s="326"/>
      <c r="B113" s="355"/>
      <c r="C113" s="329"/>
      <c r="D113" s="330"/>
      <c r="E113" s="358" t="s">
        <v>47</v>
      </c>
      <c r="F113" s="357"/>
      <c r="G113" s="494"/>
      <c r="H113" s="454" t="s">
        <v>134</v>
      </c>
      <c r="I113" s="473"/>
      <c r="J113" s="324"/>
    </row>
    <row r="114" spans="1:10" s="53" customFormat="1" ht="38.25">
      <c r="A114" s="55"/>
      <c r="B114" s="54"/>
      <c r="C114" s="127"/>
      <c r="D114" s="128">
        <v>970</v>
      </c>
      <c r="E114" s="129" t="s">
        <v>192</v>
      </c>
      <c r="F114" s="309">
        <v>4047</v>
      </c>
      <c r="G114" s="285">
        <v>4047.8</v>
      </c>
      <c r="H114" s="421">
        <f>SUM(G114*100/F114)</f>
        <v>100.0197677291821</v>
      </c>
      <c r="I114" s="457">
        <v>0</v>
      </c>
      <c r="J114" s="52"/>
    </row>
    <row r="115" spans="1:10" s="335" customFormat="1" ht="76.5">
      <c r="A115" s="331"/>
      <c r="B115" s="360"/>
      <c r="C115" s="333"/>
      <c r="D115" s="284">
        <v>2707</v>
      </c>
      <c r="E115" s="310" t="s">
        <v>186</v>
      </c>
      <c r="F115" s="285">
        <v>13020</v>
      </c>
      <c r="G115" s="285">
        <v>13020</v>
      </c>
      <c r="H115" s="421">
        <f>SUM(G115*100/F115)</f>
        <v>100</v>
      </c>
      <c r="I115" s="457">
        <v>0</v>
      </c>
      <c r="J115" s="334"/>
    </row>
    <row r="116" spans="1:10" s="325" customFormat="1" ht="12.75">
      <c r="A116" s="321"/>
      <c r="B116" s="351">
        <v>75095</v>
      </c>
      <c r="C116" s="322"/>
      <c r="D116" s="323"/>
      <c r="E116" s="352" t="s">
        <v>63</v>
      </c>
      <c r="F116" s="353">
        <f>SUM(F117)</f>
        <v>1111</v>
      </c>
      <c r="G116" s="353">
        <f>SUM(G117)</f>
        <v>2400.7</v>
      </c>
      <c r="H116" s="482">
        <f>SUM(G116*100/F116)</f>
        <v>216.08460846084606</v>
      </c>
      <c r="I116" s="354">
        <f>SUM(I117)</f>
        <v>0</v>
      </c>
      <c r="J116" s="324"/>
    </row>
    <row r="117" spans="1:10" s="325" customFormat="1" ht="12.75">
      <c r="A117" s="326"/>
      <c r="B117" s="355"/>
      <c r="C117" s="327"/>
      <c r="D117" s="328"/>
      <c r="E117" s="356" t="s">
        <v>46</v>
      </c>
      <c r="F117" s="357">
        <f>SUM(F119)</f>
        <v>1111</v>
      </c>
      <c r="G117" s="357">
        <f>SUM(G119)</f>
        <v>2400.7</v>
      </c>
      <c r="H117" s="421">
        <f>SUM(G117*100/F117)</f>
        <v>216.08460846084606</v>
      </c>
      <c r="I117" s="456">
        <f>SUM(I119)</f>
        <v>0</v>
      </c>
      <c r="J117" s="324"/>
    </row>
    <row r="118" spans="1:10" s="325" customFormat="1" ht="12.75">
      <c r="A118" s="326"/>
      <c r="B118" s="355"/>
      <c r="C118" s="329"/>
      <c r="D118" s="330"/>
      <c r="E118" s="358" t="s">
        <v>47</v>
      </c>
      <c r="F118" s="357"/>
      <c r="G118" s="359"/>
      <c r="H118" s="454" t="s">
        <v>134</v>
      </c>
      <c r="I118" s="473"/>
      <c r="J118" s="324"/>
    </row>
    <row r="119" spans="1:10" s="335" customFormat="1" ht="26.25" thickBot="1">
      <c r="A119" s="391"/>
      <c r="B119" s="371"/>
      <c r="C119" s="706"/>
      <c r="D119" s="392">
        <v>970</v>
      </c>
      <c r="E119" s="393" t="s">
        <v>193</v>
      </c>
      <c r="F119" s="707">
        <v>1111</v>
      </c>
      <c r="G119" s="707">
        <v>2400.7</v>
      </c>
      <c r="H119" s="708">
        <f>SUM(G119*100/F119)</f>
        <v>216.08460846084606</v>
      </c>
      <c r="I119" s="556">
        <v>0</v>
      </c>
      <c r="J119" s="334"/>
    </row>
    <row r="120" spans="1:10" s="44" customFormat="1" ht="25.5">
      <c r="A120" s="247">
        <v>751</v>
      </c>
      <c r="B120" s="245"/>
      <c r="C120" s="245"/>
      <c r="D120" s="236"/>
      <c r="E120" s="243" t="s">
        <v>4</v>
      </c>
      <c r="F120" s="246">
        <f>SUM(F121)</f>
        <v>4221</v>
      </c>
      <c r="G120" s="379">
        <f>SUM(G121)</f>
        <v>4221</v>
      </c>
      <c r="H120" s="417">
        <f>SUM(G120*100/F120)</f>
        <v>100</v>
      </c>
      <c r="I120" s="584">
        <f>SUM(I121)</f>
        <v>0</v>
      </c>
      <c r="J120" s="42"/>
    </row>
    <row r="121" spans="1:10" s="14" customFormat="1" ht="25.5">
      <c r="A121" s="35"/>
      <c r="B121" s="210">
        <v>75101</v>
      </c>
      <c r="C121" s="12"/>
      <c r="D121" s="29"/>
      <c r="E121" s="45" t="s">
        <v>5</v>
      </c>
      <c r="F121" s="130">
        <f>SUM(F124)</f>
        <v>4221</v>
      </c>
      <c r="G121" s="588">
        <f>SUM(G124)</f>
        <v>4221</v>
      </c>
      <c r="H121" s="420">
        <f>SUM(G121*100/F121)</f>
        <v>100</v>
      </c>
      <c r="I121" s="589">
        <f>SUM(I124)</f>
        <v>0</v>
      </c>
      <c r="J121" s="13"/>
    </row>
    <row r="122" spans="1:10" s="14" customFormat="1" ht="12.75">
      <c r="A122" s="11"/>
      <c r="B122" s="271"/>
      <c r="C122" s="221"/>
      <c r="D122" s="40"/>
      <c r="E122" s="269" t="s">
        <v>46</v>
      </c>
      <c r="F122" s="270">
        <f>SUM(F124)</f>
        <v>4221</v>
      </c>
      <c r="G122" s="357">
        <f>SUM(G124:G126)</f>
        <v>4221</v>
      </c>
      <c r="H122" s="404">
        <f>SUM(G122*100/F122)</f>
        <v>100</v>
      </c>
      <c r="I122" s="456">
        <f>SUM(I124:I126)</f>
        <v>0</v>
      </c>
      <c r="J122" s="13"/>
    </row>
    <row r="123" spans="1:10" s="14" customFormat="1" ht="12.75">
      <c r="A123" s="11"/>
      <c r="B123" s="271"/>
      <c r="C123" s="15"/>
      <c r="D123" s="27"/>
      <c r="E123" s="277" t="s">
        <v>47</v>
      </c>
      <c r="F123" s="270"/>
      <c r="G123" s="359"/>
      <c r="H123" s="421" t="s">
        <v>134</v>
      </c>
      <c r="I123" s="473"/>
      <c r="J123" s="13"/>
    </row>
    <row r="124" spans="1:10" s="53" customFormat="1" ht="25.5">
      <c r="A124" s="47"/>
      <c r="B124" s="396"/>
      <c r="C124" s="70"/>
      <c r="D124" s="118">
        <v>2010</v>
      </c>
      <c r="E124" s="50" t="s">
        <v>74</v>
      </c>
      <c r="F124" s="131">
        <v>4221</v>
      </c>
      <c r="G124" s="560">
        <v>4221</v>
      </c>
      <c r="H124" s="404">
        <f>SUM(G124*100/F124)</f>
        <v>100</v>
      </c>
      <c r="I124" s="561">
        <v>0</v>
      </c>
      <c r="J124" s="52"/>
    </row>
    <row r="125" spans="1:10" s="44" customFormat="1" ht="12.75">
      <c r="A125" s="54"/>
      <c r="B125" s="55"/>
      <c r="C125" s="55"/>
      <c r="D125" s="52"/>
      <c r="E125" s="57" t="s">
        <v>75</v>
      </c>
      <c r="F125" s="52"/>
      <c r="G125" s="479"/>
      <c r="H125" s="415" t="s">
        <v>134</v>
      </c>
      <c r="I125" s="531"/>
      <c r="J125" s="42"/>
    </row>
    <row r="126" spans="1:10" s="44" customFormat="1" ht="38.25">
      <c r="A126" s="133"/>
      <c r="B126" s="133"/>
      <c r="C126" s="59"/>
      <c r="D126" s="60"/>
      <c r="E126" s="132" t="s">
        <v>6</v>
      </c>
      <c r="F126" s="74"/>
      <c r="G126" s="496"/>
      <c r="H126" s="419" t="s">
        <v>134</v>
      </c>
      <c r="I126" s="528"/>
      <c r="J126" s="42"/>
    </row>
    <row r="127" spans="1:9" s="117" customFormat="1" ht="12.75">
      <c r="A127" s="113" t="s">
        <v>127</v>
      </c>
      <c r="B127" s="114">
        <v>6</v>
      </c>
      <c r="C127" s="115"/>
      <c r="D127" s="115"/>
      <c r="E127" s="116"/>
      <c r="F127" s="115"/>
      <c r="G127" s="498"/>
      <c r="H127" s="413" t="s">
        <v>134</v>
      </c>
      <c r="I127" s="532"/>
    </row>
    <row r="128" spans="1:9" s="1" customFormat="1" ht="13.5" thickBot="1">
      <c r="A128" s="5"/>
      <c r="B128" s="4"/>
      <c r="C128" s="2"/>
      <c r="D128" s="2"/>
      <c r="E128" s="10"/>
      <c r="F128" s="2"/>
      <c r="G128" s="337"/>
      <c r="H128" s="414" t="s">
        <v>134</v>
      </c>
      <c r="I128" s="535"/>
    </row>
    <row r="129" spans="1:10" s="3" customFormat="1" ht="11.25" customHeight="1" thickBot="1">
      <c r="A129" s="205" t="s">
        <v>94</v>
      </c>
      <c r="B129" s="206" t="s">
        <v>124</v>
      </c>
      <c r="C129" s="728" t="s">
        <v>106</v>
      </c>
      <c r="D129" s="727"/>
      <c r="E129" s="208" t="s">
        <v>93</v>
      </c>
      <c r="F129" s="207" t="s">
        <v>131</v>
      </c>
      <c r="G129" s="230" t="s">
        <v>132</v>
      </c>
      <c r="H129" s="432" t="s">
        <v>133</v>
      </c>
      <c r="I129" s="232" t="s">
        <v>138</v>
      </c>
      <c r="J129" s="6"/>
    </row>
    <row r="130" spans="1:10" s="44" customFormat="1" ht="25.5">
      <c r="A130" s="247">
        <v>754</v>
      </c>
      <c r="B130" s="245"/>
      <c r="C130" s="245"/>
      <c r="D130" s="236"/>
      <c r="E130" s="243" t="s">
        <v>53</v>
      </c>
      <c r="F130" s="246">
        <f>SUM(F131)</f>
        <v>17988</v>
      </c>
      <c r="G130" s="379">
        <f>SUM(G131)</f>
        <v>18253.52</v>
      </c>
      <c r="H130" s="683">
        <f>SUM(G130*100/F130)</f>
        <v>101.47609517456083</v>
      </c>
      <c r="I130" s="584">
        <f>SUM(I131)</f>
        <v>4833</v>
      </c>
      <c r="J130" s="42"/>
    </row>
    <row r="131" spans="1:10" s="14" customFormat="1" ht="12.75">
      <c r="A131" s="35"/>
      <c r="B131" s="594">
        <v>75412</v>
      </c>
      <c r="C131" s="12"/>
      <c r="D131" s="29"/>
      <c r="E131" s="45" t="s">
        <v>54</v>
      </c>
      <c r="F131" s="130">
        <f>SUM(F132)</f>
        <v>17988</v>
      </c>
      <c r="G131" s="130">
        <f>SUM(G132)</f>
        <v>18253.52</v>
      </c>
      <c r="H131" s="482">
        <f>SUM(G131*100/F131)</f>
        <v>101.47609517456083</v>
      </c>
      <c r="I131" s="589">
        <f>SUM(I132)</f>
        <v>4833</v>
      </c>
      <c r="J131" s="13"/>
    </row>
    <row r="132" spans="1:10" s="14" customFormat="1" ht="12.75">
      <c r="A132" s="25"/>
      <c r="B132" s="224"/>
      <c r="C132" s="221"/>
      <c r="D132" s="40"/>
      <c r="E132" s="269" t="s">
        <v>46</v>
      </c>
      <c r="F132" s="270">
        <f>SUM(F134:F139)</f>
        <v>17988</v>
      </c>
      <c r="G132" s="270">
        <f>SUM(G134:G139)</f>
        <v>18253.52</v>
      </c>
      <c r="H132" s="421">
        <f>SUM(G132*100/F132)</f>
        <v>101.47609517456083</v>
      </c>
      <c r="I132" s="456">
        <f>SUM(I134:I139)</f>
        <v>4833</v>
      </c>
      <c r="J132" s="13"/>
    </row>
    <row r="133" spans="1:10" s="14" customFormat="1" ht="12.75">
      <c r="A133" s="25"/>
      <c r="B133" s="273"/>
      <c r="C133" s="221"/>
      <c r="D133" s="40"/>
      <c r="E133" s="277" t="s">
        <v>47</v>
      </c>
      <c r="F133" s="270"/>
      <c r="G133" s="359"/>
      <c r="H133" s="454" t="s">
        <v>134</v>
      </c>
      <c r="I133" s="473"/>
      <c r="J133" s="13"/>
    </row>
    <row r="134" spans="1:10" s="44" customFormat="1" ht="38.25">
      <c r="A134" s="47"/>
      <c r="B134" s="396"/>
      <c r="C134" s="542"/>
      <c r="D134" s="128">
        <v>870</v>
      </c>
      <c r="E134" s="310" t="s">
        <v>232</v>
      </c>
      <c r="F134" s="316">
        <v>813</v>
      </c>
      <c r="G134" s="682">
        <v>813</v>
      </c>
      <c r="H134" s="421">
        <f>SUM(G134*100/F134)</f>
        <v>100</v>
      </c>
      <c r="I134" s="457">
        <v>0</v>
      </c>
      <c r="J134" s="42"/>
    </row>
    <row r="135" spans="1:10" s="335" customFormat="1" ht="25.5">
      <c r="A135" s="340"/>
      <c r="B135" s="331"/>
      <c r="C135" s="349"/>
      <c r="D135" s="294">
        <v>910</v>
      </c>
      <c r="E135" s="129" t="s">
        <v>92</v>
      </c>
      <c r="F135" s="297">
        <v>0</v>
      </c>
      <c r="G135" s="296">
        <v>0</v>
      </c>
      <c r="H135" s="454" t="s">
        <v>134</v>
      </c>
      <c r="I135" s="457">
        <v>633</v>
      </c>
      <c r="J135" s="334"/>
    </row>
    <row r="136" spans="1:10" s="53" customFormat="1" ht="12.75">
      <c r="A136" s="54"/>
      <c r="B136" s="54"/>
      <c r="C136" s="123"/>
      <c r="D136" s="124">
        <v>920</v>
      </c>
      <c r="E136" s="125" t="s">
        <v>168</v>
      </c>
      <c r="F136" s="126">
        <v>888</v>
      </c>
      <c r="G136" s="557">
        <v>888.71</v>
      </c>
      <c r="H136" s="404">
        <f>SUM(G136*100/F136)</f>
        <v>100.07995495495496</v>
      </c>
      <c r="I136" s="473">
        <v>0</v>
      </c>
      <c r="J136" s="52"/>
    </row>
    <row r="137" spans="1:10" s="53" customFormat="1" ht="12.75">
      <c r="A137" s="47"/>
      <c r="B137" s="47"/>
      <c r="C137" s="70"/>
      <c r="D137" s="71">
        <v>970</v>
      </c>
      <c r="E137" s="306" t="s">
        <v>55</v>
      </c>
      <c r="F137" s="131">
        <v>16287</v>
      </c>
      <c r="G137" s="560">
        <v>16551.81</v>
      </c>
      <c r="H137" s="404">
        <f>SUM(G137*100/F137)</f>
        <v>101.62589795542459</v>
      </c>
      <c r="I137" s="561">
        <v>0</v>
      </c>
      <c r="J137" s="52"/>
    </row>
    <row r="138" spans="1:10" s="44" customFormat="1" ht="39" customHeight="1">
      <c r="A138" s="47"/>
      <c r="B138" s="47"/>
      <c r="C138" s="42"/>
      <c r="D138" s="396"/>
      <c r="E138" s="592" t="s">
        <v>187</v>
      </c>
      <c r="F138" s="52"/>
      <c r="G138" s="58"/>
      <c r="H138" s="419" t="s">
        <v>134</v>
      </c>
      <c r="I138" s="570"/>
      <c r="J138" s="42"/>
    </row>
    <row r="139" spans="1:10" s="53" customFormat="1" ht="77.25" thickBot="1">
      <c r="A139" s="373"/>
      <c r="B139" s="373"/>
      <c r="C139" s="593"/>
      <c r="D139" s="715">
        <v>2910</v>
      </c>
      <c r="E139" s="716" t="s">
        <v>205</v>
      </c>
      <c r="F139" s="717">
        <v>0</v>
      </c>
      <c r="G139" s="718">
        <v>0</v>
      </c>
      <c r="H139" s="545" t="s">
        <v>134</v>
      </c>
      <c r="I139" s="556">
        <v>4200</v>
      </c>
      <c r="J139" s="52"/>
    </row>
    <row r="140" spans="1:10" s="44" customFormat="1" ht="12.75">
      <c r="A140" s="248">
        <v>756</v>
      </c>
      <c r="B140" s="249"/>
      <c r="C140" s="236"/>
      <c r="D140" s="236"/>
      <c r="E140" s="250" t="s">
        <v>7</v>
      </c>
      <c r="F140" s="251">
        <f>SUM(F142,F151,F165,F184,F195)</f>
        <v>37574729</v>
      </c>
      <c r="G140" s="654">
        <f>SUM(G142,G151,G165,G184,G195)</f>
        <v>36578801.83</v>
      </c>
      <c r="H140" s="417">
        <f>SUM(G140*100/F140)</f>
        <v>97.34947610666732</v>
      </c>
      <c r="I140" s="659">
        <f>SUM(I142,I151,I165,I184,I195)</f>
        <v>2453177.9600000004</v>
      </c>
      <c r="J140" s="42"/>
    </row>
    <row r="141" spans="1:10" s="44" customFormat="1" ht="27" customHeight="1">
      <c r="A141" s="252"/>
      <c r="B141" s="253"/>
      <c r="C141" s="254"/>
      <c r="D141" s="254"/>
      <c r="E141" s="255" t="s">
        <v>8</v>
      </c>
      <c r="F141" s="254"/>
      <c r="G141" s="503"/>
      <c r="H141" s="423" t="s">
        <v>134</v>
      </c>
      <c r="I141" s="658"/>
      <c r="J141" s="42"/>
    </row>
    <row r="142" spans="1:10" s="14" customFormat="1" ht="26.25" customHeight="1">
      <c r="A142" s="35"/>
      <c r="B142" s="104">
        <v>75601</v>
      </c>
      <c r="C142" s="33"/>
      <c r="D142" s="34"/>
      <c r="E142" s="105" t="s">
        <v>9</v>
      </c>
      <c r="F142" s="134">
        <f>SUM(F143)</f>
        <v>60269</v>
      </c>
      <c r="G142" s="134">
        <f>SUM(G143)</f>
        <v>53478.14</v>
      </c>
      <c r="H142" s="422">
        <f>SUM(G142*100/F142)</f>
        <v>88.73241633343842</v>
      </c>
      <c r="I142" s="608">
        <f>SUM(I145:I146)</f>
        <v>59194.13</v>
      </c>
      <c r="J142" s="13"/>
    </row>
    <row r="143" spans="1:10" s="14" customFormat="1" ht="12.75">
      <c r="A143" s="11"/>
      <c r="B143" s="271"/>
      <c r="C143" s="221"/>
      <c r="D143" s="40"/>
      <c r="E143" s="269" t="s">
        <v>46</v>
      </c>
      <c r="F143" s="270">
        <f>SUM(F145:F147)</f>
        <v>60269</v>
      </c>
      <c r="G143" s="357">
        <f>SUM(G145:G147)</f>
        <v>53478.14</v>
      </c>
      <c r="H143" s="404">
        <f>SUM(G143*100/F143)</f>
        <v>88.73241633343842</v>
      </c>
      <c r="I143" s="456">
        <f>SUM(I145:I146)</f>
        <v>59194.13</v>
      </c>
      <c r="J143" s="13"/>
    </row>
    <row r="144" spans="1:10" s="14" customFormat="1" ht="12.75">
      <c r="A144" s="25"/>
      <c r="B144" s="709"/>
      <c r="C144" s="15"/>
      <c r="D144" s="27"/>
      <c r="E144" s="277" t="s">
        <v>47</v>
      </c>
      <c r="F144" s="270"/>
      <c r="G144" s="494"/>
      <c r="H144" s="421" t="s">
        <v>134</v>
      </c>
      <c r="I144" s="473"/>
      <c r="J144" s="13"/>
    </row>
    <row r="145" spans="1:10" s="53" customFormat="1" ht="14.25" customHeight="1">
      <c r="A145" s="58"/>
      <c r="B145" s="47"/>
      <c r="C145" s="452"/>
      <c r="D145" s="108">
        <v>350</v>
      </c>
      <c r="E145" s="109" t="s">
        <v>80</v>
      </c>
      <c r="F145" s="122">
        <v>60000</v>
      </c>
      <c r="G145" s="647">
        <v>52869.85</v>
      </c>
      <c r="H145" s="404">
        <f>SUM(G145*100/F145)</f>
        <v>88.11641666666667</v>
      </c>
      <c r="I145" s="569">
        <v>59194.13</v>
      </c>
      <c r="J145" s="52"/>
    </row>
    <row r="146" spans="1:10" s="53" customFormat="1" ht="12.75">
      <c r="A146" s="55"/>
      <c r="B146" s="54"/>
      <c r="C146" s="123"/>
      <c r="D146" s="123"/>
      <c r="E146" s="125" t="s">
        <v>96</v>
      </c>
      <c r="F146" s="135"/>
      <c r="G146" s="600"/>
      <c r="H146" s="415" t="s">
        <v>134</v>
      </c>
      <c r="I146" s="555"/>
      <c r="J146" s="52"/>
    </row>
    <row r="147" spans="1:10" s="335" customFormat="1" ht="25.5">
      <c r="A147" s="360"/>
      <c r="B147" s="360"/>
      <c r="C147" s="349"/>
      <c r="D147" s="294">
        <v>910</v>
      </c>
      <c r="E147" s="129" t="s">
        <v>92</v>
      </c>
      <c r="F147" s="297">
        <v>269</v>
      </c>
      <c r="G147" s="296">
        <v>608.29</v>
      </c>
      <c r="H147" s="454">
        <f>SUM(G147*100/F147)</f>
        <v>226.13011152416357</v>
      </c>
      <c r="I147" s="457">
        <v>0</v>
      </c>
      <c r="J147" s="334"/>
    </row>
    <row r="148" spans="1:9" s="117" customFormat="1" ht="12.75">
      <c r="A148" s="113" t="s">
        <v>127</v>
      </c>
      <c r="B148" s="114">
        <v>7</v>
      </c>
      <c r="C148" s="115"/>
      <c r="D148" s="115"/>
      <c r="E148" s="116"/>
      <c r="F148" s="115"/>
      <c r="G148" s="498"/>
      <c r="H148" s="413" t="s">
        <v>134</v>
      </c>
      <c r="I148" s="532"/>
    </row>
    <row r="149" spans="1:9" s="1" customFormat="1" ht="13.5" thickBot="1">
      <c r="A149" s="5"/>
      <c r="B149" s="4"/>
      <c r="C149" s="2"/>
      <c r="D149" s="2"/>
      <c r="E149" s="10"/>
      <c r="F149" s="2"/>
      <c r="G149" s="337"/>
      <c r="H149" s="414" t="s">
        <v>134</v>
      </c>
      <c r="I149" s="535"/>
    </row>
    <row r="150" spans="1:10" s="3" customFormat="1" ht="11.25" customHeight="1" thickBot="1">
      <c r="A150" s="205" t="s">
        <v>94</v>
      </c>
      <c r="B150" s="206" t="s">
        <v>124</v>
      </c>
      <c r="C150" s="728" t="s">
        <v>106</v>
      </c>
      <c r="D150" s="727"/>
      <c r="E150" s="208" t="s">
        <v>93</v>
      </c>
      <c r="F150" s="207" t="s">
        <v>131</v>
      </c>
      <c r="G150" s="230" t="s">
        <v>132</v>
      </c>
      <c r="H150" s="432" t="s">
        <v>133</v>
      </c>
      <c r="I150" s="232" t="s">
        <v>138</v>
      </c>
      <c r="J150" s="6"/>
    </row>
    <row r="151" spans="1:10" s="14" customFormat="1" ht="25.5" customHeight="1">
      <c r="A151" s="25"/>
      <c r="B151" s="120">
        <v>75615</v>
      </c>
      <c r="C151" s="22"/>
      <c r="D151" s="23"/>
      <c r="E151" s="136" t="s">
        <v>10</v>
      </c>
      <c r="F151" s="137">
        <f>SUM(F156:F164)</f>
        <v>8392673</v>
      </c>
      <c r="G151" s="624">
        <f>SUM(G156:G164)</f>
        <v>8396678.27</v>
      </c>
      <c r="H151" s="420">
        <f>SUM(G151*100/F151)</f>
        <v>100.04772341302943</v>
      </c>
      <c r="I151" s="622">
        <f>SUM(I156:I164)</f>
        <v>246234.1</v>
      </c>
      <c r="J151" s="13"/>
    </row>
    <row r="152" spans="1:10" s="14" customFormat="1" ht="12.75">
      <c r="A152" s="25"/>
      <c r="B152" s="13"/>
      <c r="C152" s="11"/>
      <c r="D152" s="24"/>
      <c r="E152" s="138" t="s">
        <v>12</v>
      </c>
      <c r="F152" s="25"/>
      <c r="G152" s="11"/>
      <c r="H152" s="415" t="s">
        <v>134</v>
      </c>
      <c r="I152" s="656"/>
      <c r="J152" s="13"/>
    </row>
    <row r="153" spans="1:10" s="14" customFormat="1" ht="12.75">
      <c r="A153" s="25"/>
      <c r="B153" s="15"/>
      <c r="C153" s="26"/>
      <c r="D153" s="27"/>
      <c r="E153" s="139" t="s">
        <v>11</v>
      </c>
      <c r="F153" s="28"/>
      <c r="G153" s="26"/>
      <c r="H153" s="419" t="s">
        <v>134</v>
      </c>
      <c r="I153" s="623"/>
      <c r="J153" s="13"/>
    </row>
    <row r="154" spans="1:10" s="14" customFormat="1" ht="12.75">
      <c r="A154" s="11"/>
      <c r="B154" s="271"/>
      <c r="C154" s="221"/>
      <c r="D154" s="40"/>
      <c r="E154" s="269" t="s">
        <v>46</v>
      </c>
      <c r="F154" s="270">
        <f>SUM(F156:F164)</f>
        <v>8392673</v>
      </c>
      <c r="G154" s="357">
        <f>SUM(G156:G164)</f>
        <v>8396678.27</v>
      </c>
      <c r="H154" s="415">
        <f>SUM(G154*100/F154)</f>
        <v>100.04772341302943</v>
      </c>
      <c r="I154" s="456">
        <f>SUM(I156:I164)</f>
        <v>246234.1</v>
      </c>
      <c r="J154" s="13"/>
    </row>
    <row r="155" spans="1:10" s="14" customFormat="1" ht="12.75">
      <c r="A155" s="11"/>
      <c r="B155" s="271"/>
      <c r="C155" s="15"/>
      <c r="D155" s="27"/>
      <c r="E155" s="277" t="s">
        <v>47</v>
      </c>
      <c r="F155" s="270"/>
      <c r="G155" s="494"/>
      <c r="H155" s="404" t="s">
        <v>134</v>
      </c>
      <c r="I155" s="527"/>
      <c r="J155" s="13"/>
    </row>
    <row r="156" spans="1:10" s="53" customFormat="1" ht="12.75">
      <c r="A156" s="58"/>
      <c r="B156" s="47"/>
      <c r="C156" s="153"/>
      <c r="D156" s="124">
        <v>310</v>
      </c>
      <c r="E156" s="125" t="s">
        <v>78</v>
      </c>
      <c r="F156" s="140">
        <v>7620423</v>
      </c>
      <c r="G156" s="596">
        <v>7652480.03</v>
      </c>
      <c r="H156" s="404">
        <f aca="true" t="shared" si="0" ref="H156:H163">SUM(G156*100/F156)</f>
        <v>100.4206725794618</v>
      </c>
      <c r="I156" s="473">
        <v>193966.1</v>
      </c>
      <c r="J156" s="52"/>
    </row>
    <row r="157" spans="1:10" s="53" customFormat="1" ht="12.75">
      <c r="A157" s="55"/>
      <c r="B157" s="54"/>
      <c r="C157" s="154"/>
      <c r="D157" s="141">
        <v>320</v>
      </c>
      <c r="E157" s="142" t="s">
        <v>95</v>
      </c>
      <c r="F157" s="143">
        <v>13000</v>
      </c>
      <c r="G157" s="363">
        <v>13003</v>
      </c>
      <c r="H157" s="404">
        <f t="shared" si="0"/>
        <v>100.02307692307693</v>
      </c>
      <c r="I157" s="457">
        <v>190</v>
      </c>
      <c r="J157" s="52"/>
    </row>
    <row r="158" spans="1:10" s="53" customFormat="1" ht="12.75">
      <c r="A158" s="55"/>
      <c r="B158" s="54"/>
      <c r="C158" s="127"/>
      <c r="D158" s="128">
        <v>330</v>
      </c>
      <c r="E158" s="129" t="s">
        <v>114</v>
      </c>
      <c r="F158" s="309">
        <v>34700</v>
      </c>
      <c r="G158" s="285">
        <v>33986</v>
      </c>
      <c r="H158" s="421">
        <f t="shared" si="0"/>
        <v>97.94236311239193</v>
      </c>
      <c r="I158" s="457">
        <v>0</v>
      </c>
      <c r="J158" s="52"/>
    </row>
    <row r="159" spans="1:10" s="53" customFormat="1" ht="12.75">
      <c r="A159" s="55"/>
      <c r="B159" s="54"/>
      <c r="C159" s="127"/>
      <c r="D159" s="128">
        <v>340</v>
      </c>
      <c r="E159" s="129" t="s">
        <v>123</v>
      </c>
      <c r="F159" s="165">
        <v>324800</v>
      </c>
      <c r="G159" s="597">
        <v>324821.2</v>
      </c>
      <c r="H159" s="421">
        <f t="shared" si="0"/>
        <v>100.00652709359606</v>
      </c>
      <c r="I159" s="457">
        <v>4213</v>
      </c>
      <c r="J159" s="52"/>
    </row>
    <row r="160" spans="1:10" s="53" customFormat="1" ht="12.75">
      <c r="A160" s="55"/>
      <c r="B160" s="54"/>
      <c r="C160" s="154"/>
      <c r="D160" s="141">
        <v>500</v>
      </c>
      <c r="E160" s="142" t="s">
        <v>117</v>
      </c>
      <c r="F160" s="143">
        <v>26300</v>
      </c>
      <c r="G160" s="363">
        <v>31267</v>
      </c>
      <c r="H160" s="421">
        <f t="shared" si="0"/>
        <v>118.88593155893535</v>
      </c>
      <c r="I160" s="457">
        <v>20</v>
      </c>
      <c r="J160" s="52"/>
    </row>
    <row r="161" spans="1:10" s="335" customFormat="1" ht="25.5">
      <c r="A161" s="340"/>
      <c r="B161" s="331"/>
      <c r="C161" s="333"/>
      <c r="D161" s="284">
        <v>690</v>
      </c>
      <c r="E161" s="310" t="s">
        <v>158</v>
      </c>
      <c r="F161" s="361">
        <v>782</v>
      </c>
      <c r="G161" s="361">
        <v>808.8</v>
      </c>
      <c r="H161" s="421">
        <f t="shared" si="0"/>
        <v>103.42710997442455</v>
      </c>
      <c r="I161" s="457">
        <v>0</v>
      </c>
      <c r="J161" s="334"/>
    </row>
    <row r="162" spans="1:10" s="335" customFormat="1" ht="25.5">
      <c r="A162" s="340"/>
      <c r="B162" s="331"/>
      <c r="C162" s="349"/>
      <c r="D162" s="294">
        <v>910</v>
      </c>
      <c r="E162" s="129" t="s">
        <v>92</v>
      </c>
      <c r="F162" s="297">
        <v>50000</v>
      </c>
      <c r="G162" s="296">
        <v>17644.24</v>
      </c>
      <c r="H162" s="404">
        <f t="shared" si="0"/>
        <v>35.28848000000001</v>
      </c>
      <c r="I162" s="457">
        <v>47845</v>
      </c>
      <c r="J162" s="334"/>
    </row>
    <row r="163" spans="1:10" s="53" customFormat="1" ht="25.5">
      <c r="A163" s="55"/>
      <c r="B163" s="54"/>
      <c r="C163" s="278"/>
      <c r="D163" s="146">
        <v>2680</v>
      </c>
      <c r="E163" s="109" t="s">
        <v>13</v>
      </c>
      <c r="F163" s="147">
        <v>322668</v>
      </c>
      <c r="G163" s="598">
        <v>322668</v>
      </c>
      <c r="H163" s="404">
        <f t="shared" si="0"/>
        <v>100</v>
      </c>
      <c r="I163" s="569">
        <v>0</v>
      </c>
      <c r="J163" s="52"/>
    </row>
    <row r="164" spans="1:10" s="53" customFormat="1" ht="63.75" customHeight="1">
      <c r="A164" s="55"/>
      <c r="B164" s="111"/>
      <c r="C164" s="74"/>
      <c r="D164" s="74"/>
      <c r="E164" s="149" t="s">
        <v>14</v>
      </c>
      <c r="F164" s="148"/>
      <c r="G164" s="504"/>
      <c r="H164" s="419" t="s">
        <v>134</v>
      </c>
      <c r="I164" s="530"/>
      <c r="J164" s="52"/>
    </row>
    <row r="165" spans="1:10" s="14" customFormat="1" ht="25.5">
      <c r="A165" s="25"/>
      <c r="B165" s="401">
        <v>75616</v>
      </c>
      <c r="C165" s="22"/>
      <c r="D165" s="23"/>
      <c r="E165" s="150" t="s">
        <v>15</v>
      </c>
      <c r="F165" s="137">
        <f>SUM(F168)</f>
        <v>7785589</v>
      </c>
      <c r="G165" s="648">
        <f>SUM(G168)</f>
        <v>7834242.130000003</v>
      </c>
      <c r="H165" s="420">
        <f>SUM(G165*100/F165)</f>
        <v>100.62491264308971</v>
      </c>
      <c r="I165" s="622">
        <f>SUM(I168)</f>
        <v>2066882.7100000002</v>
      </c>
      <c r="J165" s="13"/>
    </row>
    <row r="166" spans="1:10" s="14" customFormat="1" ht="12.75">
      <c r="A166" s="25"/>
      <c r="B166" s="24"/>
      <c r="C166" s="11"/>
      <c r="D166" s="24"/>
      <c r="E166" s="151" t="s">
        <v>17</v>
      </c>
      <c r="F166" s="25"/>
      <c r="G166" s="11"/>
      <c r="H166" s="415" t="s">
        <v>134</v>
      </c>
      <c r="I166" s="656"/>
      <c r="J166" s="13"/>
    </row>
    <row r="167" spans="1:10" s="14" customFormat="1" ht="12.75">
      <c r="A167" s="25"/>
      <c r="B167" s="24"/>
      <c r="C167" s="26"/>
      <c r="D167" s="27"/>
      <c r="E167" s="152" t="s">
        <v>16</v>
      </c>
      <c r="F167" s="28"/>
      <c r="G167" s="26"/>
      <c r="H167" s="419" t="s">
        <v>134</v>
      </c>
      <c r="I167" s="623"/>
      <c r="J167" s="13"/>
    </row>
    <row r="168" spans="1:10" s="14" customFormat="1" ht="12.75">
      <c r="A168" s="11"/>
      <c r="B168" s="271"/>
      <c r="C168" s="221"/>
      <c r="D168" s="40"/>
      <c r="E168" s="269" t="s">
        <v>46</v>
      </c>
      <c r="F168" s="270">
        <f>SUM(F170:F174,F175:F183)</f>
        <v>7785589</v>
      </c>
      <c r="G168" s="357">
        <f>SUM(G170:G183)</f>
        <v>7834242.130000003</v>
      </c>
      <c r="H168" s="415">
        <f>SUM(G168*100/F168)</f>
        <v>100.62491264308971</v>
      </c>
      <c r="I168" s="456">
        <f>SUM(I170:I183)</f>
        <v>2066882.7100000002</v>
      </c>
      <c r="J168" s="13"/>
    </row>
    <row r="169" spans="1:10" s="14" customFormat="1" ht="12.75">
      <c r="A169" s="11"/>
      <c r="B169" s="271"/>
      <c r="C169" s="15"/>
      <c r="D169" s="27"/>
      <c r="E169" s="277" t="s">
        <v>47</v>
      </c>
      <c r="F169" s="270"/>
      <c r="G169" s="494"/>
      <c r="H169" s="421" t="s">
        <v>134</v>
      </c>
      <c r="I169" s="473"/>
      <c r="J169" s="13"/>
    </row>
    <row r="170" spans="1:10" s="53" customFormat="1" ht="12.75">
      <c r="A170" s="47"/>
      <c r="B170" s="396"/>
      <c r="C170" s="153"/>
      <c r="D170" s="124">
        <v>310</v>
      </c>
      <c r="E170" s="125" t="s">
        <v>78</v>
      </c>
      <c r="F170" s="140">
        <v>5786410</v>
      </c>
      <c r="G170" s="596">
        <v>5860425.69</v>
      </c>
      <c r="H170" s="447">
        <f aca="true" t="shared" si="1" ref="H170:H183">SUM(G170*100/F170)</f>
        <v>101.27912971946337</v>
      </c>
      <c r="I170" s="473">
        <v>1415484.32</v>
      </c>
      <c r="J170" s="52"/>
    </row>
    <row r="171" spans="1:10" s="53" customFormat="1" ht="12.75">
      <c r="A171" s="55"/>
      <c r="B171" s="54"/>
      <c r="C171" s="154"/>
      <c r="D171" s="141">
        <v>320</v>
      </c>
      <c r="E171" s="142" t="s">
        <v>95</v>
      </c>
      <c r="F171" s="145">
        <v>428559</v>
      </c>
      <c r="G171" s="599">
        <v>430711.02</v>
      </c>
      <c r="H171" s="404">
        <f t="shared" si="1"/>
        <v>100.50215256242431</v>
      </c>
      <c r="I171" s="457">
        <v>16748.36</v>
      </c>
      <c r="J171" s="52"/>
    </row>
    <row r="172" spans="1:10" s="53" customFormat="1" ht="12.75">
      <c r="A172" s="55"/>
      <c r="B172" s="54"/>
      <c r="C172" s="154"/>
      <c r="D172" s="141">
        <v>330</v>
      </c>
      <c r="E172" s="142" t="s">
        <v>114</v>
      </c>
      <c r="F172" s="143">
        <v>11707</v>
      </c>
      <c r="G172" s="363">
        <v>11707.7</v>
      </c>
      <c r="H172" s="404">
        <f t="shared" si="1"/>
        <v>100.00597932860681</v>
      </c>
      <c r="I172" s="457">
        <v>252</v>
      </c>
      <c r="J172" s="52"/>
    </row>
    <row r="173" spans="1:10" s="53" customFormat="1" ht="12.75">
      <c r="A173" s="55"/>
      <c r="B173" s="54"/>
      <c r="C173" s="154"/>
      <c r="D173" s="141">
        <v>340</v>
      </c>
      <c r="E173" s="142" t="s">
        <v>123</v>
      </c>
      <c r="F173" s="145">
        <v>552500</v>
      </c>
      <c r="G173" s="599">
        <v>554404.07</v>
      </c>
      <c r="H173" s="404">
        <f t="shared" si="1"/>
        <v>100.34462805429862</v>
      </c>
      <c r="I173" s="457">
        <v>38985.11</v>
      </c>
      <c r="J173" s="52"/>
    </row>
    <row r="174" spans="1:10" s="53" customFormat="1" ht="12.75">
      <c r="A174" s="55"/>
      <c r="B174" s="54"/>
      <c r="C174" s="154"/>
      <c r="D174" s="141">
        <v>360</v>
      </c>
      <c r="E174" s="142" t="s">
        <v>91</v>
      </c>
      <c r="F174" s="145">
        <v>100000</v>
      </c>
      <c r="G174" s="599">
        <v>41596.41</v>
      </c>
      <c r="H174" s="421">
        <f t="shared" si="1"/>
        <v>41.596410000000006</v>
      </c>
      <c r="I174" s="457">
        <v>4590.94</v>
      </c>
      <c r="J174" s="52"/>
    </row>
    <row r="175" spans="1:10" s="53" customFormat="1" ht="12.75">
      <c r="A175" s="54"/>
      <c r="B175" s="56"/>
      <c r="C175" s="154"/>
      <c r="D175" s="141">
        <v>370</v>
      </c>
      <c r="E175" s="142" t="s">
        <v>50</v>
      </c>
      <c r="F175" s="143">
        <v>51343</v>
      </c>
      <c r="G175" s="363">
        <v>52012.32</v>
      </c>
      <c r="H175" s="404">
        <f t="shared" si="1"/>
        <v>101.30362464211285</v>
      </c>
      <c r="I175" s="457">
        <v>34914.98</v>
      </c>
      <c r="J175" s="52"/>
    </row>
    <row r="176" spans="1:10" s="53" customFormat="1" ht="12.75">
      <c r="A176" s="66"/>
      <c r="B176" s="111"/>
      <c r="C176" s="127"/>
      <c r="D176" s="128">
        <v>430</v>
      </c>
      <c r="E176" s="129" t="s">
        <v>110</v>
      </c>
      <c r="F176" s="165">
        <v>160000</v>
      </c>
      <c r="G176" s="597">
        <v>141010</v>
      </c>
      <c r="H176" s="421">
        <f t="shared" si="1"/>
        <v>88.13125</v>
      </c>
      <c r="I176" s="457">
        <v>0</v>
      </c>
      <c r="J176" s="52"/>
    </row>
    <row r="177" spans="1:9" s="117" customFormat="1" ht="12.75">
      <c r="A177" s="113" t="s">
        <v>127</v>
      </c>
      <c r="B177" s="114">
        <v>8</v>
      </c>
      <c r="C177" s="115"/>
      <c r="D177" s="115"/>
      <c r="E177" s="116"/>
      <c r="F177" s="115"/>
      <c r="G177" s="498"/>
      <c r="H177" s="413" t="s">
        <v>134</v>
      </c>
      <c r="I177" s="532"/>
    </row>
    <row r="178" spans="1:9" s="1" customFormat="1" ht="13.5" thickBot="1">
      <c r="A178" s="5"/>
      <c r="B178" s="4"/>
      <c r="C178" s="2"/>
      <c r="D178" s="2"/>
      <c r="E178" s="10"/>
      <c r="F178" s="2"/>
      <c r="G178" s="337"/>
      <c r="H178" s="414" t="s">
        <v>134</v>
      </c>
      <c r="I178" s="535"/>
    </row>
    <row r="179" spans="1:10" s="3" customFormat="1" ht="11.25" customHeight="1" thickBot="1">
      <c r="A179" s="205" t="s">
        <v>94</v>
      </c>
      <c r="B179" s="206" t="s">
        <v>124</v>
      </c>
      <c r="C179" s="728" t="s">
        <v>106</v>
      </c>
      <c r="D179" s="727"/>
      <c r="E179" s="208" t="s">
        <v>93</v>
      </c>
      <c r="F179" s="207" t="s">
        <v>131</v>
      </c>
      <c r="G179" s="230" t="s">
        <v>132</v>
      </c>
      <c r="H179" s="432" t="s">
        <v>133</v>
      </c>
      <c r="I179" s="232" t="s">
        <v>138</v>
      </c>
      <c r="J179" s="6"/>
    </row>
    <row r="180" spans="1:10" s="53" customFormat="1" ht="12.75">
      <c r="A180" s="55"/>
      <c r="B180" s="54"/>
      <c r="C180" s="154"/>
      <c r="D180" s="141">
        <v>440</v>
      </c>
      <c r="E180" s="142" t="s">
        <v>100</v>
      </c>
      <c r="F180" s="143">
        <v>470</v>
      </c>
      <c r="G180" s="363">
        <v>469.48</v>
      </c>
      <c r="H180" s="404">
        <f t="shared" si="1"/>
        <v>99.88936170212766</v>
      </c>
      <c r="I180" s="457">
        <v>0</v>
      </c>
      <c r="J180" s="52"/>
    </row>
    <row r="181" spans="1:10" s="53" customFormat="1" ht="12.75">
      <c r="A181" s="55"/>
      <c r="B181" s="54"/>
      <c r="C181" s="154"/>
      <c r="D181" s="141">
        <v>500</v>
      </c>
      <c r="E181" s="142" t="s">
        <v>117</v>
      </c>
      <c r="F181" s="145">
        <v>626600</v>
      </c>
      <c r="G181" s="599">
        <v>684221.37</v>
      </c>
      <c r="H181" s="421">
        <f t="shared" si="1"/>
        <v>109.19587775295244</v>
      </c>
      <c r="I181" s="457">
        <v>2451</v>
      </c>
      <c r="J181" s="52"/>
    </row>
    <row r="182" spans="1:10" s="335" customFormat="1" ht="25.5">
      <c r="A182" s="340"/>
      <c r="B182" s="331"/>
      <c r="C182" s="362"/>
      <c r="D182" s="281">
        <v>690</v>
      </c>
      <c r="E182" s="282" t="s">
        <v>159</v>
      </c>
      <c r="F182" s="363">
        <v>18000</v>
      </c>
      <c r="G182" s="363">
        <v>18884.36</v>
      </c>
      <c r="H182" s="421">
        <f t="shared" si="1"/>
        <v>104.9131111111111</v>
      </c>
      <c r="I182" s="457">
        <v>0</v>
      </c>
      <c r="J182" s="334"/>
    </row>
    <row r="183" spans="1:10" s="335" customFormat="1" ht="25.5">
      <c r="A183" s="340"/>
      <c r="B183" s="360"/>
      <c r="C183" s="349"/>
      <c r="D183" s="294">
        <v>910</v>
      </c>
      <c r="E183" s="129" t="s">
        <v>92</v>
      </c>
      <c r="F183" s="297">
        <v>50000</v>
      </c>
      <c r="G183" s="296">
        <v>38799.71</v>
      </c>
      <c r="H183" s="421">
        <f t="shared" si="1"/>
        <v>77.59942</v>
      </c>
      <c r="I183" s="457">
        <v>553456</v>
      </c>
      <c r="J183" s="334"/>
    </row>
    <row r="184" spans="1:10" s="14" customFormat="1" ht="38.25">
      <c r="A184" s="25"/>
      <c r="B184" s="453">
        <v>75618</v>
      </c>
      <c r="C184" s="12"/>
      <c r="D184" s="29"/>
      <c r="E184" s="45" t="s">
        <v>18</v>
      </c>
      <c r="F184" s="46">
        <f>SUM(F190:F194,F187:F189)</f>
        <v>3890783</v>
      </c>
      <c r="G184" s="46">
        <f>SUM(G190:G194,G187:G189)</f>
        <v>3368733.17</v>
      </c>
      <c r="H184" s="420">
        <f>SUM(G184*100/F184)</f>
        <v>86.58239665383549</v>
      </c>
      <c r="I184" s="601">
        <f>SUM(I185)</f>
        <v>80867.02</v>
      </c>
      <c r="J184" s="13"/>
    </row>
    <row r="185" spans="1:10" s="14" customFormat="1" ht="12.75">
      <c r="A185" s="11"/>
      <c r="B185" s="271"/>
      <c r="C185" s="221"/>
      <c r="D185" s="40"/>
      <c r="E185" s="269" t="s">
        <v>46</v>
      </c>
      <c r="F185" s="270">
        <f>SUM(F187:F194)</f>
        <v>3890783</v>
      </c>
      <c r="G185" s="270">
        <f>SUM(G187:G194)</f>
        <v>3368733.1700000004</v>
      </c>
      <c r="H185" s="404">
        <f>SUM(G185*100/F185)</f>
        <v>86.5823966538355</v>
      </c>
      <c r="I185" s="456">
        <f>SUM(I187:I194)</f>
        <v>80867.02</v>
      </c>
      <c r="J185" s="13"/>
    </row>
    <row r="186" spans="1:10" s="14" customFormat="1" ht="12.75">
      <c r="A186" s="11"/>
      <c r="B186" s="271"/>
      <c r="C186" s="15"/>
      <c r="D186" s="27"/>
      <c r="E186" s="277" t="s">
        <v>47</v>
      </c>
      <c r="F186" s="270"/>
      <c r="G186" s="359"/>
      <c r="H186" s="421" t="s">
        <v>134</v>
      </c>
      <c r="I186" s="473"/>
      <c r="J186" s="13"/>
    </row>
    <row r="187" spans="1:10" s="53" customFormat="1" ht="12.75">
      <c r="A187" s="58"/>
      <c r="B187" s="47"/>
      <c r="C187" s="276"/>
      <c r="D187" s="141">
        <v>410</v>
      </c>
      <c r="E187" s="142" t="s">
        <v>87</v>
      </c>
      <c r="F187" s="145">
        <v>500000</v>
      </c>
      <c r="G187" s="599">
        <v>492792.4</v>
      </c>
      <c r="H187" s="404">
        <f>SUM(G187*100/F187)</f>
        <v>98.55848</v>
      </c>
      <c r="I187" s="457">
        <v>0</v>
      </c>
      <c r="J187" s="52"/>
    </row>
    <row r="188" spans="1:10" s="53" customFormat="1" ht="12.75">
      <c r="A188" s="55"/>
      <c r="B188" s="54"/>
      <c r="C188" s="154"/>
      <c r="D188" s="141">
        <v>460</v>
      </c>
      <c r="E188" s="142" t="s">
        <v>101</v>
      </c>
      <c r="F188" s="145">
        <v>24650</v>
      </c>
      <c r="G188" s="599">
        <v>24649.56</v>
      </c>
      <c r="H188" s="421">
        <f>SUM(G188*100/F188)</f>
        <v>99.99821501014199</v>
      </c>
      <c r="I188" s="457">
        <v>0</v>
      </c>
      <c r="J188" s="52"/>
    </row>
    <row r="189" spans="1:10" s="53" customFormat="1" ht="12.75">
      <c r="A189" s="55"/>
      <c r="B189" s="54"/>
      <c r="C189" s="127"/>
      <c r="D189" s="128">
        <v>480</v>
      </c>
      <c r="E189" s="129" t="s">
        <v>109</v>
      </c>
      <c r="F189" s="165">
        <v>600975</v>
      </c>
      <c r="G189" s="597">
        <v>607272.51</v>
      </c>
      <c r="H189" s="421">
        <f>SUM(G189*100/F189)</f>
        <v>101.04788219143892</v>
      </c>
      <c r="I189" s="457">
        <v>0</v>
      </c>
      <c r="J189" s="52"/>
    </row>
    <row r="190" spans="1:10" s="53" customFormat="1" ht="25.5">
      <c r="A190" s="55"/>
      <c r="B190" s="54"/>
      <c r="C190" s="278"/>
      <c r="D190" s="108">
        <v>490</v>
      </c>
      <c r="E190" s="109" t="s">
        <v>21</v>
      </c>
      <c r="F190" s="147">
        <v>2757500</v>
      </c>
      <c r="G190" s="598">
        <v>2232909.86</v>
      </c>
      <c r="H190" s="404">
        <f>SUM(G190*100/F190)</f>
        <v>80.97587887579328</v>
      </c>
      <c r="I190" s="569">
        <v>80701.02</v>
      </c>
      <c r="J190" s="52"/>
    </row>
    <row r="191" spans="1:10" s="53" customFormat="1" ht="92.25" customHeight="1">
      <c r="A191" s="55"/>
      <c r="B191" s="54"/>
      <c r="C191" s="123"/>
      <c r="D191" s="123"/>
      <c r="E191" s="266" t="s">
        <v>233</v>
      </c>
      <c r="F191" s="135"/>
      <c r="G191" s="600"/>
      <c r="H191" s="419" t="s">
        <v>134</v>
      </c>
      <c r="I191" s="555"/>
      <c r="J191" s="52"/>
    </row>
    <row r="192" spans="1:10" s="53" customFormat="1" ht="25.5">
      <c r="A192" s="55"/>
      <c r="B192" s="54"/>
      <c r="C192" s="154"/>
      <c r="D192" s="141">
        <v>690</v>
      </c>
      <c r="E192" s="142" t="s">
        <v>162</v>
      </c>
      <c r="F192" s="143">
        <v>6830</v>
      </c>
      <c r="G192" s="363">
        <v>10262.37</v>
      </c>
      <c r="H192" s="421">
        <f>SUM(G192*100/F192)</f>
        <v>150.25431918008786</v>
      </c>
      <c r="I192" s="457">
        <v>0</v>
      </c>
      <c r="J192" s="52"/>
    </row>
    <row r="193" spans="1:10" s="335" customFormat="1" ht="25.5">
      <c r="A193" s="340"/>
      <c r="B193" s="331"/>
      <c r="C193" s="349"/>
      <c r="D193" s="294">
        <v>910</v>
      </c>
      <c r="E193" s="129" t="s">
        <v>92</v>
      </c>
      <c r="F193" s="297">
        <v>797</v>
      </c>
      <c r="G193" s="296">
        <v>815</v>
      </c>
      <c r="H193" s="421">
        <f>SUM(G193*100/F193)</f>
        <v>102.25846925972397</v>
      </c>
      <c r="I193" s="457">
        <v>34</v>
      </c>
      <c r="J193" s="334"/>
    </row>
    <row r="194" spans="1:10" s="53" customFormat="1" ht="26.25" customHeight="1">
      <c r="A194" s="54"/>
      <c r="B194" s="96"/>
      <c r="C194" s="123"/>
      <c r="D194" s="124">
        <v>920</v>
      </c>
      <c r="E194" s="266" t="s">
        <v>183</v>
      </c>
      <c r="F194" s="126">
        <v>31</v>
      </c>
      <c r="G194" s="557">
        <v>31.47</v>
      </c>
      <c r="H194" s="421">
        <f>SUM(G194*100/F194)</f>
        <v>101.51612903225806</v>
      </c>
      <c r="I194" s="473">
        <v>132</v>
      </c>
      <c r="J194" s="52"/>
    </row>
    <row r="195" spans="1:10" s="14" customFormat="1" ht="25.5">
      <c r="A195" s="32"/>
      <c r="B195" s="402">
        <v>75621</v>
      </c>
      <c r="C195" s="12"/>
      <c r="D195" s="29"/>
      <c r="E195" s="45" t="s">
        <v>20</v>
      </c>
      <c r="F195" s="46">
        <f>SUM(F198:F199)</f>
        <v>17445415</v>
      </c>
      <c r="G195" s="575">
        <f>SUM(G198:G199)</f>
        <v>16925670.12</v>
      </c>
      <c r="H195" s="420">
        <f>SUM(G195*100/F195)</f>
        <v>97.02073650870443</v>
      </c>
      <c r="I195" s="657">
        <f>SUM(I198:I199)</f>
        <v>0</v>
      </c>
      <c r="J195" s="13"/>
    </row>
    <row r="196" spans="1:10" s="14" customFormat="1" ht="12.75">
      <c r="A196" s="11"/>
      <c r="B196" s="271"/>
      <c r="C196" s="221"/>
      <c r="D196" s="40"/>
      <c r="E196" s="269" t="s">
        <v>46</v>
      </c>
      <c r="F196" s="270">
        <f>SUM(F198:F199)</f>
        <v>17445415</v>
      </c>
      <c r="G196" s="357">
        <f>SUM(G198:G199)</f>
        <v>16925670.12</v>
      </c>
      <c r="H196" s="404">
        <f>SUM(G196*100/F196)</f>
        <v>97.02073650870443</v>
      </c>
      <c r="I196" s="457">
        <f>SUM(I198:I199)</f>
        <v>0</v>
      </c>
      <c r="J196" s="13"/>
    </row>
    <row r="197" spans="1:10" s="14" customFormat="1" ht="12.75">
      <c r="A197" s="11"/>
      <c r="B197" s="271"/>
      <c r="C197" s="15"/>
      <c r="D197" s="27"/>
      <c r="E197" s="277" t="s">
        <v>47</v>
      </c>
      <c r="F197" s="270"/>
      <c r="G197" s="359"/>
      <c r="H197" s="404" t="s">
        <v>134</v>
      </c>
      <c r="I197" s="473"/>
      <c r="J197" s="13"/>
    </row>
    <row r="198" spans="1:10" s="53" customFormat="1" ht="12.75">
      <c r="A198" s="155"/>
      <c r="B198" s="43"/>
      <c r="C198" s="156"/>
      <c r="D198" s="141">
        <v>10</v>
      </c>
      <c r="E198" s="142" t="s">
        <v>84</v>
      </c>
      <c r="F198" s="157">
        <v>16695415</v>
      </c>
      <c r="G198" s="602">
        <v>16086716</v>
      </c>
      <c r="H198" s="404">
        <f>SUM(G198*100/F198)</f>
        <v>96.3540948218418</v>
      </c>
      <c r="I198" s="473">
        <v>0</v>
      </c>
      <c r="J198" s="52"/>
    </row>
    <row r="199" spans="1:10" s="53" customFormat="1" ht="12.75">
      <c r="A199" s="661"/>
      <c r="B199" s="662"/>
      <c r="C199" s="663"/>
      <c r="D199" s="128">
        <v>20</v>
      </c>
      <c r="E199" s="129" t="s">
        <v>83</v>
      </c>
      <c r="F199" s="165">
        <v>750000</v>
      </c>
      <c r="G199" s="597">
        <v>838954.12</v>
      </c>
      <c r="H199" s="421">
        <f>SUM(G199*100/F199)</f>
        <v>111.86054933333334</v>
      </c>
      <c r="I199" s="457">
        <v>0</v>
      </c>
      <c r="J199" s="52"/>
    </row>
    <row r="200" spans="1:9" s="117" customFormat="1" ht="12.75">
      <c r="A200" s="113" t="s">
        <v>127</v>
      </c>
      <c r="B200" s="114">
        <v>9</v>
      </c>
      <c r="C200" s="115"/>
      <c r="D200" s="115"/>
      <c r="E200" s="116"/>
      <c r="F200" s="115"/>
      <c r="G200" s="498"/>
      <c r="H200" s="413" t="s">
        <v>134</v>
      </c>
      <c r="I200" s="532"/>
    </row>
    <row r="201" spans="1:9" s="1" customFormat="1" ht="13.5" thickBot="1">
      <c r="A201" s="5"/>
      <c r="B201" s="4"/>
      <c r="C201" s="2"/>
      <c r="D201" s="2"/>
      <c r="E201" s="10"/>
      <c r="F201" s="2"/>
      <c r="G201" s="337"/>
      <c r="H201" s="414" t="s">
        <v>134</v>
      </c>
      <c r="I201" s="535"/>
    </row>
    <row r="202" spans="1:10" s="3" customFormat="1" ht="11.25" customHeight="1" thickBot="1">
      <c r="A202" s="205" t="s">
        <v>94</v>
      </c>
      <c r="B202" s="206" t="s">
        <v>124</v>
      </c>
      <c r="C202" s="728" t="s">
        <v>106</v>
      </c>
      <c r="D202" s="727"/>
      <c r="E202" s="208" t="s">
        <v>93</v>
      </c>
      <c r="F202" s="207" t="s">
        <v>131</v>
      </c>
      <c r="G202" s="230" t="s">
        <v>132</v>
      </c>
      <c r="H202" s="432" t="s">
        <v>133</v>
      </c>
      <c r="I202" s="232" t="s">
        <v>138</v>
      </c>
      <c r="J202" s="6"/>
    </row>
    <row r="203" spans="1:10" s="44" customFormat="1" ht="12.75">
      <c r="A203" s="248">
        <v>758</v>
      </c>
      <c r="B203" s="256"/>
      <c r="C203" s="256"/>
      <c r="D203" s="257"/>
      <c r="E203" s="258" t="s">
        <v>99</v>
      </c>
      <c r="F203" s="259">
        <f>SUM(F204,F208,F220,F224,F231,F238)</f>
        <v>20249431.46</v>
      </c>
      <c r="G203" s="259">
        <f>SUM(G204,G208,G220,G224,G231,G238)</f>
        <v>20225448.1</v>
      </c>
      <c r="H203" s="417">
        <f>SUM(G203*100/F203)</f>
        <v>99.88156032900294</v>
      </c>
      <c r="I203" s="606">
        <f>SUM(I204,I208,I220,I224,I231,I238)</f>
        <v>0</v>
      </c>
      <c r="J203" s="42"/>
    </row>
    <row r="204" spans="1:10" s="14" customFormat="1" ht="25.5">
      <c r="A204" s="35"/>
      <c r="B204" s="87">
        <v>75801</v>
      </c>
      <c r="C204" s="12"/>
      <c r="D204" s="29"/>
      <c r="E204" s="45" t="s">
        <v>19</v>
      </c>
      <c r="F204" s="158">
        <f>SUM(F207)</f>
        <v>16312053</v>
      </c>
      <c r="G204" s="604">
        <f>SUM(G207)</f>
        <v>16312053</v>
      </c>
      <c r="H204" s="451">
        <f>SUM(G204*100/F204)</f>
        <v>100</v>
      </c>
      <c r="I204" s="605">
        <f>SUM(I207)</f>
        <v>0</v>
      </c>
      <c r="J204" s="13"/>
    </row>
    <row r="205" spans="1:10" s="14" customFormat="1" ht="12.75">
      <c r="A205" s="25"/>
      <c r="B205" s="268"/>
      <c r="C205" s="221"/>
      <c r="D205" s="40"/>
      <c r="E205" s="269" t="s">
        <v>46</v>
      </c>
      <c r="F205" s="270">
        <f>SUM(F207)</f>
        <v>16312053</v>
      </c>
      <c r="G205" s="357">
        <f>SUM(G207)</f>
        <v>16312053</v>
      </c>
      <c r="H205" s="447">
        <f>SUM(G205*100/F205)</f>
        <v>100</v>
      </c>
      <c r="I205" s="456">
        <f>SUM(I207:I207)</f>
        <v>0</v>
      </c>
      <c r="J205" s="13"/>
    </row>
    <row r="206" spans="1:10" s="14" customFormat="1" ht="12.75">
      <c r="A206" s="25"/>
      <c r="B206" s="268"/>
      <c r="C206" s="15"/>
      <c r="D206" s="27"/>
      <c r="E206" s="277" t="s">
        <v>47</v>
      </c>
      <c r="F206" s="270"/>
      <c r="G206" s="359"/>
      <c r="H206" s="447" t="s">
        <v>134</v>
      </c>
      <c r="I206" s="473"/>
      <c r="J206" s="13"/>
    </row>
    <row r="207" spans="1:10" s="53" customFormat="1" ht="12.75">
      <c r="A207" s="47"/>
      <c r="B207" s="307"/>
      <c r="C207" s="156"/>
      <c r="D207" s="159">
        <v>2920</v>
      </c>
      <c r="E207" s="142" t="s">
        <v>126</v>
      </c>
      <c r="F207" s="160">
        <v>16312053</v>
      </c>
      <c r="G207" s="603">
        <v>16312053</v>
      </c>
      <c r="H207" s="454">
        <f>SUM(G207*100/F207)</f>
        <v>100</v>
      </c>
      <c r="I207" s="473">
        <v>0</v>
      </c>
      <c r="J207" s="52"/>
    </row>
    <row r="208" spans="1:10" s="14" customFormat="1" ht="12.75">
      <c r="A208" s="25"/>
      <c r="B208" s="176">
        <v>75814</v>
      </c>
      <c r="C208" s="30"/>
      <c r="D208" s="31"/>
      <c r="E208" s="455" t="s">
        <v>169</v>
      </c>
      <c r="F208" s="162">
        <f>SUM(F209,F216)</f>
        <v>73968.46</v>
      </c>
      <c r="G208" s="162">
        <f>SUM(G209,G216)</f>
        <v>73968.46</v>
      </c>
      <c r="H208" s="482">
        <f>SUM(G208*100/F208)</f>
        <v>100</v>
      </c>
      <c r="I208" s="293">
        <f>SUM(I209)</f>
        <v>0</v>
      </c>
      <c r="J208" s="13"/>
    </row>
    <row r="209" spans="1:10" s="14" customFormat="1" ht="12.75">
      <c r="A209" s="25"/>
      <c r="B209" s="268"/>
      <c r="C209" s="221"/>
      <c r="D209" s="40"/>
      <c r="E209" s="269" t="s">
        <v>46</v>
      </c>
      <c r="F209" s="357">
        <f>SUM(F211:F214)</f>
        <v>24516.27</v>
      </c>
      <c r="G209" s="357">
        <f>SUM(G211:G214)</f>
        <v>24516.27</v>
      </c>
      <c r="H209" s="454">
        <f>SUM(G209*100/F209)</f>
        <v>100</v>
      </c>
      <c r="I209" s="456">
        <f>SUM(I212)</f>
        <v>0</v>
      </c>
      <c r="J209" s="13"/>
    </row>
    <row r="210" spans="1:10" s="14" customFormat="1" ht="12.75">
      <c r="A210" s="11"/>
      <c r="B210" s="271"/>
      <c r="C210" s="221"/>
      <c r="D210" s="40"/>
      <c r="E210" s="277" t="s">
        <v>47</v>
      </c>
      <c r="F210" s="270"/>
      <c r="G210" s="494"/>
      <c r="H210" s="404" t="s">
        <v>134</v>
      </c>
      <c r="I210" s="457"/>
      <c r="J210" s="13"/>
    </row>
    <row r="211" spans="1:10" s="53" customFormat="1" ht="26.25" customHeight="1">
      <c r="A211" s="55"/>
      <c r="B211" s="54"/>
      <c r="C211" s="123"/>
      <c r="D211" s="124">
        <v>920</v>
      </c>
      <c r="E211" s="266" t="s">
        <v>194</v>
      </c>
      <c r="F211" s="126">
        <v>12</v>
      </c>
      <c r="G211" s="557">
        <v>12</v>
      </c>
      <c r="H211" s="454">
        <f>SUM(G211*100/F211)</f>
        <v>100</v>
      </c>
      <c r="I211" s="473">
        <v>0</v>
      </c>
      <c r="J211" s="52"/>
    </row>
    <row r="212" spans="1:10" s="53" customFormat="1" ht="12.75">
      <c r="A212" s="58"/>
      <c r="B212" s="47"/>
      <c r="C212" s="70"/>
      <c r="D212" s="71">
        <v>970</v>
      </c>
      <c r="E212" s="306" t="s">
        <v>170</v>
      </c>
      <c r="F212" s="131">
        <v>100</v>
      </c>
      <c r="G212" s="560">
        <v>100</v>
      </c>
      <c r="H212" s="447">
        <f>SUM(G212*100/F212)</f>
        <v>100</v>
      </c>
      <c r="I212" s="561">
        <v>0</v>
      </c>
      <c r="J212" s="52"/>
    </row>
    <row r="213" spans="1:10" s="44" customFormat="1" ht="12.75" customHeight="1">
      <c r="A213" s="58"/>
      <c r="B213" s="47"/>
      <c r="C213" s="60"/>
      <c r="D213" s="91"/>
      <c r="E213" s="559" t="s">
        <v>195</v>
      </c>
      <c r="F213" s="74"/>
      <c r="G213" s="496"/>
      <c r="H213" s="459" t="s">
        <v>134</v>
      </c>
      <c r="I213" s="528"/>
      <c r="J213" s="42"/>
    </row>
    <row r="214" spans="1:10" s="44" customFormat="1" ht="25.5">
      <c r="A214" s="58"/>
      <c r="B214" s="47"/>
      <c r="C214" s="70"/>
      <c r="D214" s="49">
        <v>2030</v>
      </c>
      <c r="E214" s="50" t="s">
        <v>23</v>
      </c>
      <c r="F214" s="64">
        <v>24404.27</v>
      </c>
      <c r="G214" s="65">
        <v>24404.27</v>
      </c>
      <c r="H214" s="450">
        <f>SUM(G214*100/F214)</f>
        <v>100</v>
      </c>
      <c r="I214" s="561">
        <v>0</v>
      </c>
      <c r="J214" s="42"/>
    </row>
    <row r="215" spans="1:10" s="44" customFormat="1" ht="38.25">
      <c r="A215" s="58"/>
      <c r="B215" s="133"/>
      <c r="C215" s="60"/>
      <c r="D215" s="91"/>
      <c r="E215" s="132" t="s">
        <v>215</v>
      </c>
      <c r="F215" s="60"/>
      <c r="G215" s="59"/>
      <c r="H215" s="459" t="s">
        <v>134</v>
      </c>
      <c r="I215" s="564"/>
      <c r="J215" s="42"/>
    </row>
    <row r="216" spans="1:10" s="14" customFormat="1" ht="12.75">
      <c r="A216" s="25"/>
      <c r="B216" s="521"/>
      <c r="C216" s="221"/>
      <c r="D216" s="40"/>
      <c r="E216" s="269" t="s">
        <v>48</v>
      </c>
      <c r="F216" s="270">
        <f>SUM(F218)</f>
        <v>49452.19</v>
      </c>
      <c r="G216" s="270">
        <f>SUM(G218)</f>
        <v>49452.19</v>
      </c>
      <c r="H216" s="447">
        <f>SUM(G216*100/F216)</f>
        <v>100</v>
      </c>
      <c r="I216" s="456">
        <f>SUM(I218)</f>
        <v>0</v>
      </c>
      <c r="J216" s="13"/>
    </row>
    <row r="217" spans="1:10" s="14" customFormat="1" ht="12.75">
      <c r="A217" s="25"/>
      <c r="B217" s="271"/>
      <c r="C217" s="221"/>
      <c r="D217" s="40"/>
      <c r="E217" s="277" t="s">
        <v>47</v>
      </c>
      <c r="F217" s="270"/>
      <c r="G217" s="671"/>
      <c r="H217" s="454" t="s">
        <v>134</v>
      </c>
      <c r="I217" s="457"/>
      <c r="J217" s="13"/>
    </row>
    <row r="218" spans="1:10" s="44" customFormat="1" ht="38.25">
      <c r="A218" s="58"/>
      <c r="B218" s="47"/>
      <c r="C218" s="70"/>
      <c r="D218" s="49">
        <v>6330</v>
      </c>
      <c r="E218" s="50" t="s">
        <v>216</v>
      </c>
      <c r="F218" s="51">
        <v>49452.19</v>
      </c>
      <c r="G218" s="684">
        <v>49452.19</v>
      </c>
      <c r="H218" s="447">
        <f>SUM(G218*100/F218)</f>
        <v>100</v>
      </c>
      <c r="I218" s="569">
        <v>0</v>
      </c>
      <c r="J218" s="42"/>
    </row>
    <row r="219" spans="1:10" s="44" customFormat="1" ht="25.5">
      <c r="A219" s="47"/>
      <c r="B219" s="133"/>
      <c r="C219" s="60"/>
      <c r="D219" s="91"/>
      <c r="E219" s="68" t="s">
        <v>217</v>
      </c>
      <c r="F219" s="60"/>
      <c r="G219" s="59"/>
      <c r="H219" s="459" t="s">
        <v>134</v>
      </c>
      <c r="I219" s="564"/>
      <c r="J219" s="42"/>
    </row>
    <row r="220" spans="1:10" s="14" customFormat="1" ht="12.75">
      <c r="A220" s="25"/>
      <c r="B220" s="176">
        <v>75815</v>
      </c>
      <c r="C220" s="30"/>
      <c r="D220" s="31"/>
      <c r="E220" s="161" t="s">
        <v>171</v>
      </c>
      <c r="F220" s="162">
        <f>SUM(F221)</f>
        <v>0</v>
      </c>
      <c r="G220" s="558">
        <f>SUM(G221)</f>
        <v>2150.46</v>
      </c>
      <c r="H220" s="451" t="s">
        <v>134</v>
      </c>
      <c r="I220" s="293">
        <f>SUM(I227,I221)</f>
        <v>0</v>
      </c>
      <c r="J220" s="13"/>
    </row>
    <row r="221" spans="1:10" s="14" customFormat="1" ht="12.75">
      <c r="A221" s="25"/>
      <c r="B221" s="268"/>
      <c r="C221" s="221"/>
      <c r="D221" s="40"/>
      <c r="E221" s="269" t="s">
        <v>46</v>
      </c>
      <c r="F221" s="270">
        <f>SUM(F223)</f>
        <v>0</v>
      </c>
      <c r="G221" s="357">
        <f>SUM(G223)</f>
        <v>2150.46</v>
      </c>
      <c r="H221" s="447" t="s">
        <v>134</v>
      </c>
      <c r="I221" s="456">
        <f>SUM(I223)</f>
        <v>0</v>
      </c>
      <c r="J221" s="13"/>
    </row>
    <row r="222" spans="1:10" s="14" customFormat="1" ht="12.75">
      <c r="A222" s="25"/>
      <c r="B222" s="268"/>
      <c r="C222" s="221"/>
      <c r="D222" s="40"/>
      <c r="E222" s="277" t="s">
        <v>47</v>
      </c>
      <c r="F222" s="270"/>
      <c r="G222" s="359"/>
      <c r="H222" s="454" t="s">
        <v>134</v>
      </c>
      <c r="I222" s="457"/>
      <c r="J222" s="13"/>
    </row>
    <row r="223" spans="1:10" s="44" customFormat="1" ht="12.75">
      <c r="A223" s="47"/>
      <c r="B223" s="91"/>
      <c r="C223" s="193"/>
      <c r="D223" s="458">
        <v>2980</v>
      </c>
      <c r="E223" s="186" t="s">
        <v>171</v>
      </c>
      <c r="F223" s="280">
        <v>0</v>
      </c>
      <c r="G223" s="541">
        <v>2150.46</v>
      </c>
      <c r="H223" s="459" t="s">
        <v>134</v>
      </c>
      <c r="I223" s="555">
        <v>0</v>
      </c>
      <c r="J223" s="42"/>
    </row>
    <row r="224" spans="1:10" s="14" customFormat="1" ht="12.75">
      <c r="A224" s="25"/>
      <c r="B224" s="104">
        <v>75831</v>
      </c>
      <c r="C224" s="33"/>
      <c r="D224" s="34"/>
      <c r="E224" s="105" t="s">
        <v>108</v>
      </c>
      <c r="F224" s="121">
        <f>SUM(F227)</f>
        <v>293762</v>
      </c>
      <c r="G224" s="353">
        <f>SUM(G227)</f>
        <v>293762</v>
      </c>
      <c r="H224" s="415">
        <f>SUM(G224*100/F224)</f>
        <v>100</v>
      </c>
      <c r="I224" s="354">
        <f>SUM(I227)</f>
        <v>0</v>
      </c>
      <c r="J224" s="13"/>
    </row>
    <row r="225" spans="1:10" s="14" customFormat="1" ht="12.75">
      <c r="A225" s="25"/>
      <c r="B225" s="268"/>
      <c r="C225" s="221"/>
      <c r="D225" s="40"/>
      <c r="E225" s="269" t="s">
        <v>46</v>
      </c>
      <c r="F225" s="270">
        <f>SUM(F227)</f>
        <v>293762</v>
      </c>
      <c r="G225" s="357">
        <f>SUM(G227)</f>
        <v>293762</v>
      </c>
      <c r="H225" s="404">
        <f>SUM(G225*100/F225)</f>
        <v>100</v>
      </c>
      <c r="I225" s="456">
        <f>SUM(I227:I227)</f>
        <v>0</v>
      </c>
      <c r="J225" s="13"/>
    </row>
    <row r="226" spans="1:10" s="14" customFormat="1" ht="12.75">
      <c r="A226" s="25"/>
      <c r="B226" s="268"/>
      <c r="C226" s="221"/>
      <c r="D226" s="40"/>
      <c r="E226" s="277" t="s">
        <v>47</v>
      </c>
      <c r="F226" s="270"/>
      <c r="G226" s="359"/>
      <c r="H226" s="404" t="s">
        <v>134</v>
      </c>
      <c r="I226" s="457"/>
      <c r="J226" s="13"/>
    </row>
    <row r="227" spans="1:10" s="53" customFormat="1" ht="12.75">
      <c r="A227" s="133"/>
      <c r="B227" s="60"/>
      <c r="C227" s="163"/>
      <c r="D227" s="164">
        <v>2920</v>
      </c>
      <c r="E227" s="129" t="s">
        <v>126</v>
      </c>
      <c r="F227" s="165">
        <v>293762</v>
      </c>
      <c r="G227" s="597">
        <v>293762</v>
      </c>
      <c r="H227" s="421">
        <f>SUM(G227*100/F227)</f>
        <v>100</v>
      </c>
      <c r="I227" s="457">
        <v>0</v>
      </c>
      <c r="J227" s="52"/>
    </row>
    <row r="228" spans="1:9" s="117" customFormat="1" ht="12.75">
      <c r="A228" s="113" t="s">
        <v>127</v>
      </c>
      <c r="B228" s="114">
        <v>10</v>
      </c>
      <c r="C228" s="115"/>
      <c r="D228" s="115"/>
      <c r="E228" s="116"/>
      <c r="F228" s="115"/>
      <c r="G228" s="498"/>
      <c r="H228" s="413" t="s">
        <v>134</v>
      </c>
      <c r="I228" s="532"/>
    </row>
    <row r="229" spans="1:9" s="1" customFormat="1" ht="13.5" thickBot="1">
      <c r="A229" s="5"/>
      <c r="B229" s="4"/>
      <c r="C229" s="2"/>
      <c r="D229" s="2"/>
      <c r="E229" s="10"/>
      <c r="F229" s="2"/>
      <c r="G229" s="337"/>
      <c r="H229" s="414" t="s">
        <v>134</v>
      </c>
      <c r="I229" s="535"/>
    </row>
    <row r="230" spans="1:10" s="3" customFormat="1" ht="11.25" customHeight="1" thickBot="1">
      <c r="A230" s="205" t="s">
        <v>94</v>
      </c>
      <c r="B230" s="206" t="s">
        <v>124</v>
      </c>
      <c r="C230" s="728" t="s">
        <v>106</v>
      </c>
      <c r="D230" s="727"/>
      <c r="E230" s="208" t="s">
        <v>93</v>
      </c>
      <c r="F230" s="207" t="s">
        <v>131</v>
      </c>
      <c r="G230" s="230" t="s">
        <v>132</v>
      </c>
      <c r="H230" s="432" t="s">
        <v>133</v>
      </c>
      <c r="I230" s="232" t="s">
        <v>138</v>
      </c>
      <c r="J230" s="6"/>
    </row>
    <row r="231" spans="1:10" s="325" customFormat="1" ht="12.75">
      <c r="A231" s="321"/>
      <c r="B231" s="364">
        <v>75861</v>
      </c>
      <c r="C231" s="322"/>
      <c r="D231" s="323"/>
      <c r="E231" s="352" t="s">
        <v>172</v>
      </c>
      <c r="F231" s="353">
        <f>SUM(F235,F232)</f>
        <v>3063423</v>
      </c>
      <c r="G231" s="353">
        <f>SUM(G235,G232)</f>
        <v>3063423.57</v>
      </c>
      <c r="H231" s="421">
        <f>SUM(G231*100/F231)</f>
        <v>100.00001860663708</v>
      </c>
      <c r="I231" s="354">
        <f>SUM(I235,I232)</f>
        <v>0</v>
      </c>
      <c r="J231" s="324"/>
    </row>
    <row r="232" spans="1:10" s="325" customFormat="1" ht="12.75">
      <c r="A232" s="321"/>
      <c r="B232" s="365"/>
      <c r="C232" s="327"/>
      <c r="D232" s="328"/>
      <c r="E232" s="356" t="s">
        <v>46</v>
      </c>
      <c r="F232" s="357">
        <f>SUM(F234)</f>
        <v>42004</v>
      </c>
      <c r="G232" s="357">
        <f>SUM(G234)</f>
        <v>42004.15</v>
      </c>
      <c r="H232" s="421">
        <f>SUM(G232*100/F232)</f>
        <v>100.00035710884677</v>
      </c>
      <c r="I232" s="456">
        <f>SUM(I234:I234)</f>
        <v>0</v>
      </c>
      <c r="J232" s="324"/>
    </row>
    <row r="233" spans="1:10" s="325" customFormat="1" ht="12.75">
      <c r="A233" s="321"/>
      <c r="B233" s="365"/>
      <c r="C233" s="329"/>
      <c r="D233" s="330"/>
      <c r="E233" s="358" t="s">
        <v>47</v>
      </c>
      <c r="F233" s="357"/>
      <c r="G233" s="359"/>
      <c r="H233" s="454" t="s">
        <v>134</v>
      </c>
      <c r="I233" s="473"/>
      <c r="J233" s="324"/>
    </row>
    <row r="234" spans="1:10" s="335" customFormat="1" ht="89.25">
      <c r="A234" s="331"/>
      <c r="B234" s="512"/>
      <c r="C234" s="523"/>
      <c r="D234" s="524">
        <v>2007</v>
      </c>
      <c r="E234" s="525" t="s">
        <v>173</v>
      </c>
      <c r="F234" s="526">
        <v>42004</v>
      </c>
      <c r="G234" s="526">
        <v>42004.15</v>
      </c>
      <c r="H234" s="421">
        <f>SUM(G234*100/F234)</f>
        <v>100.00035710884677</v>
      </c>
      <c r="I234" s="457">
        <v>0</v>
      </c>
      <c r="J234" s="334"/>
    </row>
    <row r="235" spans="1:10" s="14" customFormat="1" ht="12.75">
      <c r="A235" s="25"/>
      <c r="B235" s="224"/>
      <c r="C235" s="39"/>
      <c r="D235" s="40"/>
      <c r="E235" s="269" t="s">
        <v>48</v>
      </c>
      <c r="F235" s="270">
        <f>SUM(F237)</f>
        <v>3021419</v>
      </c>
      <c r="G235" s="357">
        <f>SUM(G237)</f>
        <v>3021419.42</v>
      </c>
      <c r="H235" s="404">
        <f>SUM(G235*100/F235)</f>
        <v>100.00001390075326</v>
      </c>
      <c r="I235" s="357">
        <f>SUM(I237)</f>
        <v>0</v>
      </c>
      <c r="J235" s="13"/>
    </row>
    <row r="236" spans="1:10" s="14" customFormat="1" ht="12.75">
      <c r="A236" s="11"/>
      <c r="B236" s="271"/>
      <c r="C236" s="15"/>
      <c r="D236" s="27"/>
      <c r="E236" s="522" t="s">
        <v>47</v>
      </c>
      <c r="F236" s="272"/>
      <c r="G236" s="541"/>
      <c r="H236" s="421" t="s">
        <v>134</v>
      </c>
      <c r="I236" s="473"/>
      <c r="J236" s="13"/>
    </row>
    <row r="237" spans="1:10" s="53" customFormat="1" ht="178.5">
      <c r="A237" s="54"/>
      <c r="B237" s="111"/>
      <c r="C237" s="98"/>
      <c r="D237" s="458">
        <v>6207</v>
      </c>
      <c r="E237" s="478" t="s">
        <v>188</v>
      </c>
      <c r="F237" s="280">
        <v>3021419</v>
      </c>
      <c r="G237" s="541">
        <v>3021419.42</v>
      </c>
      <c r="H237" s="421">
        <f>SUM(G237*100/F237)</f>
        <v>100.00001390075326</v>
      </c>
      <c r="I237" s="456">
        <v>0</v>
      </c>
      <c r="J237" s="52"/>
    </row>
    <row r="238" spans="1:10" s="325" customFormat="1" ht="12.75">
      <c r="A238" s="321"/>
      <c r="B238" s="364">
        <v>75862</v>
      </c>
      <c r="C238" s="322"/>
      <c r="D238" s="323"/>
      <c r="E238" s="352" t="s">
        <v>57</v>
      </c>
      <c r="F238" s="353">
        <f>SUM(F239)</f>
        <v>506225</v>
      </c>
      <c r="G238" s="353">
        <f>SUM(G239)</f>
        <v>480090.61</v>
      </c>
      <c r="H238" s="422">
        <f>SUM(G238*100/F238)</f>
        <v>94.83739641463777</v>
      </c>
      <c r="I238" s="354">
        <f>SUM(I241)</f>
        <v>0</v>
      </c>
      <c r="J238" s="324"/>
    </row>
    <row r="239" spans="1:10" s="325" customFormat="1" ht="12.75">
      <c r="A239" s="321"/>
      <c r="B239" s="365"/>
      <c r="C239" s="327"/>
      <c r="D239" s="328"/>
      <c r="E239" s="356" t="s">
        <v>46</v>
      </c>
      <c r="F239" s="357">
        <f>SUM(F241)</f>
        <v>506225</v>
      </c>
      <c r="G239" s="357">
        <f>SUM(G241)</f>
        <v>480090.61</v>
      </c>
      <c r="H239" s="454">
        <f>SUM(G239*100/F239)</f>
        <v>94.83739641463777</v>
      </c>
      <c r="I239" s="456">
        <f>SUM(I241:I241)</f>
        <v>0</v>
      </c>
      <c r="J239" s="324"/>
    </row>
    <row r="240" spans="1:10" s="325" customFormat="1" ht="12.75">
      <c r="A240" s="321"/>
      <c r="B240" s="365"/>
      <c r="C240" s="329"/>
      <c r="D240" s="330"/>
      <c r="E240" s="358" t="s">
        <v>47</v>
      </c>
      <c r="F240" s="357"/>
      <c r="G240" s="359"/>
      <c r="H240" s="483" t="s">
        <v>134</v>
      </c>
      <c r="I240" s="473"/>
      <c r="J240" s="324"/>
    </row>
    <row r="241" spans="1:10" s="335" customFormat="1" ht="102">
      <c r="A241" s="360"/>
      <c r="B241" s="336"/>
      <c r="C241" s="710"/>
      <c r="D241" s="711">
        <v>2007</v>
      </c>
      <c r="E241" s="310" t="s">
        <v>242</v>
      </c>
      <c r="F241" s="597">
        <v>506225</v>
      </c>
      <c r="G241" s="597">
        <v>480090.61</v>
      </c>
      <c r="H241" s="454">
        <f>SUM(G241*100/F241)</f>
        <v>94.83739641463777</v>
      </c>
      <c r="I241" s="457">
        <v>0</v>
      </c>
      <c r="J241" s="334"/>
    </row>
    <row r="242" spans="1:9" s="117" customFormat="1" ht="12.75">
      <c r="A242" s="113" t="s">
        <v>127</v>
      </c>
      <c r="B242" s="114">
        <v>11</v>
      </c>
      <c r="C242" s="115"/>
      <c r="D242" s="115"/>
      <c r="E242" s="116"/>
      <c r="F242" s="115"/>
      <c r="G242" s="498"/>
      <c r="H242" s="413" t="s">
        <v>134</v>
      </c>
      <c r="I242" s="532"/>
    </row>
    <row r="243" spans="1:9" s="1" customFormat="1" ht="13.5" thickBot="1">
      <c r="A243" s="5"/>
      <c r="B243" s="4"/>
      <c r="C243" s="2"/>
      <c r="D243" s="2"/>
      <c r="E243" s="10"/>
      <c r="F243" s="2"/>
      <c r="G243" s="337"/>
      <c r="H243" s="414" t="s">
        <v>134</v>
      </c>
      <c r="I243" s="535"/>
    </row>
    <row r="244" spans="1:10" s="3" customFormat="1" ht="11.25" customHeight="1" thickBot="1">
      <c r="A244" s="205" t="s">
        <v>94</v>
      </c>
      <c r="B244" s="206" t="s">
        <v>124</v>
      </c>
      <c r="C244" s="728" t="s">
        <v>106</v>
      </c>
      <c r="D244" s="727"/>
      <c r="E244" s="208" t="s">
        <v>93</v>
      </c>
      <c r="F244" s="207" t="s">
        <v>131</v>
      </c>
      <c r="G244" s="230" t="s">
        <v>132</v>
      </c>
      <c r="H244" s="432" t="s">
        <v>133</v>
      </c>
      <c r="I244" s="232" t="s">
        <v>138</v>
      </c>
      <c r="J244" s="6"/>
    </row>
    <row r="245" spans="1:10" s="44" customFormat="1" ht="12.75">
      <c r="A245" s="260">
        <v>801</v>
      </c>
      <c r="B245" s="245"/>
      <c r="C245" s="245"/>
      <c r="D245" s="236"/>
      <c r="E245" s="243" t="s">
        <v>77</v>
      </c>
      <c r="F245" s="246">
        <f>SUM(F295,F291,F286,F273,F256,F246)</f>
        <v>1919358</v>
      </c>
      <c r="G245" s="379">
        <f>SUM(G295,G291,G286,G273,G256,G246)</f>
        <v>1761561.9999999998</v>
      </c>
      <c r="H245" s="424">
        <f>SUM(G245*100/F245)</f>
        <v>91.77870933926863</v>
      </c>
      <c r="I245" s="635">
        <f>SUM(I246,I256,I273,I286,I291,I295)</f>
        <v>99056.01999999999</v>
      </c>
      <c r="J245" s="42"/>
    </row>
    <row r="246" spans="1:10" s="14" customFormat="1" ht="12.75">
      <c r="A246" s="35"/>
      <c r="B246" s="87">
        <v>80101</v>
      </c>
      <c r="C246" s="12"/>
      <c r="D246" s="29"/>
      <c r="E246" s="45" t="s">
        <v>104</v>
      </c>
      <c r="F246" s="88">
        <f>SUM(F247)</f>
        <v>47761</v>
      </c>
      <c r="G246" s="543">
        <f>SUM(G247)</f>
        <v>48094.170000000006</v>
      </c>
      <c r="H246" s="420">
        <f>SUM(G246*100/F246)</f>
        <v>100.6975775214087</v>
      </c>
      <c r="I246" s="293">
        <f>SUM(I249:I255)</f>
        <v>0</v>
      </c>
      <c r="J246" s="13"/>
    </row>
    <row r="247" spans="1:10" s="14" customFormat="1" ht="12.75">
      <c r="A247" s="11"/>
      <c r="B247" s="271"/>
      <c r="C247" s="221"/>
      <c r="D247" s="40"/>
      <c r="E247" s="269" t="s">
        <v>46</v>
      </c>
      <c r="F247" s="270">
        <f>SUM(F249:F255)</f>
        <v>47761</v>
      </c>
      <c r="G247" s="357">
        <f>SUM(G249:G255)</f>
        <v>48094.170000000006</v>
      </c>
      <c r="H247" s="404">
        <f>SUM(G247*100/F247)</f>
        <v>100.6975775214087</v>
      </c>
      <c r="I247" s="456">
        <f>SUM(I249:I251)</f>
        <v>0</v>
      </c>
      <c r="J247" s="13"/>
    </row>
    <row r="248" spans="1:10" s="14" customFormat="1" ht="12.75">
      <c r="A248" s="11"/>
      <c r="B248" s="271"/>
      <c r="C248" s="15"/>
      <c r="D248" s="27"/>
      <c r="E248" s="277" t="s">
        <v>47</v>
      </c>
      <c r="F248" s="270"/>
      <c r="G248" s="359"/>
      <c r="H248" s="404" t="s">
        <v>134</v>
      </c>
      <c r="I248" s="473"/>
      <c r="J248" s="13"/>
    </row>
    <row r="249" spans="1:10" s="53" customFormat="1" ht="13.5" customHeight="1">
      <c r="A249" s="58"/>
      <c r="B249" s="47"/>
      <c r="C249" s="70"/>
      <c r="D249" s="63">
        <v>750</v>
      </c>
      <c r="E249" s="50" t="s">
        <v>98</v>
      </c>
      <c r="F249" s="83">
        <v>33527</v>
      </c>
      <c r="G249" s="621">
        <v>35926.16</v>
      </c>
      <c r="H249" s="404">
        <f>SUM(G249*100/F249)</f>
        <v>107.15590419661767</v>
      </c>
      <c r="I249" s="569">
        <v>0</v>
      </c>
      <c r="J249" s="52"/>
    </row>
    <row r="250" spans="1:10" s="53" customFormat="1" ht="12.75">
      <c r="A250" s="55"/>
      <c r="B250" s="54"/>
      <c r="C250" s="52"/>
      <c r="D250" s="52"/>
      <c r="E250" s="57" t="s">
        <v>22</v>
      </c>
      <c r="F250" s="52"/>
      <c r="G250" s="58"/>
      <c r="H250" s="415" t="s">
        <v>150</v>
      </c>
      <c r="I250" s="561"/>
      <c r="J250" s="52"/>
    </row>
    <row r="251" spans="1:10" s="53" customFormat="1" ht="12.75">
      <c r="A251" s="55"/>
      <c r="B251" s="54"/>
      <c r="C251" s="52"/>
      <c r="D251" s="52"/>
      <c r="E251" s="57" t="s">
        <v>76</v>
      </c>
      <c r="F251" s="52"/>
      <c r="G251" s="58"/>
      <c r="H251" s="415" t="s">
        <v>134</v>
      </c>
      <c r="I251" s="561"/>
      <c r="J251" s="52"/>
    </row>
    <row r="252" spans="1:10" s="53" customFormat="1" ht="38.25" customHeight="1">
      <c r="A252" s="55"/>
      <c r="B252" s="54"/>
      <c r="C252" s="74"/>
      <c r="D252" s="74"/>
      <c r="E252" s="132" t="s">
        <v>143</v>
      </c>
      <c r="F252" s="74"/>
      <c r="G252" s="59"/>
      <c r="H252" s="419" t="s">
        <v>134</v>
      </c>
      <c r="I252" s="555"/>
      <c r="J252" s="52"/>
    </row>
    <row r="253" spans="1:10" s="53" customFormat="1" ht="25.5" customHeight="1">
      <c r="A253" s="54"/>
      <c r="B253" s="56"/>
      <c r="C253" s="127"/>
      <c r="D253" s="128">
        <v>920</v>
      </c>
      <c r="E253" s="129" t="s">
        <v>144</v>
      </c>
      <c r="F253" s="316">
        <v>4850</v>
      </c>
      <c r="G253" s="649">
        <v>2377.87</v>
      </c>
      <c r="H253" s="421">
        <f>SUM(G253*100/F253)</f>
        <v>49.028247422680415</v>
      </c>
      <c r="I253" s="457">
        <v>0</v>
      </c>
      <c r="J253" s="52"/>
    </row>
    <row r="254" spans="1:10" s="53" customFormat="1" ht="65.25" customHeight="1">
      <c r="A254" s="55"/>
      <c r="B254" s="54"/>
      <c r="C254" s="98"/>
      <c r="D254" s="397">
        <v>960</v>
      </c>
      <c r="E254" s="398" t="s">
        <v>68</v>
      </c>
      <c r="F254" s="399">
        <v>3000</v>
      </c>
      <c r="G254" s="297">
        <v>3000</v>
      </c>
      <c r="H254" s="421">
        <f>SUM(G254*100/F254)</f>
        <v>100</v>
      </c>
      <c r="I254" s="457">
        <v>0</v>
      </c>
      <c r="J254" s="52"/>
    </row>
    <row r="255" spans="1:10" s="53" customFormat="1" ht="51">
      <c r="A255" s="54"/>
      <c r="B255" s="111"/>
      <c r="C255" s="154"/>
      <c r="D255" s="141">
        <v>970</v>
      </c>
      <c r="E255" s="142" t="s">
        <v>69</v>
      </c>
      <c r="F255" s="144">
        <v>6384</v>
      </c>
      <c r="G255" s="613">
        <v>6790.14</v>
      </c>
      <c r="H255" s="404">
        <f>SUM(G255*100/F255)</f>
        <v>106.36184210526316</v>
      </c>
      <c r="I255" s="457">
        <v>0</v>
      </c>
      <c r="J255" s="52"/>
    </row>
    <row r="256" spans="1:10" s="14" customFormat="1" ht="12.75">
      <c r="A256" s="25"/>
      <c r="B256" s="120">
        <v>80104</v>
      </c>
      <c r="C256" s="12"/>
      <c r="D256" s="29"/>
      <c r="E256" s="45" t="s">
        <v>125</v>
      </c>
      <c r="F256" s="543">
        <f>SUM(F257)</f>
        <v>1504073</v>
      </c>
      <c r="G256" s="543">
        <f>SUM(G257)</f>
        <v>1358034.44</v>
      </c>
      <c r="H256" s="420">
        <f>SUM(G256*100/F256)</f>
        <v>90.29046063588669</v>
      </c>
      <c r="I256" s="293">
        <f>SUM(I257)</f>
        <v>97308.01999999999</v>
      </c>
      <c r="J256" s="13"/>
    </row>
    <row r="257" spans="1:10" s="14" customFormat="1" ht="12.75">
      <c r="A257" s="25"/>
      <c r="B257" s="268"/>
      <c r="C257" s="221"/>
      <c r="D257" s="40"/>
      <c r="E257" s="269" t="s">
        <v>46</v>
      </c>
      <c r="F257" s="357">
        <f>SUM(F259:F272)</f>
        <v>1504073</v>
      </c>
      <c r="G257" s="357">
        <f>SUM(G259:G272)</f>
        <v>1358034.44</v>
      </c>
      <c r="H257" s="404">
        <f>SUM(G257*100/F257)</f>
        <v>90.29046063588669</v>
      </c>
      <c r="I257" s="456">
        <f>SUM(I263,I268:I272)</f>
        <v>97308.01999999999</v>
      </c>
      <c r="J257" s="13"/>
    </row>
    <row r="258" spans="1:10" s="14" customFormat="1" ht="12.75">
      <c r="A258" s="11"/>
      <c r="B258" s="271"/>
      <c r="C258" s="15"/>
      <c r="D258" s="27"/>
      <c r="E258" s="277" t="s">
        <v>47</v>
      </c>
      <c r="F258" s="270"/>
      <c r="G258" s="359"/>
      <c r="H258" s="421" t="s">
        <v>134</v>
      </c>
      <c r="I258" s="473"/>
      <c r="J258" s="13"/>
    </row>
    <row r="259" spans="1:10" s="53" customFormat="1" ht="12.75" customHeight="1">
      <c r="A259" s="58"/>
      <c r="B259" s="47"/>
      <c r="C259" s="70"/>
      <c r="D259" s="63">
        <v>750</v>
      </c>
      <c r="E259" s="50" t="s">
        <v>98</v>
      </c>
      <c r="F259" s="131">
        <v>430</v>
      </c>
      <c r="G259" s="560">
        <v>1010.6</v>
      </c>
      <c r="H259" s="404">
        <f>SUM(G259*100/F259)</f>
        <v>235.02325581395348</v>
      </c>
      <c r="I259" s="569">
        <v>0</v>
      </c>
      <c r="J259" s="52"/>
    </row>
    <row r="260" spans="1:10" s="53" customFormat="1" ht="12.75">
      <c r="A260" s="55"/>
      <c r="B260" s="54"/>
      <c r="C260" s="52"/>
      <c r="D260" s="52"/>
      <c r="E260" s="57" t="s">
        <v>2</v>
      </c>
      <c r="F260" s="52"/>
      <c r="G260" s="58"/>
      <c r="H260" s="415" t="s">
        <v>134</v>
      </c>
      <c r="I260" s="561"/>
      <c r="J260" s="52"/>
    </row>
    <row r="261" spans="1:10" s="53" customFormat="1" ht="12.75">
      <c r="A261" s="55"/>
      <c r="B261" s="54"/>
      <c r="C261" s="52"/>
      <c r="D261" s="52"/>
      <c r="E261" s="57" t="s">
        <v>76</v>
      </c>
      <c r="F261" s="52"/>
      <c r="G261" s="58"/>
      <c r="H261" s="415" t="s">
        <v>134</v>
      </c>
      <c r="I261" s="561"/>
      <c r="J261" s="52"/>
    </row>
    <row r="262" spans="1:10" s="53" customFormat="1" ht="39" customHeight="1">
      <c r="A262" s="55"/>
      <c r="B262" s="54"/>
      <c r="C262" s="74"/>
      <c r="D262" s="74"/>
      <c r="E262" s="132" t="s">
        <v>218</v>
      </c>
      <c r="F262" s="74"/>
      <c r="G262" s="59"/>
      <c r="H262" s="419" t="s">
        <v>134</v>
      </c>
      <c r="I262" s="555"/>
      <c r="J262" s="52"/>
    </row>
    <row r="263" spans="1:10" s="53" customFormat="1" ht="25.5">
      <c r="A263" s="55"/>
      <c r="B263" s="54"/>
      <c r="C263" s="123"/>
      <c r="D263" s="124">
        <v>830</v>
      </c>
      <c r="E263" s="125" t="s">
        <v>145</v>
      </c>
      <c r="F263" s="166">
        <v>876300</v>
      </c>
      <c r="G263" s="650">
        <v>797991.87</v>
      </c>
      <c r="H263" s="421">
        <f>SUM(G263*100/F263)</f>
        <v>91.06377610407395</v>
      </c>
      <c r="I263" s="473">
        <v>6016.98</v>
      </c>
      <c r="J263" s="52"/>
    </row>
    <row r="264" spans="1:10" s="44" customFormat="1" ht="38.25">
      <c r="A264" s="133"/>
      <c r="B264" s="91"/>
      <c r="C264" s="542"/>
      <c r="D264" s="128">
        <v>870</v>
      </c>
      <c r="E264" s="310" t="s">
        <v>234</v>
      </c>
      <c r="F264" s="316">
        <v>774</v>
      </c>
      <c r="G264" s="682">
        <v>773.8</v>
      </c>
      <c r="H264" s="421">
        <f>SUM(G264*100/F264)</f>
        <v>99.97416020671835</v>
      </c>
      <c r="I264" s="457">
        <v>0</v>
      </c>
      <c r="J264" s="42"/>
    </row>
    <row r="265" spans="1:9" s="117" customFormat="1" ht="12.75">
      <c r="A265" s="113" t="s">
        <v>127</v>
      </c>
      <c r="B265" s="114">
        <v>12</v>
      </c>
      <c r="C265" s="115"/>
      <c r="D265" s="115"/>
      <c r="E265" s="116"/>
      <c r="F265" s="115"/>
      <c r="G265" s="498"/>
      <c r="H265" s="413" t="s">
        <v>134</v>
      </c>
      <c r="I265" s="532"/>
    </row>
    <row r="266" spans="1:9" s="1" customFormat="1" ht="13.5" thickBot="1">
      <c r="A266" s="5"/>
      <c r="B266" s="4"/>
      <c r="C266" s="2"/>
      <c r="D266" s="2"/>
      <c r="E266" s="10"/>
      <c r="F266" s="2"/>
      <c r="G266" s="337"/>
      <c r="H266" s="414" t="s">
        <v>134</v>
      </c>
      <c r="I266" s="535"/>
    </row>
    <row r="267" spans="1:10" s="3" customFormat="1" ht="11.25" customHeight="1" thickBot="1">
      <c r="A267" s="205" t="s">
        <v>94</v>
      </c>
      <c r="B267" s="206" t="s">
        <v>124</v>
      </c>
      <c r="C267" s="728" t="s">
        <v>106</v>
      </c>
      <c r="D267" s="727"/>
      <c r="E267" s="208" t="s">
        <v>93</v>
      </c>
      <c r="F267" s="207" t="s">
        <v>131</v>
      </c>
      <c r="G267" s="230" t="s">
        <v>132</v>
      </c>
      <c r="H267" s="432" t="s">
        <v>133</v>
      </c>
      <c r="I267" s="232" t="s">
        <v>138</v>
      </c>
      <c r="J267" s="6"/>
    </row>
    <row r="268" spans="1:10" s="53" customFormat="1" ht="38.25">
      <c r="A268" s="54"/>
      <c r="B268" s="56"/>
      <c r="C268" s="154"/>
      <c r="D268" s="141">
        <v>920</v>
      </c>
      <c r="E268" s="142" t="s">
        <v>25</v>
      </c>
      <c r="F268" s="160">
        <v>2300</v>
      </c>
      <c r="G268" s="618">
        <v>1202.11</v>
      </c>
      <c r="H268" s="404">
        <f>SUM(G268*100/F268)</f>
        <v>52.26565217391304</v>
      </c>
      <c r="I268" s="457">
        <v>0</v>
      </c>
      <c r="J268" s="52"/>
    </row>
    <row r="269" spans="1:10" s="53" customFormat="1" ht="38.25">
      <c r="A269" s="55"/>
      <c r="B269" s="54"/>
      <c r="C269" s="154"/>
      <c r="D269" s="141">
        <v>970</v>
      </c>
      <c r="E269" s="282" t="s">
        <v>211</v>
      </c>
      <c r="F269" s="144">
        <v>24823</v>
      </c>
      <c r="G269" s="613">
        <v>26549.37</v>
      </c>
      <c r="H269" s="404">
        <f>SUM(G269*100/F269)</f>
        <v>106.95471941344721</v>
      </c>
      <c r="I269" s="457">
        <v>0</v>
      </c>
      <c r="J269" s="52"/>
    </row>
    <row r="270" spans="1:10" s="44" customFormat="1" ht="25.5">
      <c r="A270" s="58"/>
      <c r="B270" s="47"/>
      <c r="C270" s="70"/>
      <c r="D270" s="49">
        <v>2030</v>
      </c>
      <c r="E270" s="50" t="s">
        <v>23</v>
      </c>
      <c r="F270" s="64">
        <v>409446</v>
      </c>
      <c r="G270" s="345">
        <v>409446</v>
      </c>
      <c r="H270" s="447">
        <f>SUM(G270*100/F270)</f>
        <v>100</v>
      </c>
      <c r="I270" s="561">
        <v>0</v>
      </c>
      <c r="J270" s="42"/>
    </row>
    <row r="271" spans="1:10" s="44" customFormat="1" ht="54" customHeight="1">
      <c r="A271" s="58"/>
      <c r="B271" s="47"/>
      <c r="C271" s="60"/>
      <c r="D271" s="91"/>
      <c r="E271" s="700" t="s">
        <v>222</v>
      </c>
      <c r="F271" s="60"/>
      <c r="G271" s="496"/>
      <c r="H271" s="459" t="s">
        <v>134</v>
      </c>
      <c r="I271" s="564"/>
      <c r="J271" s="42"/>
    </row>
    <row r="272" spans="1:10" s="44" customFormat="1" ht="75.75" customHeight="1">
      <c r="A272" s="58"/>
      <c r="B272" s="133"/>
      <c r="C272" s="542"/>
      <c r="D272" s="284">
        <v>2310</v>
      </c>
      <c r="E272" s="310" t="s">
        <v>189</v>
      </c>
      <c r="F272" s="285">
        <v>190000</v>
      </c>
      <c r="G272" s="607">
        <v>121060.69</v>
      </c>
      <c r="H272" s="450">
        <f>SUM(G272*100/F272)</f>
        <v>63.71615263157895</v>
      </c>
      <c r="I272" s="457">
        <v>91291.04</v>
      </c>
      <c r="J272" s="42"/>
    </row>
    <row r="273" spans="1:10" s="14" customFormat="1" ht="12.75">
      <c r="A273" s="25"/>
      <c r="B273" s="120">
        <v>80110</v>
      </c>
      <c r="C273" s="12"/>
      <c r="D273" s="29"/>
      <c r="E273" s="45" t="s">
        <v>113</v>
      </c>
      <c r="F273" s="167">
        <f>SUM(F274)</f>
        <v>78876</v>
      </c>
      <c r="G273" s="369">
        <f>SUM(G274)</f>
        <v>77444.44</v>
      </c>
      <c r="H273" s="420">
        <f>SUM(G273*100/F273)</f>
        <v>98.18504995182312</v>
      </c>
      <c r="I273" s="611">
        <f>SUM(I276:I281)</f>
        <v>860</v>
      </c>
      <c r="J273" s="13"/>
    </row>
    <row r="274" spans="1:10" s="14" customFormat="1" ht="12.75">
      <c r="A274" s="11"/>
      <c r="B274" s="271"/>
      <c r="C274" s="221"/>
      <c r="D274" s="40"/>
      <c r="E274" s="269" t="s">
        <v>46</v>
      </c>
      <c r="F274" s="270">
        <f>SUM(F276:F285)</f>
        <v>78876</v>
      </c>
      <c r="G274" s="357">
        <f>SUM(G276:G285)</f>
        <v>77444.44</v>
      </c>
      <c r="H274" s="404">
        <f>SUM(G274*100/F274)</f>
        <v>98.18504995182312</v>
      </c>
      <c r="I274" s="456">
        <f>SUM(I276:I278)</f>
        <v>860</v>
      </c>
      <c r="J274" s="13"/>
    </row>
    <row r="275" spans="1:10" s="14" customFormat="1" ht="12.75">
      <c r="A275" s="11"/>
      <c r="B275" s="271"/>
      <c r="C275" s="15"/>
      <c r="D275" s="27"/>
      <c r="E275" s="277" t="s">
        <v>47</v>
      </c>
      <c r="F275" s="270"/>
      <c r="G275" s="359"/>
      <c r="H275" s="421" t="s">
        <v>134</v>
      </c>
      <c r="I275" s="473"/>
      <c r="J275" s="13"/>
    </row>
    <row r="276" spans="1:10" s="53" customFormat="1" ht="12.75" customHeight="1">
      <c r="A276" s="58"/>
      <c r="B276" s="47"/>
      <c r="C276" s="70"/>
      <c r="D276" s="63">
        <v>750</v>
      </c>
      <c r="E276" s="50" t="s">
        <v>98</v>
      </c>
      <c r="F276" s="131">
        <v>22185</v>
      </c>
      <c r="G276" s="560">
        <v>25500</v>
      </c>
      <c r="H276" s="404">
        <f>SUM(G276*100/F276)</f>
        <v>114.94252873563218</v>
      </c>
      <c r="I276" s="569">
        <v>860</v>
      </c>
      <c r="J276" s="52"/>
    </row>
    <row r="277" spans="1:10" s="53" customFormat="1" ht="12.75">
      <c r="A277" s="55"/>
      <c r="B277" s="54"/>
      <c r="C277" s="52"/>
      <c r="D277" s="52"/>
      <c r="E277" s="57" t="s">
        <v>2</v>
      </c>
      <c r="F277" s="52"/>
      <c r="G277" s="58"/>
      <c r="H277" s="415" t="s">
        <v>134</v>
      </c>
      <c r="I277" s="561"/>
      <c r="J277" s="52"/>
    </row>
    <row r="278" spans="1:10" s="53" customFormat="1" ht="12.75">
      <c r="A278" s="55"/>
      <c r="B278" s="54"/>
      <c r="C278" s="52"/>
      <c r="D278" s="52"/>
      <c r="E278" s="57" t="s">
        <v>76</v>
      </c>
      <c r="F278" s="52"/>
      <c r="G278" s="58"/>
      <c r="H278" s="415" t="s">
        <v>134</v>
      </c>
      <c r="I278" s="561"/>
      <c r="J278" s="52"/>
    </row>
    <row r="279" spans="1:10" s="53" customFormat="1" ht="39" customHeight="1">
      <c r="A279" s="55"/>
      <c r="B279" s="54"/>
      <c r="C279" s="74"/>
      <c r="D279" s="74"/>
      <c r="E279" s="132" t="s">
        <v>146</v>
      </c>
      <c r="F279" s="74"/>
      <c r="G279" s="59"/>
      <c r="H279" s="419" t="s">
        <v>134</v>
      </c>
      <c r="I279" s="555"/>
      <c r="J279" s="52"/>
    </row>
    <row r="280" spans="1:10" s="53" customFormat="1" ht="38.25">
      <c r="A280" s="54"/>
      <c r="B280" s="56"/>
      <c r="C280" s="154"/>
      <c r="D280" s="141">
        <v>920</v>
      </c>
      <c r="E280" s="142" t="s">
        <v>24</v>
      </c>
      <c r="F280" s="143">
        <v>2950</v>
      </c>
      <c r="G280" s="363">
        <v>1328.47</v>
      </c>
      <c r="H280" s="419">
        <f>SUM(G280*100/F280)</f>
        <v>45.032881355932204</v>
      </c>
      <c r="I280" s="457">
        <v>0</v>
      </c>
      <c r="J280" s="52"/>
    </row>
    <row r="281" spans="1:10" s="53" customFormat="1" ht="12.75">
      <c r="A281" s="66"/>
      <c r="B281" s="111"/>
      <c r="C281" s="154"/>
      <c r="D281" s="141">
        <v>970</v>
      </c>
      <c r="E281" s="282" t="s">
        <v>210</v>
      </c>
      <c r="F281" s="144">
        <v>250</v>
      </c>
      <c r="G281" s="613">
        <v>183</v>
      </c>
      <c r="H281" s="419">
        <f>SUM(G281*100/F281)</f>
        <v>73.2</v>
      </c>
      <c r="I281" s="457">
        <v>0</v>
      </c>
      <c r="J281" s="52"/>
    </row>
    <row r="282" spans="1:9" s="117" customFormat="1" ht="12.75">
      <c r="A282" s="113" t="s">
        <v>127</v>
      </c>
      <c r="B282" s="114">
        <v>13</v>
      </c>
      <c r="C282" s="115"/>
      <c r="D282" s="115"/>
      <c r="E282" s="116"/>
      <c r="F282" s="115"/>
      <c r="G282" s="498"/>
      <c r="H282" s="413" t="s">
        <v>134</v>
      </c>
      <c r="I282" s="532"/>
    </row>
    <row r="283" spans="1:9" s="1" customFormat="1" ht="13.5" thickBot="1">
      <c r="A283" s="5"/>
      <c r="B283" s="4"/>
      <c r="C283" s="2"/>
      <c r="D283" s="2"/>
      <c r="E283" s="10"/>
      <c r="F283" s="2"/>
      <c r="G283" s="337"/>
      <c r="H283" s="414" t="s">
        <v>134</v>
      </c>
      <c r="I283" s="535"/>
    </row>
    <row r="284" spans="1:10" s="3" customFormat="1" ht="11.25" customHeight="1" thickBot="1">
      <c r="A284" s="301" t="s">
        <v>94</v>
      </c>
      <c r="B284" s="302" t="s">
        <v>124</v>
      </c>
      <c r="C284" s="726" t="s">
        <v>106</v>
      </c>
      <c r="D284" s="727"/>
      <c r="E284" s="304" t="s">
        <v>93</v>
      </c>
      <c r="F284" s="303" t="s">
        <v>131</v>
      </c>
      <c r="G284" s="230" t="s">
        <v>132</v>
      </c>
      <c r="H284" s="433" t="s">
        <v>133</v>
      </c>
      <c r="I284" s="232" t="s">
        <v>138</v>
      </c>
      <c r="J284" s="6"/>
    </row>
    <row r="285" spans="1:10" s="335" customFormat="1" ht="102">
      <c r="A285" s="331"/>
      <c r="B285" s="360"/>
      <c r="C285" s="333"/>
      <c r="D285" s="284">
        <v>2707</v>
      </c>
      <c r="E285" s="310" t="s">
        <v>196</v>
      </c>
      <c r="F285" s="285">
        <v>53491</v>
      </c>
      <c r="G285" s="285">
        <v>50432.97</v>
      </c>
      <c r="H285" s="419">
        <f>SUM(G285*100/F285)</f>
        <v>94.28309435232094</v>
      </c>
      <c r="I285" s="457">
        <v>0</v>
      </c>
      <c r="J285" s="334"/>
    </row>
    <row r="286" spans="1:10" s="325" customFormat="1" ht="12.75">
      <c r="A286" s="321"/>
      <c r="B286" s="351">
        <v>80113</v>
      </c>
      <c r="C286" s="366"/>
      <c r="D286" s="367"/>
      <c r="E286" s="368" t="s">
        <v>49</v>
      </c>
      <c r="F286" s="369">
        <f>SUM(F287)</f>
        <v>449</v>
      </c>
      <c r="G286" s="369">
        <f>SUM(G287)</f>
        <v>479.78999999999996</v>
      </c>
      <c r="H286" s="481">
        <f>SUM(G286*100/F286)</f>
        <v>106.85746102449889</v>
      </c>
      <c r="I286" s="608">
        <f>SUM(I290:I290)</f>
        <v>0</v>
      </c>
      <c r="J286" s="324"/>
    </row>
    <row r="287" spans="1:10" s="325" customFormat="1" ht="12.75">
      <c r="A287" s="326"/>
      <c r="B287" s="355"/>
      <c r="C287" s="327"/>
      <c r="D287" s="328"/>
      <c r="E287" s="356" t="s">
        <v>46</v>
      </c>
      <c r="F287" s="357">
        <f>SUM(F289:F290)</f>
        <v>449</v>
      </c>
      <c r="G287" s="357">
        <f>SUM(G289:G290)</f>
        <v>479.78999999999996</v>
      </c>
      <c r="H287" s="419">
        <f>SUM(G287*100/F287)</f>
        <v>106.85746102449889</v>
      </c>
      <c r="I287" s="357">
        <f>SUM(I289:I290)</f>
        <v>0</v>
      </c>
      <c r="J287" s="324"/>
    </row>
    <row r="288" spans="1:10" s="325" customFormat="1" ht="12.75">
      <c r="A288" s="326"/>
      <c r="B288" s="355"/>
      <c r="C288" s="329"/>
      <c r="D288" s="330"/>
      <c r="E288" s="358" t="s">
        <v>47</v>
      </c>
      <c r="F288" s="357"/>
      <c r="G288" s="359"/>
      <c r="H288" s="459" t="s">
        <v>134</v>
      </c>
      <c r="I288" s="473"/>
      <c r="J288" s="324"/>
    </row>
    <row r="289" spans="1:10" s="53" customFormat="1" ht="38.25">
      <c r="A289" s="55"/>
      <c r="B289" s="54"/>
      <c r="C289" s="154"/>
      <c r="D289" s="141">
        <v>920</v>
      </c>
      <c r="E289" s="282" t="s">
        <v>197</v>
      </c>
      <c r="F289" s="143">
        <v>7</v>
      </c>
      <c r="G289" s="363">
        <v>7.52</v>
      </c>
      <c r="H289" s="419">
        <f>SUM(G289*100/F289)</f>
        <v>107.42857142857143</v>
      </c>
      <c r="I289" s="457">
        <v>0</v>
      </c>
      <c r="J289" s="52"/>
    </row>
    <row r="290" spans="1:10" s="335" customFormat="1" ht="38.25">
      <c r="A290" s="340"/>
      <c r="B290" s="360"/>
      <c r="C290" s="333"/>
      <c r="D290" s="284">
        <v>970</v>
      </c>
      <c r="E290" s="370" t="s">
        <v>174</v>
      </c>
      <c r="F290" s="285">
        <v>442</v>
      </c>
      <c r="G290" s="285">
        <v>472.27</v>
      </c>
      <c r="H290" s="419">
        <f>SUM(G290*100/F290)</f>
        <v>106.84841628959276</v>
      </c>
      <c r="I290" s="457">
        <v>0</v>
      </c>
      <c r="J290" s="334"/>
    </row>
    <row r="291" spans="1:10" s="14" customFormat="1" ht="12.75">
      <c r="A291" s="25"/>
      <c r="B291" s="225">
        <v>80148</v>
      </c>
      <c r="C291" s="220"/>
      <c r="D291" s="221"/>
      <c r="E291" s="222" t="s">
        <v>40</v>
      </c>
      <c r="F291" s="223">
        <f>SUM(F292)</f>
        <v>285000</v>
      </c>
      <c r="G291" s="651">
        <f>SUM(G292)</f>
        <v>273739.6</v>
      </c>
      <c r="H291" s="420">
        <f>SUM(G291*100/F291)</f>
        <v>96.04898245614034</v>
      </c>
      <c r="I291" s="611">
        <f>SUM(I294)</f>
        <v>0</v>
      </c>
      <c r="J291" s="13"/>
    </row>
    <row r="292" spans="1:10" s="14" customFormat="1" ht="12.75">
      <c r="A292" s="11"/>
      <c r="B292" s="271"/>
      <c r="C292" s="221"/>
      <c r="D292" s="40"/>
      <c r="E292" s="269" t="s">
        <v>46</v>
      </c>
      <c r="F292" s="270">
        <f>SUM(F294:F294)</f>
        <v>285000</v>
      </c>
      <c r="G292" s="357">
        <f>SUM(G294:G294)</f>
        <v>273739.6</v>
      </c>
      <c r="H292" s="404">
        <f>SUM(G292*100/F292)</f>
        <v>96.04898245614034</v>
      </c>
      <c r="I292" s="456">
        <f>SUM(I294)</f>
        <v>0</v>
      </c>
      <c r="J292" s="13"/>
    </row>
    <row r="293" spans="1:10" s="14" customFormat="1" ht="12.75">
      <c r="A293" s="11"/>
      <c r="B293" s="271"/>
      <c r="C293" s="15"/>
      <c r="D293" s="27"/>
      <c r="E293" s="277" t="s">
        <v>47</v>
      </c>
      <c r="F293" s="270"/>
      <c r="G293" s="359"/>
      <c r="H293" s="404" t="s">
        <v>134</v>
      </c>
      <c r="I293" s="473"/>
      <c r="J293" s="13"/>
    </row>
    <row r="294" spans="1:10" s="53" customFormat="1" ht="38.25">
      <c r="A294" s="54"/>
      <c r="B294" s="96"/>
      <c r="C294" s="74"/>
      <c r="D294" s="67">
        <v>830</v>
      </c>
      <c r="E294" s="149" t="s">
        <v>147</v>
      </c>
      <c r="F294" s="313">
        <v>285000</v>
      </c>
      <c r="G294" s="652">
        <v>273739.6</v>
      </c>
      <c r="H294" s="421">
        <f>SUM(G294*100/F294)</f>
        <v>96.04898245614034</v>
      </c>
      <c r="I294" s="473">
        <v>0</v>
      </c>
      <c r="J294" s="52"/>
    </row>
    <row r="295" spans="1:10" s="14" customFormat="1" ht="12.75">
      <c r="A295" s="25"/>
      <c r="B295" s="168">
        <v>80195</v>
      </c>
      <c r="C295" s="38"/>
      <c r="D295" s="15"/>
      <c r="E295" s="169" t="s">
        <v>112</v>
      </c>
      <c r="F295" s="170">
        <f>SUM(F296)</f>
        <v>3199</v>
      </c>
      <c r="G295" s="610">
        <f>SUM(G296)</f>
        <v>3769.56</v>
      </c>
      <c r="H295" s="451">
        <f>SUM(G295*100/F295)</f>
        <v>117.83557361675524</v>
      </c>
      <c r="I295" s="611">
        <f>SUM(I298:I302)</f>
        <v>888</v>
      </c>
      <c r="J295" s="13"/>
    </row>
    <row r="296" spans="1:10" s="14" customFormat="1" ht="12.75">
      <c r="A296" s="11"/>
      <c r="B296" s="271"/>
      <c r="C296" s="221"/>
      <c r="D296" s="40"/>
      <c r="E296" s="269" t="s">
        <v>46</v>
      </c>
      <c r="F296" s="270">
        <f>SUM(F298:F302)</f>
        <v>3199</v>
      </c>
      <c r="G296" s="357">
        <f>SUM(G298:G302)</f>
        <v>3769.56</v>
      </c>
      <c r="H296" s="447">
        <f>SUM(G296*100/F296)</f>
        <v>117.83557361675524</v>
      </c>
      <c r="I296" s="456">
        <f>SUM(I298:I302)</f>
        <v>888</v>
      </c>
      <c r="J296" s="13"/>
    </row>
    <row r="297" spans="1:10" s="14" customFormat="1" ht="12.75">
      <c r="A297" s="11"/>
      <c r="B297" s="271"/>
      <c r="C297" s="15"/>
      <c r="D297" s="27"/>
      <c r="E297" s="277" t="s">
        <v>47</v>
      </c>
      <c r="F297" s="270"/>
      <c r="G297" s="359"/>
      <c r="H297" s="447" t="s">
        <v>134</v>
      </c>
      <c r="I297" s="473"/>
      <c r="J297" s="13"/>
    </row>
    <row r="298" spans="1:10" s="53" customFormat="1" ht="14.25" customHeight="1">
      <c r="A298" s="47"/>
      <c r="B298" s="396"/>
      <c r="C298" s="42"/>
      <c r="D298" s="171">
        <v>750</v>
      </c>
      <c r="E298" s="57" t="s">
        <v>98</v>
      </c>
      <c r="F298" s="85">
        <v>2747</v>
      </c>
      <c r="G298" s="511">
        <v>2996.67</v>
      </c>
      <c r="H298" s="447">
        <f>SUM(G298*100/F298)</f>
        <v>109.0888241718238</v>
      </c>
      <c r="I298" s="569">
        <v>745.38</v>
      </c>
      <c r="J298" s="52"/>
    </row>
    <row r="299" spans="1:10" s="53" customFormat="1" ht="12.75" customHeight="1">
      <c r="A299" s="54"/>
      <c r="B299" s="56"/>
      <c r="C299" s="52"/>
      <c r="D299" s="52"/>
      <c r="E299" s="57" t="s">
        <v>26</v>
      </c>
      <c r="F299" s="52"/>
      <c r="G299" s="58"/>
      <c r="H299" s="450" t="s">
        <v>134</v>
      </c>
      <c r="I299" s="561"/>
      <c r="J299" s="52"/>
    </row>
    <row r="300" spans="1:10" s="53" customFormat="1" ht="12.75">
      <c r="A300" s="54"/>
      <c r="B300" s="56"/>
      <c r="C300" s="52"/>
      <c r="D300" s="52"/>
      <c r="E300" s="57" t="s">
        <v>76</v>
      </c>
      <c r="F300" s="52"/>
      <c r="G300" s="58"/>
      <c r="H300" s="450" t="s">
        <v>134</v>
      </c>
      <c r="I300" s="561"/>
      <c r="J300" s="52"/>
    </row>
    <row r="301" spans="1:10" s="53" customFormat="1" ht="38.25" customHeight="1">
      <c r="A301" s="54"/>
      <c r="B301" s="56"/>
      <c r="C301" s="74"/>
      <c r="D301" s="74"/>
      <c r="E301" s="132" t="s">
        <v>70</v>
      </c>
      <c r="F301" s="74"/>
      <c r="G301" s="59"/>
      <c r="H301" s="459" t="s">
        <v>134</v>
      </c>
      <c r="I301" s="555"/>
      <c r="J301" s="52"/>
    </row>
    <row r="302" spans="1:10" s="53" customFormat="1" ht="12.75">
      <c r="A302" s="66"/>
      <c r="B302" s="111"/>
      <c r="C302" s="74"/>
      <c r="D302" s="67">
        <v>920</v>
      </c>
      <c r="E302" s="149" t="s">
        <v>168</v>
      </c>
      <c r="F302" s="719">
        <v>452</v>
      </c>
      <c r="G302" s="720">
        <v>772.89</v>
      </c>
      <c r="H302" s="454">
        <f>SUM(G302*100/F302)</f>
        <v>170.9933628318584</v>
      </c>
      <c r="I302" s="473">
        <v>142.62</v>
      </c>
      <c r="J302" s="52"/>
    </row>
    <row r="303" spans="1:9" s="117" customFormat="1" ht="12.75">
      <c r="A303" s="113" t="s">
        <v>127</v>
      </c>
      <c r="B303" s="114">
        <v>14</v>
      </c>
      <c r="C303" s="115"/>
      <c r="D303" s="115"/>
      <c r="E303" s="116"/>
      <c r="F303" s="115"/>
      <c r="G303" s="498"/>
      <c r="H303" s="413" t="s">
        <v>134</v>
      </c>
      <c r="I303" s="532"/>
    </row>
    <row r="304" spans="1:9" s="1" customFormat="1" ht="13.5" thickBot="1">
      <c r="A304" s="5"/>
      <c r="B304" s="4"/>
      <c r="C304" s="2"/>
      <c r="D304" s="2"/>
      <c r="E304" s="10"/>
      <c r="F304" s="2"/>
      <c r="G304" s="337"/>
      <c r="H304" s="414" t="s">
        <v>134</v>
      </c>
      <c r="I304" s="535"/>
    </row>
    <row r="305" spans="1:10" s="3" customFormat="1" ht="11.25" customHeight="1" thickBot="1">
      <c r="A305" s="301" t="s">
        <v>94</v>
      </c>
      <c r="B305" s="302" t="s">
        <v>124</v>
      </c>
      <c r="C305" s="726" t="s">
        <v>106</v>
      </c>
      <c r="D305" s="727"/>
      <c r="E305" s="304" t="s">
        <v>93</v>
      </c>
      <c r="F305" s="303" t="s">
        <v>131</v>
      </c>
      <c r="G305" s="230" t="s">
        <v>132</v>
      </c>
      <c r="H305" s="433" t="s">
        <v>133</v>
      </c>
      <c r="I305" s="232" t="s">
        <v>138</v>
      </c>
      <c r="J305" s="6"/>
    </row>
    <row r="306" spans="1:10" s="335" customFormat="1" ht="12.75">
      <c r="A306" s="376">
        <v>851</v>
      </c>
      <c r="B306" s="377"/>
      <c r="C306" s="377"/>
      <c r="D306" s="378"/>
      <c r="E306" s="288" t="s">
        <v>82</v>
      </c>
      <c r="F306" s="379">
        <f>SUM(F307)</f>
        <v>5807</v>
      </c>
      <c r="G306" s="379">
        <f>SUM(G307)</f>
        <v>5852.6900000000005</v>
      </c>
      <c r="H306" s="680">
        <f>SUM(G306*100/F306)</f>
        <v>100.78680902359221</v>
      </c>
      <c r="I306" s="584">
        <f>SUM(I307)</f>
        <v>0</v>
      </c>
      <c r="J306" s="334"/>
    </row>
    <row r="307" spans="1:10" s="325" customFormat="1" ht="12.75">
      <c r="A307" s="380"/>
      <c r="B307" s="381">
        <v>85154</v>
      </c>
      <c r="C307" s="382"/>
      <c r="D307" s="383"/>
      <c r="E307" s="384" t="s">
        <v>107</v>
      </c>
      <c r="F307" s="385">
        <f>SUM(F308)</f>
        <v>5807</v>
      </c>
      <c r="G307" s="385">
        <f>SUM(G308)</f>
        <v>5852.6900000000005</v>
      </c>
      <c r="H307" s="451">
        <f>SUM(G307*100/F307)</f>
        <v>100.78680902359221</v>
      </c>
      <c r="I307" s="585">
        <f>SUM(I308)</f>
        <v>0</v>
      </c>
      <c r="J307" s="324"/>
    </row>
    <row r="308" spans="1:10" s="325" customFormat="1" ht="12.75">
      <c r="A308" s="321"/>
      <c r="B308" s="365"/>
      <c r="C308" s="327"/>
      <c r="D308" s="328"/>
      <c r="E308" s="356" t="s">
        <v>46</v>
      </c>
      <c r="F308" s="357">
        <f>SUM(F310:F313)</f>
        <v>5807</v>
      </c>
      <c r="G308" s="357">
        <f>SUM(G310:G313)</f>
        <v>5852.6900000000005</v>
      </c>
      <c r="H308" s="447">
        <f>SUM(G308*100/F308)</f>
        <v>100.78680902359221</v>
      </c>
      <c r="I308" s="456">
        <f>SUM(I313:I313)</f>
        <v>0</v>
      </c>
      <c r="J308" s="324"/>
    </row>
    <row r="309" spans="1:10" s="325" customFormat="1" ht="12.75">
      <c r="A309" s="326"/>
      <c r="B309" s="355"/>
      <c r="C309" s="327"/>
      <c r="D309" s="328"/>
      <c r="E309" s="358" t="s">
        <v>47</v>
      </c>
      <c r="F309" s="357"/>
      <c r="G309" s="359"/>
      <c r="H309" s="609" t="s">
        <v>134</v>
      </c>
      <c r="I309" s="457"/>
      <c r="J309" s="324"/>
    </row>
    <row r="310" spans="1:10" s="53" customFormat="1" ht="25.5">
      <c r="A310" s="58"/>
      <c r="B310" s="47"/>
      <c r="C310" s="70"/>
      <c r="D310" s="71">
        <v>580</v>
      </c>
      <c r="E310" s="72" t="s">
        <v>163</v>
      </c>
      <c r="F310" s="264">
        <v>3328</v>
      </c>
      <c r="G310" s="612">
        <v>3328</v>
      </c>
      <c r="H310" s="450">
        <f>SUM(G310*100/F310)</f>
        <v>100</v>
      </c>
      <c r="I310" s="561">
        <v>0</v>
      </c>
      <c r="J310" s="52"/>
    </row>
    <row r="311" spans="1:10" s="53" customFormat="1" ht="25.5">
      <c r="A311" s="55"/>
      <c r="B311" s="54"/>
      <c r="C311" s="74"/>
      <c r="D311" s="75"/>
      <c r="E311" s="339" t="s">
        <v>235</v>
      </c>
      <c r="F311" s="76"/>
      <c r="G311" s="640"/>
      <c r="H311" s="459" t="s">
        <v>134</v>
      </c>
      <c r="I311" s="555"/>
      <c r="J311" s="52"/>
    </row>
    <row r="312" spans="1:10" s="53" customFormat="1" ht="45.75" customHeight="1">
      <c r="A312" s="47"/>
      <c r="B312" s="396"/>
      <c r="C312" s="193"/>
      <c r="D312" s="284">
        <v>830</v>
      </c>
      <c r="E312" s="370" t="s">
        <v>206</v>
      </c>
      <c r="F312" s="296">
        <v>1350</v>
      </c>
      <c r="G312" s="297">
        <v>1396.04</v>
      </c>
      <c r="H312" s="454">
        <f>SUM(G312*100/F312)</f>
        <v>103.41037037037037</v>
      </c>
      <c r="I312" s="457">
        <v>0</v>
      </c>
      <c r="J312" s="52"/>
    </row>
    <row r="313" spans="1:10" s="53" customFormat="1" ht="51.75" customHeight="1" thickBot="1">
      <c r="A313" s="374"/>
      <c r="B313" s="373"/>
      <c r="C313" s="593"/>
      <c r="D313" s="392">
        <v>970</v>
      </c>
      <c r="E313" s="665" t="s">
        <v>207</v>
      </c>
      <c r="F313" s="666">
        <v>1129</v>
      </c>
      <c r="G313" s="667">
        <v>1128.65</v>
      </c>
      <c r="H313" s="595">
        <f>SUM(G313*100/F313)</f>
        <v>99.96899911426043</v>
      </c>
      <c r="I313" s="556">
        <v>0</v>
      </c>
      <c r="J313" s="52"/>
    </row>
    <row r="314" spans="1:10" s="44" customFormat="1" ht="12.75">
      <c r="A314" s="260">
        <v>852</v>
      </c>
      <c r="B314" s="245"/>
      <c r="C314" s="245"/>
      <c r="D314" s="236"/>
      <c r="E314" s="243" t="s">
        <v>86</v>
      </c>
      <c r="F314" s="244">
        <f>SUM(F315,F320,F332,F337,F354,F362,F367,F371,F379,F385,F395,F403)</f>
        <v>9021963</v>
      </c>
      <c r="G314" s="244">
        <f>SUM(G315,G320,G332,G337,G354,G362,G367,G371,G379,G385,G395,G403)</f>
        <v>8741897.76</v>
      </c>
      <c r="H314" s="424">
        <f>SUM(G314*100/F314)</f>
        <v>96.895739430543</v>
      </c>
      <c r="I314" s="664">
        <f>SUM(I315,I320,I332,I337,I354,I362,I367,I371,I379,I385,I403)</f>
        <v>1403822.17</v>
      </c>
      <c r="J314" s="42"/>
    </row>
    <row r="315" spans="1:10" s="14" customFormat="1" ht="12.75">
      <c r="A315" s="35"/>
      <c r="B315" s="311">
        <v>85202</v>
      </c>
      <c r="C315" s="20"/>
      <c r="D315" s="21"/>
      <c r="E315" s="291" t="s">
        <v>41</v>
      </c>
      <c r="F315" s="292">
        <f>SUM(F316)</f>
        <v>23608</v>
      </c>
      <c r="G315" s="585">
        <f>SUM(G316)</f>
        <v>24409.23</v>
      </c>
      <c r="H315" s="425">
        <f>SUM(G315*100/F315)</f>
        <v>103.3938919010505</v>
      </c>
      <c r="I315" s="293">
        <f>SUM(I318)</f>
        <v>0</v>
      </c>
      <c r="J315" s="13"/>
    </row>
    <row r="316" spans="1:10" s="14" customFormat="1" ht="12.75">
      <c r="A316" s="25"/>
      <c r="B316" s="268"/>
      <c r="C316" s="221"/>
      <c r="D316" s="40"/>
      <c r="E316" s="269" t="s">
        <v>46</v>
      </c>
      <c r="F316" s="270">
        <f>SUM(F318:F319)</f>
        <v>23608</v>
      </c>
      <c r="G316" s="357">
        <f>SUM(G318:G319)</f>
        <v>24409.23</v>
      </c>
      <c r="H316" s="447">
        <f>SUM(G316*100/F316)</f>
        <v>103.3938919010505</v>
      </c>
      <c r="I316" s="456">
        <f>SUM(I318:I321)</f>
        <v>0</v>
      </c>
      <c r="J316" s="13"/>
    </row>
    <row r="317" spans="1:10" s="14" customFormat="1" ht="12.75">
      <c r="A317" s="11"/>
      <c r="B317" s="271"/>
      <c r="C317" s="15"/>
      <c r="D317" s="27"/>
      <c r="E317" s="277" t="s">
        <v>47</v>
      </c>
      <c r="F317" s="270"/>
      <c r="G317" s="359"/>
      <c r="H317" s="451" t="s">
        <v>134</v>
      </c>
      <c r="I317" s="473"/>
      <c r="J317" s="13"/>
    </row>
    <row r="318" spans="1:10" s="335" customFormat="1" ht="38.25">
      <c r="A318" s="340"/>
      <c r="B318" s="331"/>
      <c r="C318" s="349"/>
      <c r="D318" s="294">
        <v>830</v>
      </c>
      <c r="E318" s="295" t="s">
        <v>67</v>
      </c>
      <c r="F318" s="296">
        <v>23192</v>
      </c>
      <c r="G318" s="297">
        <v>23992.38</v>
      </c>
      <c r="H318" s="447">
        <f>SUM(G318*100/F318)</f>
        <v>103.45110382890653</v>
      </c>
      <c r="I318" s="457">
        <v>0</v>
      </c>
      <c r="J318" s="334"/>
    </row>
    <row r="319" spans="1:10" s="335" customFormat="1" ht="38.25">
      <c r="A319" s="331"/>
      <c r="B319" s="332"/>
      <c r="C319" s="333"/>
      <c r="D319" s="284">
        <v>970</v>
      </c>
      <c r="E319" s="310" t="s">
        <v>160</v>
      </c>
      <c r="F319" s="285">
        <v>416</v>
      </c>
      <c r="G319" s="607">
        <v>416.85</v>
      </c>
      <c r="H319" s="447">
        <f>SUM(G319*100/F319)</f>
        <v>100.20432692307692</v>
      </c>
      <c r="I319" s="457">
        <v>0</v>
      </c>
      <c r="J319" s="334"/>
    </row>
    <row r="320" spans="1:10" s="14" customFormat="1" ht="12.75">
      <c r="A320" s="25"/>
      <c r="B320" s="87">
        <v>85203</v>
      </c>
      <c r="C320" s="12"/>
      <c r="D320" s="29"/>
      <c r="E320" s="45" t="s">
        <v>85</v>
      </c>
      <c r="F320" s="88">
        <f>SUM(F323:F331)</f>
        <v>406252</v>
      </c>
      <c r="G320" s="543">
        <f>SUM(G323:G331)</f>
        <v>406125.13</v>
      </c>
      <c r="H320" s="451">
        <f>SUM(G320*100/F320)</f>
        <v>99.96877061528312</v>
      </c>
      <c r="I320" s="354">
        <f>SUM(I323:I331)</f>
        <v>0</v>
      </c>
      <c r="J320" s="13"/>
    </row>
    <row r="321" spans="1:10" s="14" customFormat="1" ht="12.75">
      <c r="A321" s="11"/>
      <c r="B321" s="271"/>
      <c r="C321" s="221"/>
      <c r="D321" s="40"/>
      <c r="E321" s="269" t="s">
        <v>46</v>
      </c>
      <c r="F321" s="270">
        <f>SUM(F323:F329)</f>
        <v>406252</v>
      </c>
      <c r="G321" s="357">
        <f>SUM(G323:G329)</f>
        <v>406125.13</v>
      </c>
      <c r="H321" s="447">
        <f>SUM(G321*100/F321)</f>
        <v>99.96877061528312</v>
      </c>
      <c r="I321" s="456">
        <f>SUM(I323:I325)</f>
        <v>0</v>
      </c>
      <c r="J321" s="13"/>
    </row>
    <row r="322" spans="1:10" s="14" customFormat="1" ht="12.75">
      <c r="A322" s="11"/>
      <c r="B322" s="271"/>
      <c r="C322" s="15"/>
      <c r="D322" s="27"/>
      <c r="E322" s="277" t="s">
        <v>47</v>
      </c>
      <c r="F322" s="270"/>
      <c r="G322" s="359"/>
      <c r="H322" s="454" t="s">
        <v>134</v>
      </c>
      <c r="I322" s="473"/>
      <c r="J322" s="13"/>
    </row>
    <row r="323" spans="1:10" s="53" customFormat="1" ht="25.5">
      <c r="A323" s="47"/>
      <c r="B323" s="396"/>
      <c r="C323" s="70"/>
      <c r="D323" s="118">
        <v>2010</v>
      </c>
      <c r="E323" s="50" t="s">
        <v>74</v>
      </c>
      <c r="F323" s="64">
        <v>405777</v>
      </c>
      <c r="G323" s="345">
        <v>405777</v>
      </c>
      <c r="H323" s="447">
        <f>SUM(G323*100/F323)</f>
        <v>100</v>
      </c>
      <c r="I323" s="569">
        <v>0</v>
      </c>
      <c r="J323" s="52"/>
    </row>
    <row r="324" spans="1:10" s="44" customFormat="1" ht="12.75">
      <c r="A324" s="55"/>
      <c r="B324" s="54"/>
      <c r="C324" s="52"/>
      <c r="D324" s="52"/>
      <c r="E324" s="57" t="s">
        <v>75</v>
      </c>
      <c r="F324" s="52"/>
      <c r="G324" s="58"/>
      <c r="H324" s="450" t="s">
        <v>134</v>
      </c>
      <c r="I324" s="570"/>
      <c r="J324" s="42"/>
    </row>
    <row r="325" spans="1:10" s="44" customFormat="1" ht="38.25">
      <c r="A325" s="59"/>
      <c r="B325" s="133"/>
      <c r="C325" s="60"/>
      <c r="D325" s="60"/>
      <c r="E325" s="132" t="s">
        <v>27</v>
      </c>
      <c r="F325" s="74"/>
      <c r="G325" s="59"/>
      <c r="H325" s="459" t="s">
        <v>134</v>
      </c>
      <c r="I325" s="564"/>
      <c r="J325" s="42"/>
    </row>
    <row r="326" spans="1:9" s="117" customFormat="1" ht="12.75">
      <c r="A326" s="113" t="s">
        <v>127</v>
      </c>
      <c r="B326" s="114">
        <v>15</v>
      </c>
      <c r="C326" s="115"/>
      <c r="D326" s="115"/>
      <c r="E326" s="116"/>
      <c r="F326" s="115"/>
      <c r="G326" s="498"/>
      <c r="H326" s="413" t="s">
        <v>134</v>
      </c>
      <c r="I326" s="532"/>
    </row>
    <row r="327" spans="1:9" s="1" customFormat="1" ht="13.5" thickBot="1">
      <c r="A327" s="5"/>
      <c r="B327" s="4"/>
      <c r="C327" s="2"/>
      <c r="D327" s="2"/>
      <c r="E327" s="10"/>
      <c r="F327" s="2"/>
      <c r="G327" s="337"/>
      <c r="H327" s="414" t="s">
        <v>134</v>
      </c>
      <c r="I327" s="535"/>
    </row>
    <row r="328" spans="1:10" s="3" customFormat="1" ht="11.25" customHeight="1" thickBot="1">
      <c r="A328" s="301" t="s">
        <v>94</v>
      </c>
      <c r="B328" s="302" t="s">
        <v>124</v>
      </c>
      <c r="C328" s="726" t="s">
        <v>106</v>
      </c>
      <c r="D328" s="727"/>
      <c r="E328" s="304" t="s">
        <v>93</v>
      </c>
      <c r="F328" s="303" t="s">
        <v>131</v>
      </c>
      <c r="G328" s="230" t="s">
        <v>132</v>
      </c>
      <c r="H328" s="432" t="s">
        <v>133</v>
      </c>
      <c r="I328" s="232" t="s">
        <v>138</v>
      </c>
      <c r="J328" s="6"/>
    </row>
    <row r="329" spans="1:10" s="53" customFormat="1" ht="14.25" customHeight="1">
      <c r="A329" s="58"/>
      <c r="B329" s="47"/>
      <c r="C329" s="70"/>
      <c r="D329" s="118">
        <v>2360</v>
      </c>
      <c r="E329" s="50" t="s">
        <v>0</v>
      </c>
      <c r="F329" s="73">
        <v>475</v>
      </c>
      <c r="G329" s="619">
        <v>348.13</v>
      </c>
      <c r="H329" s="447">
        <f>SUM(G329*100/F329)</f>
        <v>73.29052631578948</v>
      </c>
      <c r="I329" s="561">
        <v>0</v>
      </c>
      <c r="J329" s="52"/>
    </row>
    <row r="330" spans="1:10" s="53" customFormat="1" ht="12.75">
      <c r="A330" s="55"/>
      <c r="B330" s="54"/>
      <c r="C330" s="52"/>
      <c r="D330" s="52"/>
      <c r="E330" s="57" t="s">
        <v>1</v>
      </c>
      <c r="F330" s="52"/>
      <c r="G330" s="479"/>
      <c r="H330" s="415" t="s">
        <v>134</v>
      </c>
      <c r="I330" s="529"/>
      <c r="J330" s="52"/>
    </row>
    <row r="331" spans="1:10" s="44" customFormat="1" ht="51">
      <c r="A331" s="55"/>
      <c r="B331" s="111"/>
      <c r="C331" s="74"/>
      <c r="D331" s="74"/>
      <c r="E331" s="132" t="s">
        <v>28</v>
      </c>
      <c r="F331" s="74"/>
      <c r="G331" s="496"/>
      <c r="H331" s="419" t="s">
        <v>134</v>
      </c>
      <c r="I331" s="528"/>
      <c r="J331" s="42"/>
    </row>
    <row r="332" spans="1:10" s="14" customFormat="1" ht="12.75">
      <c r="A332" s="25"/>
      <c r="B332" s="87">
        <v>85206</v>
      </c>
      <c r="C332" s="12"/>
      <c r="D332" s="29"/>
      <c r="E332" s="368" t="s">
        <v>200</v>
      </c>
      <c r="F332" s="88">
        <f>SUM(F333)</f>
        <v>20158</v>
      </c>
      <c r="G332" s="543">
        <f>SUM(G333)</f>
        <v>19877.09</v>
      </c>
      <c r="H332" s="451">
        <f>SUM(G332*100/F332)</f>
        <v>98.60645897410457</v>
      </c>
      <c r="I332" s="563">
        <f>SUM(I333)</f>
        <v>0</v>
      </c>
      <c r="J332" s="13"/>
    </row>
    <row r="333" spans="1:10" s="14" customFormat="1" ht="12.75">
      <c r="A333" s="11"/>
      <c r="B333" s="271"/>
      <c r="C333" s="221"/>
      <c r="D333" s="40"/>
      <c r="E333" s="269" t="s">
        <v>46</v>
      </c>
      <c r="F333" s="270">
        <f>SUM(F335)</f>
        <v>20158</v>
      </c>
      <c r="G333" s="357">
        <f>SUM(G335)</f>
        <v>19877.09</v>
      </c>
      <c r="H333" s="447">
        <f>SUM(G333*100/F333)</f>
        <v>98.60645897410457</v>
      </c>
      <c r="I333" s="456">
        <f>SUM(I335:I336)</f>
        <v>0</v>
      </c>
      <c r="J333" s="13"/>
    </row>
    <row r="334" spans="1:10" s="14" customFormat="1" ht="12.75">
      <c r="A334" s="11"/>
      <c r="B334" s="271"/>
      <c r="C334" s="15"/>
      <c r="D334" s="27"/>
      <c r="E334" s="277" t="s">
        <v>47</v>
      </c>
      <c r="F334" s="270"/>
      <c r="G334" s="359"/>
      <c r="H334" s="454" t="s">
        <v>134</v>
      </c>
      <c r="I334" s="473"/>
      <c r="J334" s="13"/>
    </row>
    <row r="335" spans="1:10" s="44" customFormat="1" ht="25.5">
      <c r="A335" s="47"/>
      <c r="B335" s="396"/>
      <c r="C335" s="70"/>
      <c r="D335" s="49">
        <v>2030</v>
      </c>
      <c r="E335" s="50" t="s">
        <v>23</v>
      </c>
      <c r="F335" s="64">
        <v>20158</v>
      </c>
      <c r="G335" s="345">
        <v>19877.09</v>
      </c>
      <c r="H335" s="450">
        <f>SUM(G335*100/F335)</f>
        <v>98.60645897410457</v>
      </c>
      <c r="I335" s="561">
        <v>0</v>
      </c>
      <c r="J335" s="42"/>
    </row>
    <row r="336" spans="1:10" s="44" customFormat="1" ht="65.25" customHeight="1">
      <c r="A336" s="47"/>
      <c r="B336" s="91"/>
      <c r="C336" s="60"/>
      <c r="D336" s="91"/>
      <c r="E336" s="700" t="s">
        <v>221</v>
      </c>
      <c r="F336" s="60"/>
      <c r="G336" s="496"/>
      <c r="H336" s="459" t="s">
        <v>134</v>
      </c>
      <c r="I336" s="564"/>
      <c r="J336" s="42"/>
    </row>
    <row r="337" spans="1:10" s="14" customFormat="1" ht="25.5" customHeight="1">
      <c r="A337" s="25"/>
      <c r="B337" s="120">
        <v>85212</v>
      </c>
      <c r="C337" s="22"/>
      <c r="D337" s="23"/>
      <c r="E337" s="150" t="s">
        <v>60</v>
      </c>
      <c r="F337" s="211">
        <f>SUM(F339)</f>
        <v>7188640</v>
      </c>
      <c r="G337" s="624">
        <f>SUM(G339)</f>
        <v>6935010.38</v>
      </c>
      <c r="H337" s="420">
        <f>SUM(G337*100/F337)</f>
        <v>96.47179967281711</v>
      </c>
      <c r="I337" s="622">
        <f>SUM(I339)</f>
        <v>1403393.77</v>
      </c>
      <c r="J337" s="13"/>
    </row>
    <row r="338" spans="1:10" s="14" customFormat="1" ht="15" customHeight="1">
      <c r="A338" s="11"/>
      <c r="B338" s="11"/>
      <c r="C338" s="26"/>
      <c r="D338" s="27"/>
      <c r="E338" s="152" t="s">
        <v>122</v>
      </c>
      <c r="F338" s="15"/>
      <c r="G338" s="26"/>
      <c r="H338" s="426" t="s">
        <v>134</v>
      </c>
      <c r="I338" s="623"/>
      <c r="J338" s="13"/>
    </row>
    <row r="339" spans="1:10" s="14" customFormat="1" ht="12.75">
      <c r="A339" s="11"/>
      <c r="B339" s="271"/>
      <c r="C339" s="221"/>
      <c r="D339" s="40"/>
      <c r="E339" s="269" t="s">
        <v>46</v>
      </c>
      <c r="F339" s="270">
        <f>SUM(F341:F353)</f>
        <v>7188640</v>
      </c>
      <c r="G339" s="270">
        <f>SUM(G341:G353)</f>
        <v>6935010.38</v>
      </c>
      <c r="H339" s="415">
        <f>SUM(G339*100/F339)</f>
        <v>96.47179967281711</v>
      </c>
      <c r="I339" s="456">
        <f>SUM(I343:I353)</f>
        <v>1403393.77</v>
      </c>
      <c r="J339" s="13"/>
    </row>
    <row r="340" spans="1:10" s="14" customFormat="1" ht="12.75">
      <c r="A340" s="11"/>
      <c r="B340" s="271"/>
      <c r="C340" s="15"/>
      <c r="D340" s="27"/>
      <c r="E340" s="277" t="s">
        <v>47</v>
      </c>
      <c r="F340" s="270"/>
      <c r="G340" s="494"/>
      <c r="H340" s="404" t="s">
        <v>134</v>
      </c>
      <c r="I340" s="527"/>
      <c r="J340" s="13"/>
    </row>
    <row r="341" spans="1:10" s="53" customFormat="1" ht="12.75">
      <c r="A341" s="58"/>
      <c r="B341" s="47"/>
      <c r="C341" s="70"/>
      <c r="D341" s="71">
        <v>690</v>
      </c>
      <c r="E341" s="72" t="s">
        <v>105</v>
      </c>
      <c r="F341" s="264">
        <v>105</v>
      </c>
      <c r="G341" s="612">
        <v>105.6</v>
      </c>
      <c r="H341" s="404">
        <f>SUM(G341*100/F341)</f>
        <v>100.57142857142857</v>
      </c>
      <c r="I341" s="561">
        <v>0</v>
      </c>
      <c r="J341" s="52"/>
    </row>
    <row r="342" spans="1:10" s="53" customFormat="1" ht="17.25" customHeight="1">
      <c r="A342" s="55"/>
      <c r="B342" s="54"/>
      <c r="C342" s="74"/>
      <c r="D342" s="75"/>
      <c r="E342" s="339" t="s">
        <v>167</v>
      </c>
      <c r="F342" s="76"/>
      <c r="G342" s="506"/>
      <c r="H342" s="459" t="s">
        <v>134</v>
      </c>
      <c r="I342" s="530"/>
      <c r="J342" s="52"/>
    </row>
    <row r="343" spans="1:10" s="335" customFormat="1" ht="25.5">
      <c r="A343" s="340"/>
      <c r="B343" s="331"/>
      <c r="C343" s="362"/>
      <c r="D343" s="281">
        <v>920</v>
      </c>
      <c r="E343" s="282" t="s">
        <v>161</v>
      </c>
      <c r="F343" s="283">
        <v>24</v>
      </c>
      <c r="G343" s="613">
        <v>25.75</v>
      </c>
      <c r="H343" s="415">
        <f>SUM(G343*100/F343)</f>
        <v>107.29166666666667</v>
      </c>
      <c r="I343" s="457">
        <v>0</v>
      </c>
      <c r="J343" s="334"/>
    </row>
    <row r="344" spans="1:10" s="53" customFormat="1" ht="27" customHeight="1">
      <c r="A344" s="58"/>
      <c r="B344" s="47"/>
      <c r="C344" s="542"/>
      <c r="D344" s="275">
        <v>970</v>
      </c>
      <c r="E344" s="629" t="s">
        <v>236</v>
      </c>
      <c r="F344" s="318">
        <v>19500</v>
      </c>
      <c r="G344" s="614">
        <v>10863</v>
      </c>
      <c r="H344" s="404">
        <f>SUM(G344*100/F344)</f>
        <v>55.707692307692305</v>
      </c>
      <c r="I344" s="457">
        <v>0</v>
      </c>
      <c r="J344" s="52"/>
    </row>
    <row r="345" spans="1:10" s="53" customFormat="1" ht="25.5">
      <c r="A345" s="55"/>
      <c r="B345" s="54"/>
      <c r="C345" s="52"/>
      <c r="D345" s="212">
        <v>2010</v>
      </c>
      <c r="E345" s="57" t="s">
        <v>74</v>
      </c>
      <c r="F345" s="213">
        <v>7099141</v>
      </c>
      <c r="G345" s="620">
        <v>6850314.98</v>
      </c>
      <c r="H345" s="404">
        <f>SUM(G345*100/F345)</f>
        <v>96.494984111458</v>
      </c>
      <c r="I345" s="561">
        <v>0</v>
      </c>
      <c r="J345" s="52"/>
    </row>
    <row r="346" spans="1:10" s="44" customFormat="1" ht="12.75">
      <c r="A346" s="55"/>
      <c r="B346" s="54"/>
      <c r="C346" s="52"/>
      <c r="D346" s="56"/>
      <c r="E346" s="57" t="s">
        <v>148</v>
      </c>
      <c r="F346" s="52"/>
      <c r="G346" s="58"/>
      <c r="H346" s="415" t="s">
        <v>134</v>
      </c>
      <c r="I346" s="570"/>
      <c r="J346" s="42"/>
    </row>
    <row r="347" spans="1:10" s="44" customFormat="1" ht="12.75">
      <c r="A347" s="59"/>
      <c r="B347" s="133"/>
      <c r="C347" s="60"/>
      <c r="D347" s="91"/>
      <c r="E347" s="132" t="s">
        <v>29</v>
      </c>
      <c r="F347" s="74"/>
      <c r="G347" s="59"/>
      <c r="H347" s="419" t="s">
        <v>134</v>
      </c>
      <c r="I347" s="564"/>
      <c r="J347" s="42"/>
    </row>
    <row r="348" spans="1:9" s="117" customFormat="1" ht="12.75">
      <c r="A348" s="113" t="s">
        <v>127</v>
      </c>
      <c r="B348" s="114">
        <v>16</v>
      </c>
      <c r="C348" s="115"/>
      <c r="D348" s="115"/>
      <c r="E348" s="72"/>
      <c r="F348" s="115"/>
      <c r="G348" s="498"/>
      <c r="H348" s="413" t="s">
        <v>134</v>
      </c>
      <c r="I348" s="532"/>
    </row>
    <row r="349" spans="1:9" s="1" customFormat="1" ht="13.5" thickBot="1">
      <c r="A349" s="5"/>
      <c r="B349" s="4"/>
      <c r="C349" s="2"/>
      <c r="D349" s="2"/>
      <c r="E349" s="10"/>
      <c r="F349" s="2"/>
      <c r="G349" s="337"/>
      <c r="H349" s="414" t="s">
        <v>134</v>
      </c>
      <c r="I349" s="535"/>
    </row>
    <row r="350" spans="1:10" s="3" customFormat="1" ht="11.25" customHeight="1" thickBot="1">
      <c r="A350" s="301" t="s">
        <v>94</v>
      </c>
      <c r="B350" s="302" t="s">
        <v>124</v>
      </c>
      <c r="C350" s="726" t="s">
        <v>106</v>
      </c>
      <c r="D350" s="727"/>
      <c r="E350" s="304" t="s">
        <v>93</v>
      </c>
      <c r="F350" s="303" t="s">
        <v>131</v>
      </c>
      <c r="G350" s="230" t="s">
        <v>132</v>
      </c>
      <c r="H350" s="434" t="s">
        <v>133</v>
      </c>
      <c r="I350" s="232" t="s">
        <v>138</v>
      </c>
      <c r="J350" s="6"/>
    </row>
    <row r="351" spans="1:10" s="53" customFormat="1" ht="14.25" customHeight="1">
      <c r="A351" s="58"/>
      <c r="B351" s="47"/>
      <c r="C351" s="70"/>
      <c r="D351" s="118">
        <v>2360</v>
      </c>
      <c r="E351" s="50" t="s">
        <v>0</v>
      </c>
      <c r="F351" s="83">
        <v>69870</v>
      </c>
      <c r="G351" s="621">
        <v>73701.05</v>
      </c>
      <c r="H351" s="415">
        <f>SUM(G351*100/F351)</f>
        <v>105.4831114927723</v>
      </c>
      <c r="I351" s="561">
        <v>1403393.77</v>
      </c>
      <c r="J351" s="52"/>
    </row>
    <row r="352" spans="1:10" s="53" customFormat="1" ht="12.75">
      <c r="A352" s="55"/>
      <c r="B352" s="54"/>
      <c r="C352" s="52"/>
      <c r="D352" s="52"/>
      <c r="E352" s="57" t="s">
        <v>1</v>
      </c>
      <c r="F352" s="52"/>
      <c r="G352" s="479"/>
      <c r="H352" s="415" t="s">
        <v>134</v>
      </c>
      <c r="I352" s="529"/>
      <c r="J352" s="52"/>
    </row>
    <row r="353" spans="1:10" s="44" customFormat="1" ht="51">
      <c r="A353" s="55"/>
      <c r="B353" s="111"/>
      <c r="C353" s="74"/>
      <c r="D353" s="74"/>
      <c r="E353" s="132" t="s">
        <v>154</v>
      </c>
      <c r="F353" s="74"/>
      <c r="G353" s="496"/>
      <c r="H353" s="419" t="s">
        <v>134</v>
      </c>
      <c r="I353" s="528"/>
      <c r="J353" s="42"/>
    </row>
    <row r="354" spans="1:10" s="14" customFormat="1" ht="25.5">
      <c r="A354" s="25"/>
      <c r="B354" s="120">
        <v>85213</v>
      </c>
      <c r="C354" s="22"/>
      <c r="D354" s="23"/>
      <c r="E354" s="136" t="s">
        <v>30</v>
      </c>
      <c r="F354" s="175">
        <f>SUM(F356)</f>
        <v>35584</v>
      </c>
      <c r="G354" s="628">
        <f>SUM(G356)</f>
        <v>32076.84</v>
      </c>
      <c r="H354" s="422">
        <f>SUM(G354*100/F354)</f>
        <v>90.14399730215827</v>
      </c>
      <c r="I354" s="625">
        <f>SUM(I358)</f>
        <v>0</v>
      </c>
      <c r="J354" s="13"/>
    </row>
    <row r="355" spans="1:10" s="14" customFormat="1" ht="38.25">
      <c r="A355" s="11"/>
      <c r="B355" s="28"/>
      <c r="C355" s="11"/>
      <c r="D355" s="24"/>
      <c r="E355" s="138" t="s">
        <v>61</v>
      </c>
      <c r="F355" s="11"/>
      <c r="G355" s="11"/>
      <c r="H355" s="419" t="s">
        <v>134</v>
      </c>
      <c r="I355" s="28"/>
      <c r="J355" s="13"/>
    </row>
    <row r="356" spans="1:10" s="14" customFormat="1" ht="12.75">
      <c r="A356" s="11"/>
      <c r="B356" s="271"/>
      <c r="C356" s="221"/>
      <c r="D356" s="40"/>
      <c r="E356" s="269" t="s">
        <v>46</v>
      </c>
      <c r="F356" s="270">
        <f>SUM(F358:F360)</f>
        <v>35584</v>
      </c>
      <c r="G356" s="357">
        <f>SUM(G358:G360)</f>
        <v>32076.84</v>
      </c>
      <c r="H356" s="415">
        <f>SUM(G356*100/F356)</f>
        <v>90.14399730215827</v>
      </c>
      <c r="I356" s="456">
        <f>SUM(I358:I359)</f>
        <v>0</v>
      </c>
      <c r="J356" s="13"/>
    </row>
    <row r="357" spans="1:10" s="14" customFormat="1" ht="12.75">
      <c r="A357" s="11"/>
      <c r="B357" s="271"/>
      <c r="C357" s="15"/>
      <c r="D357" s="27"/>
      <c r="E357" s="277" t="s">
        <v>47</v>
      </c>
      <c r="F357" s="270"/>
      <c r="G357" s="359"/>
      <c r="H357" s="421" t="s">
        <v>134</v>
      </c>
      <c r="I357" s="473"/>
      <c r="J357" s="13"/>
    </row>
    <row r="358" spans="1:10" s="53" customFormat="1" ht="25.5" customHeight="1">
      <c r="A358" s="58"/>
      <c r="B358" s="47"/>
      <c r="C358" s="70"/>
      <c r="D358" s="49">
        <v>2010</v>
      </c>
      <c r="E358" s="50" t="s">
        <v>74</v>
      </c>
      <c r="F358" s="83">
        <v>17677</v>
      </c>
      <c r="G358" s="621">
        <v>14169.84</v>
      </c>
      <c r="H358" s="404">
        <f>SUM(G358*100/F358)</f>
        <v>80.15975561464049</v>
      </c>
      <c r="I358" s="561">
        <v>0</v>
      </c>
      <c r="J358" s="52"/>
    </row>
    <row r="359" spans="1:10" s="44" customFormat="1" ht="25.5">
      <c r="A359" s="58"/>
      <c r="B359" s="47"/>
      <c r="C359" s="60"/>
      <c r="D359" s="91"/>
      <c r="E359" s="132" t="s">
        <v>31</v>
      </c>
      <c r="F359" s="74"/>
      <c r="G359" s="59"/>
      <c r="H359" s="419" t="s">
        <v>134</v>
      </c>
      <c r="I359" s="564"/>
      <c r="J359" s="42"/>
    </row>
    <row r="360" spans="1:10" s="53" customFormat="1" ht="25.5">
      <c r="A360" s="47"/>
      <c r="B360" s="396"/>
      <c r="C360" s="70"/>
      <c r="D360" s="49">
        <v>2030</v>
      </c>
      <c r="E360" s="50" t="s">
        <v>23</v>
      </c>
      <c r="F360" s="64">
        <v>17907</v>
      </c>
      <c r="G360" s="345">
        <v>17907</v>
      </c>
      <c r="H360" s="415">
        <f>SUM(G360*100/F360)</f>
        <v>100</v>
      </c>
      <c r="I360" s="561">
        <v>0</v>
      </c>
      <c r="J360" s="52"/>
    </row>
    <row r="361" spans="1:10" s="44" customFormat="1" ht="12.75">
      <c r="A361" s="55"/>
      <c r="B361" s="111"/>
      <c r="C361" s="74"/>
      <c r="D361" s="96"/>
      <c r="E361" s="132" t="s">
        <v>32</v>
      </c>
      <c r="F361" s="74"/>
      <c r="G361" s="496"/>
      <c r="H361" s="419" t="s">
        <v>134</v>
      </c>
      <c r="I361" s="564"/>
      <c r="J361" s="42"/>
    </row>
    <row r="362" spans="1:10" s="14" customFormat="1" ht="25.5">
      <c r="A362" s="25"/>
      <c r="B362" s="274">
        <v>85214</v>
      </c>
      <c r="C362" s="11"/>
      <c r="D362" s="24"/>
      <c r="E362" s="152" t="s">
        <v>58</v>
      </c>
      <c r="F362" s="267">
        <f>SUM(F365:F365)</f>
        <v>62250</v>
      </c>
      <c r="G362" s="354">
        <f>SUM(G365:G365)</f>
        <v>62131.43</v>
      </c>
      <c r="H362" s="422">
        <f>SUM(G362*100/F362)</f>
        <v>99.80952610441767</v>
      </c>
      <c r="I362" s="293">
        <f>SUM(I365:I365)</f>
        <v>0</v>
      </c>
      <c r="J362" s="13"/>
    </row>
    <row r="363" spans="1:10" s="14" customFormat="1" ht="12.75">
      <c r="A363" s="11"/>
      <c r="B363" s="271"/>
      <c r="C363" s="221"/>
      <c r="D363" s="40"/>
      <c r="E363" s="269" t="s">
        <v>46</v>
      </c>
      <c r="F363" s="270">
        <f>SUM(F365:F365)</f>
        <v>62250</v>
      </c>
      <c r="G363" s="357">
        <f>SUM(G365:G365)</f>
        <v>62131.43</v>
      </c>
      <c r="H363" s="404">
        <f>SUM(G363*100/F363)</f>
        <v>99.80952610441767</v>
      </c>
      <c r="I363" s="456">
        <f>SUM(I365)</f>
        <v>0</v>
      </c>
      <c r="J363" s="13"/>
    </row>
    <row r="364" spans="1:10" s="14" customFormat="1" ht="12.75">
      <c r="A364" s="11"/>
      <c r="B364" s="271"/>
      <c r="C364" s="15"/>
      <c r="D364" s="27"/>
      <c r="E364" s="277" t="s">
        <v>47</v>
      </c>
      <c r="F364" s="270"/>
      <c r="G364" s="359"/>
      <c r="H364" s="421" t="s">
        <v>134</v>
      </c>
      <c r="I364" s="473"/>
      <c r="J364" s="13"/>
    </row>
    <row r="365" spans="1:10" s="53" customFormat="1" ht="25.5">
      <c r="A365" s="58"/>
      <c r="B365" s="58"/>
      <c r="C365" s="48"/>
      <c r="D365" s="49">
        <v>2030</v>
      </c>
      <c r="E365" s="50" t="s">
        <v>23</v>
      </c>
      <c r="F365" s="64">
        <v>62250</v>
      </c>
      <c r="G365" s="345">
        <v>62131.43</v>
      </c>
      <c r="H365" s="404">
        <f>SUM(G365*100/F365)</f>
        <v>99.80952610441767</v>
      </c>
      <c r="I365" s="561">
        <v>0</v>
      </c>
      <c r="J365" s="52"/>
    </row>
    <row r="366" spans="1:10" s="44" customFormat="1" ht="12.75">
      <c r="A366" s="54"/>
      <c r="B366" s="96"/>
      <c r="C366" s="66"/>
      <c r="D366" s="96"/>
      <c r="E366" s="132" t="s">
        <v>32</v>
      </c>
      <c r="F366" s="74"/>
      <c r="G366" s="496"/>
      <c r="H366" s="459" t="s">
        <v>134</v>
      </c>
      <c r="I366" s="564"/>
      <c r="J366" s="42"/>
    </row>
    <row r="367" spans="1:10" s="14" customFormat="1" ht="12.75">
      <c r="A367" s="25"/>
      <c r="B367" s="274">
        <v>85215</v>
      </c>
      <c r="C367" s="11"/>
      <c r="D367" s="24"/>
      <c r="E367" s="152" t="s">
        <v>201</v>
      </c>
      <c r="F367" s="267">
        <f>SUM(F370:F370)</f>
        <v>1325</v>
      </c>
      <c r="G367" s="354">
        <f>SUM(G370:G370)</f>
        <v>1324.83</v>
      </c>
      <c r="H367" s="483">
        <f>SUM(G367*100/F367)</f>
        <v>99.98716981132075</v>
      </c>
      <c r="I367" s="293">
        <f>SUM(I370:I370)</f>
        <v>0</v>
      </c>
      <c r="J367" s="13"/>
    </row>
    <row r="368" spans="1:10" s="14" customFormat="1" ht="12.75">
      <c r="A368" s="25"/>
      <c r="B368" s="268"/>
      <c r="C368" s="221"/>
      <c r="D368" s="40"/>
      <c r="E368" s="269" t="s">
        <v>46</v>
      </c>
      <c r="F368" s="270">
        <f>SUM(F370:F370)</f>
        <v>1325</v>
      </c>
      <c r="G368" s="357">
        <f>SUM(G370:G370)</f>
        <v>1324.83</v>
      </c>
      <c r="H368" s="421">
        <f>SUM(G368*100/F368)</f>
        <v>99.98716981132075</v>
      </c>
      <c r="I368" s="456">
        <f>SUM(I370)</f>
        <v>0</v>
      </c>
      <c r="J368" s="13"/>
    </row>
    <row r="369" spans="1:10" s="14" customFormat="1" ht="12.75">
      <c r="A369" s="25"/>
      <c r="B369" s="268"/>
      <c r="C369" s="15"/>
      <c r="D369" s="27"/>
      <c r="E369" s="277" t="s">
        <v>47</v>
      </c>
      <c r="F369" s="270"/>
      <c r="G369" s="359"/>
      <c r="H369" s="450" t="s">
        <v>134</v>
      </c>
      <c r="I369" s="473"/>
      <c r="J369" s="13"/>
    </row>
    <row r="370" spans="1:10" s="53" customFormat="1" ht="25.5">
      <c r="A370" s="58"/>
      <c r="B370" s="59"/>
      <c r="C370" s="491"/>
      <c r="D370" s="275">
        <v>970</v>
      </c>
      <c r="E370" s="629" t="s">
        <v>203</v>
      </c>
      <c r="F370" s="318">
        <v>1325</v>
      </c>
      <c r="G370" s="614">
        <v>1324.83</v>
      </c>
      <c r="H370" s="421">
        <f>SUM(G370*100/F370)</f>
        <v>99.98716981132075</v>
      </c>
      <c r="I370" s="553">
        <v>0</v>
      </c>
      <c r="J370" s="52"/>
    </row>
    <row r="371" spans="1:10" s="14" customFormat="1" ht="12.75">
      <c r="A371" s="25"/>
      <c r="B371" s="274">
        <v>85216</v>
      </c>
      <c r="C371" s="11"/>
      <c r="D371" s="24"/>
      <c r="E371" s="152" t="s">
        <v>59</v>
      </c>
      <c r="F371" s="267">
        <f>SUM(F377:F377)</f>
        <v>209529</v>
      </c>
      <c r="G371" s="354">
        <f>SUM(G377:G377)</f>
        <v>209529</v>
      </c>
      <c r="H371" s="422">
        <f>SUM(G371*100/F371)</f>
        <v>100</v>
      </c>
      <c r="I371" s="293">
        <f>SUM(I377:I377)</f>
        <v>0</v>
      </c>
      <c r="J371" s="13"/>
    </row>
    <row r="372" spans="1:10" s="14" customFormat="1" ht="12.75">
      <c r="A372" s="25"/>
      <c r="B372" s="268"/>
      <c r="C372" s="221"/>
      <c r="D372" s="40"/>
      <c r="E372" s="269" t="s">
        <v>46</v>
      </c>
      <c r="F372" s="270">
        <f>SUM(F377:F377)</f>
        <v>209529</v>
      </c>
      <c r="G372" s="357">
        <f>SUM(G377:G377)</f>
        <v>209529</v>
      </c>
      <c r="H372" s="404">
        <f>SUM(G372*100/F372)</f>
        <v>100</v>
      </c>
      <c r="I372" s="456">
        <f>SUM(I377)</f>
        <v>0</v>
      </c>
      <c r="J372" s="13"/>
    </row>
    <row r="373" spans="1:10" s="14" customFormat="1" ht="12.75">
      <c r="A373" s="28"/>
      <c r="B373" s="709"/>
      <c r="C373" s="15"/>
      <c r="D373" s="27"/>
      <c r="E373" s="277" t="s">
        <v>47</v>
      </c>
      <c r="F373" s="270"/>
      <c r="G373" s="359"/>
      <c r="H373" s="421" t="s">
        <v>134</v>
      </c>
      <c r="I373" s="473"/>
      <c r="J373" s="13"/>
    </row>
    <row r="374" spans="1:9" s="117" customFormat="1" ht="12.75">
      <c r="A374" s="113" t="s">
        <v>127</v>
      </c>
      <c r="B374" s="114">
        <v>17</v>
      </c>
      <c r="C374" s="115"/>
      <c r="D374" s="115"/>
      <c r="E374" s="116"/>
      <c r="F374" s="115"/>
      <c r="G374" s="498"/>
      <c r="H374" s="413" t="s">
        <v>134</v>
      </c>
      <c r="I374" s="532"/>
    </row>
    <row r="375" spans="1:9" s="1" customFormat="1" ht="13.5" thickBot="1">
      <c r="A375" s="5"/>
      <c r="B375" s="4"/>
      <c r="C375" s="2"/>
      <c r="D375" s="2"/>
      <c r="E375" s="10"/>
      <c r="F375" s="2"/>
      <c r="G375" s="337"/>
      <c r="H375" s="414" t="s">
        <v>134</v>
      </c>
      <c r="I375" s="535"/>
    </row>
    <row r="376" spans="1:10" s="3" customFormat="1" ht="11.25" customHeight="1" thickBot="1">
      <c r="A376" s="301" t="s">
        <v>94</v>
      </c>
      <c r="B376" s="302" t="s">
        <v>124</v>
      </c>
      <c r="C376" s="726" t="s">
        <v>106</v>
      </c>
      <c r="D376" s="727"/>
      <c r="E376" s="304" t="s">
        <v>93</v>
      </c>
      <c r="F376" s="303" t="s">
        <v>131</v>
      </c>
      <c r="G376" s="230" t="s">
        <v>132</v>
      </c>
      <c r="H376" s="434" t="s">
        <v>133</v>
      </c>
      <c r="I376" s="232" t="s">
        <v>138</v>
      </c>
      <c r="J376" s="6"/>
    </row>
    <row r="377" spans="1:10" s="53" customFormat="1" ht="25.5">
      <c r="A377" s="47"/>
      <c r="B377" s="42"/>
      <c r="C377" s="48"/>
      <c r="D377" s="49">
        <v>2030</v>
      </c>
      <c r="E377" s="50" t="s">
        <v>23</v>
      </c>
      <c r="F377" s="64">
        <v>209529</v>
      </c>
      <c r="G377" s="345">
        <v>209529</v>
      </c>
      <c r="H377" s="415">
        <f>SUM(G377*100/F377)</f>
        <v>100</v>
      </c>
      <c r="I377" s="561">
        <v>0</v>
      </c>
      <c r="J377" s="52"/>
    </row>
    <row r="378" spans="1:10" s="44" customFormat="1" ht="12.75">
      <c r="A378" s="54"/>
      <c r="B378" s="96"/>
      <c r="C378" s="66"/>
      <c r="D378" s="96"/>
      <c r="E378" s="132" t="s">
        <v>32</v>
      </c>
      <c r="F378" s="74"/>
      <c r="G378" s="496"/>
      <c r="H378" s="419" t="s">
        <v>134</v>
      </c>
      <c r="I378" s="564"/>
      <c r="J378" s="42"/>
    </row>
    <row r="379" spans="1:10" s="14" customFormat="1" ht="12.75">
      <c r="A379" s="25"/>
      <c r="B379" s="176">
        <v>85219</v>
      </c>
      <c r="C379" s="18"/>
      <c r="D379" s="19"/>
      <c r="E379" s="177" t="s">
        <v>90</v>
      </c>
      <c r="F379" s="178">
        <f>SUM(F382:F384)</f>
        <v>150226</v>
      </c>
      <c r="G379" s="293">
        <f>SUM(G382:G384)</f>
        <v>140837.64</v>
      </c>
      <c r="H379" s="422">
        <f>SUM(G379*100/F379)</f>
        <v>93.75050923275599</v>
      </c>
      <c r="I379" s="293">
        <f>SUM(I382:I384)</f>
        <v>0</v>
      </c>
      <c r="J379" s="13"/>
    </row>
    <row r="380" spans="1:10" s="14" customFormat="1" ht="12.75">
      <c r="A380" s="11"/>
      <c r="B380" s="271"/>
      <c r="C380" s="221"/>
      <c r="D380" s="40"/>
      <c r="E380" s="269" t="s">
        <v>46</v>
      </c>
      <c r="F380" s="270">
        <f>SUM(F382:F384)</f>
        <v>150226</v>
      </c>
      <c r="G380" s="357">
        <f>SUM(G382:G384)</f>
        <v>140837.64</v>
      </c>
      <c r="H380" s="404">
        <f>SUM(G380*100/F380)</f>
        <v>93.75050923275599</v>
      </c>
      <c r="I380" s="456">
        <f>SUM(I382:I384)</f>
        <v>0</v>
      </c>
      <c r="J380" s="13"/>
    </row>
    <row r="381" spans="1:10" s="14" customFormat="1" ht="12.75">
      <c r="A381" s="11"/>
      <c r="B381" s="271"/>
      <c r="C381" s="15"/>
      <c r="D381" s="27"/>
      <c r="E381" s="277" t="s">
        <v>47</v>
      </c>
      <c r="F381" s="270"/>
      <c r="G381" s="359"/>
      <c r="H381" s="404" t="s">
        <v>134</v>
      </c>
      <c r="I381" s="473"/>
      <c r="J381" s="13"/>
    </row>
    <row r="382" spans="1:10" s="53" customFormat="1" ht="38.25">
      <c r="A382" s="58"/>
      <c r="B382" s="58"/>
      <c r="C382" s="179"/>
      <c r="D382" s="180">
        <v>920</v>
      </c>
      <c r="E382" s="181" t="s">
        <v>71</v>
      </c>
      <c r="F382" s="615">
        <v>17000</v>
      </c>
      <c r="G382" s="616">
        <v>7611.64</v>
      </c>
      <c r="H382" s="447">
        <f>SUM(G382*100/F382)</f>
        <v>44.774352941176474</v>
      </c>
      <c r="I382" s="457">
        <v>0</v>
      </c>
      <c r="J382" s="52"/>
    </row>
    <row r="383" spans="1:10" s="53" customFormat="1" ht="25.5">
      <c r="A383" s="55"/>
      <c r="B383" s="54"/>
      <c r="C383" s="278"/>
      <c r="D383" s="172">
        <v>2030</v>
      </c>
      <c r="E383" s="50" t="s">
        <v>23</v>
      </c>
      <c r="F383" s="174">
        <v>133226</v>
      </c>
      <c r="G383" s="630">
        <v>133226</v>
      </c>
      <c r="H383" s="404">
        <f>SUM(G383*100/F383)</f>
        <v>100</v>
      </c>
      <c r="I383" s="569">
        <v>0</v>
      </c>
      <c r="J383" s="52"/>
    </row>
    <row r="384" spans="1:10" s="44" customFormat="1" ht="38.25">
      <c r="A384" s="54"/>
      <c r="B384" s="96"/>
      <c r="C384" s="66"/>
      <c r="D384" s="96"/>
      <c r="E384" s="132" t="s">
        <v>33</v>
      </c>
      <c r="F384" s="123"/>
      <c r="G384" s="496"/>
      <c r="H384" s="419" t="s">
        <v>134</v>
      </c>
      <c r="I384" s="564"/>
      <c r="J384" s="42"/>
    </row>
    <row r="385" spans="1:10" s="14" customFormat="1" ht="25.5">
      <c r="A385" s="25"/>
      <c r="B385" s="176">
        <v>85228</v>
      </c>
      <c r="C385" s="20"/>
      <c r="D385" s="21"/>
      <c r="E385" s="183" t="s">
        <v>81</v>
      </c>
      <c r="F385" s="184">
        <f>SUM(F388:F394)</f>
        <v>485885</v>
      </c>
      <c r="G385" s="293">
        <f>SUM(G388:G394)</f>
        <v>484435.95</v>
      </c>
      <c r="H385" s="420">
        <f>SUM(G385*100/F385)</f>
        <v>99.70177099519434</v>
      </c>
      <c r="I385" s="293">
        <f>SUM(I388:I394)</f>
        <v>428.4</v>
      </c>
      <c r="J385" s="13"/>
    </row>
    <row r="386" spans="1:10" s="14" customFormat="1" ht="12.75">
      <c r="A386" s="11"/>
      <c r="B386" s="271"/>
      <c r="C386" s="221"/>
      <c r="D386" s="40"/>
      <c r="E386" s="269" t="s">
        <v>46</v>
      </c>
      <c r="F386" s="270">
        <f>SUM(F388:F394)</f>
        <v>485885</v>
      </c>
      <c r="G386" s="357">
        <f>SUM(G388:G394)</f>
        <v>484435.95</v>
      </c>
      <c r="H386" s="404">
        <f>SUM(G386*100/F386)</f>
        <v>99.70177099519434</v>
      </c>
      <c r="I386" s="456">
        <f>SUM(I388:I390)</f>
        <v>428.4</v>
      </c>
      <c r="J386" s="13"/>
    </row>
    <row r="387" spans="1:10" s="14" customFormat="1" ht="12.75">
      <c r="A387" s="11"/>
      <c r="B387" s="271"/>
      <c r="C387" s="15"/>
      <c r="D387" s="27"/>
      <c r="E387" s="277" t="s">
        <v>47</v>
      </c>
      <c r="F387" s="270"/>
      <c r="G387" s="494"/>
      <c r="H387" s="404" t="s">
        <v>134</v>
      </c>
      <c r="I387" s="527"/>
      <c r="J387" s="13"/>
    </row>
    <row r="388" spans="1:10" s="53" customFormat="1" ht="25.5">
      <c r="A388" s="58"/>
      <c r="B388" s="58"/>
      <c r="C388" s="185"/>
      <c r="D388" s="99">
        <v>830</v>
      </c>
      <c r="E388" s="186" t="s">
        <v>72</v>
      </c>
      <c r="F388" s="101">
        <v>61800</v>
      </c>
      <c r="G388" s="297">
        <v>60257.64</v>
      </c>
      <c r="H388" s="454">
        <f>SUM(G388*100/F388)</f>
        <v>97.5042718446602</v>
      </c>
      <c r="I388" s="457">
        <v>428.4</v>
      </c>
      <c r="J388" s="52"/>
    </row>
    <row r="389" spans="1:10" s="53" customFormat="1" ht="25.5">
      <c r="A389" s="54"/>
      <c r="B389" s="56"/>
      <c r="C389" s="78"/>
      <c r="D389" s="49">
        <v>2010</v>
      </c>
      <c r="E389" s="57" t="s">
        <v>74</v>
      </c>
      <c r="F389" s="64">
        <v>422800</v>
      </c>
      <c r="G389" s="345">
        <v>422776.5</v>
      </c>
      <c r="H389" s="404">
        <f>SUM(G389*100/F389)</f>
        <v>99.99444181646169</v>
      </c>
      <c r="I389" s="569">
        <v>0</v>
      </c>
      <c r="J389" s="52"/>
    </row>
    <row r="390" spans="1:10" s="53" customFormat="1" ht="12.75">
      <c r="A390" s="55"/>
      <c r="B390" s="55"/>
      <c r="C390" s="55"/>
      <c r="D390" s="56"/>
      <c r="E390" s="57" t="s">
        <v>148</v>
      </c>
      <c r="F390" s="52"/>
      <c r="G390" s="58"/>
      <c r="H390" s="415" t="s">
        <v>134</v>
      </c>
      <c r="I390" s="561"/>
      <c r="J390" s="52"/>
    </row>
    <row r="391" spans="1:10" s="53" customFormat="1" ht="12.75">
      <c r="A391" s="55"/>
      <c r="B391" s="54"/>
      <c r="C391" s="74"/>
      <c r="D391" s="96"/>
      <c r="E391" s="132" t="s">
        <v>29</v>
      </c>
      <c r="F391" s="74"/>
      <c r="G391" s="59"/>
      <c r="H391" s="415" t="s">
        <v>134</v>
      </c>
      <c r="I391" s="555"/>
      <c r="J391" s="52"/>
    </row>
    <row r="392" spans="1:10" s="53" customFormat="1" ht="14.25" customHeight="1">
      <c r="A392" s="55"/>
      <c r="B392" s="54"/>
      <c r="C392" s="78"/>
      <c r="D392" s="118">
        <v>2360</v>
      </c>
      <c r="E392" s="50" t="s">
        <v>34</v>
      </c>
      <c r="F392" s="131">
        <v>1285</v>
      </c>
      <c r="G392" s="619">
        <v>1401.81</v>
      </c>
      <c r="H392" s="404">
        <f>SUM(G392*100/F392)</f>
        <v>109.09027237354086</v>
      </c>
      <c r="I392" s="561">
        <v>0</v>
      </c>
      <c r="J392" s="52"/>
    </row>
    <row r="393" spans="1:10" s="53" customFormat="1" ht="12.75">
      <c r="A393" s="55"/>
      <c r="B393" s="55"/>
      <c r="C393" s="55"/>
      <c r="D393" s="52"/>
      <c r="E393" s="57" t="s">
        <v>1</v>
      </c>
      <c r="F393" s="52"/>
      <c r="G393" s="479"/>
      <c r="H393" s="415" t="s">
        <v>134</v>
      </c>
      <c r="I393" s="529"/>
      <c r="J393" s="52"/>
    </row>
    <row r="394" spans="1:10" s="44" customFormat="1" ht="38.25">
      <c r="A394" s="54"/>
      <c r="B394" s="96"/>
      <c r="C394" s="66"/>
      <c r="D394" s="74"/>
      <c r="E394" s="132" t="s">
        <v>35</v>
      </c>
      <c r="F394" s="74"/>
      <c r="G394" s="496"/>
      <c r="H394" s="419" t="s">
        <v>134</v>
      </c>
      <c r="I394" s="528"/>
      <c r="J394" s="42"/>
    </row>
    <row r="395" spans="1:10" s="14" customFormat="1" ht="15" customHeight="1">
      <c r="A395" s="25"/>
      <c r="B395" s="176">
        <v>85278</v>
      </c>
      <c r="C395" s="18"/>
      <c r="D395" s="19"/>
      <c r="E395" s="177" t="s">
        <v>219</v>
      </c>
      <c r="F395" s="178">
        <f>SUM(F401:F402)</f>
        <v>6000</v>
      </c>
      <c r="G395" s="685">
        <f>SUM(G401:G402)</f>
        <v>0</v>
      </c>
      <c r="H395" s="483">
        <f>SUM(G395*100/F395)</f>
        <v>0</v>
      </c>
      <c r="I395" s="685">
        <f>SUM(I401:I402)</f>
        <v>0</v>
      </c>
      <c r="J395" s="13"/>
    </row>
    <row r="396" spans="1:10" s="14" customFormat="1" ht="12.75">
      <c r="A396" s="11"/>
      <c r="B396" s="271"/>
      <c r="C396" s="221"/>
      <c r="D396" s="40"/>
      <c r="E396" s="269" t="s">
        <v>46</v>
      </c>
      <c r="F396" s="270">
        <f>SUM(F401)</f>
        <v>6000</v>
      </c>
      <c r="G396" s="270">
        <f>SUM(G401)</f>
        <v>0</v>
      </c>
      <c r="H396" s="447">
        <f>SUM(G396*100/F396)</f>
        <v>0</v>
      </c>
      <c r="I396" s="456">
        <f>SUM(I401)</f>
        <v>0</v>
      </c>
      <c r="J396" s="13"/>
    </row>
    <row r="397" spans="1:10" s="14" customFormat="1" ht="12.75">
      <c r="A397" s="26"/>
      <c r="B397" s="224"/>
      <c r="C397" s="15"/>
      <c r="D397" s="27"/>
      <c r="E397" s="277" t="s">
        <v>47</v>
      </c>
      <c r="F397" s="270"/>
      <c r="G397" s="671"/>
      <c r="H397" s="454" t="s">
        <v>134</v>
      </c>
      <c r="I397" s="473"/>
      <c r="J397" s="13"/>
    </row>
    <row r="398" spans="1:9" s="117" customFormat="1" ht="12.75">
      <c r="A398" s="113" t="s">
        <v>127</v>
      </c>
      <c r="B398" s="114">
        <v>18</v>
      </c>
      <c r="C398" s="115"/>
      <c r="D398" s="115"/>
      <c r="E398" s="116"/>
      <c r="F398" s="115"/>
      <c r="G398" s="498" t="s">
        <v>179</v>
      </c>
      <c r="H398" s="413" t="s">
        <v>134</v>
      </c>
      <c r="I398" s="532"/>
    </row>
    <row r="399" spans="1:9" s="1" customFormat="1" ht="13.5" thickBot="1">
      <c r="A399" s="5"/>
      <c r="B399" s="4"/>
      <c r="C399" s="2"/>
      <c r="D399" s="2"/>
      <c r="E399" s="10"/>
      <c r="F399" s="2"/>
      <c r="G399" s="337"/>
      <c r="H399" s="414" t="s">
        <v>134</v>
      </c>
      <c r="I399" s="535"/>
    </row>
    <row r="400" spans="1:10" s="3" customFormat="1" ht="11.25" customHeight="1" thickBot="1">
      <c r="A400" s="301" t="s">
        <v>94</v>
      </c>
      <c r="B400" s="302" t="s">
        <v>124</v>
      </c>
      <c r="C400" s="726" t="s">
        <v>106</v>
      </c>
      <c r="D400" s="727"/>
      <c r="E400" s="304" t="s">
        <v>93</v>
      </c>
      <c r="F400" s="303" t="s">
        <v>131</v>
      </c>
      <c r="G400" s="230" t="s">
        <v>132</v>
      </c>
      <c r="H400" s="434" t="s">
        <v>133</v>
      </c>
      <c r="I400" s="232" t="s">
        <v>138</v>
      </c>
      <c r="J400" s="6"/>
    </row>
    <row r="401" spans="1:10" s="44" customFormat="1" ht="25.5">
      <c r="A401" s="58"/>
      <c r="B401" s="58"/>
      <c r="C401" s="189"/>
      <c r="D401" s="49">
        <v>2010</v>
      </c>
      <c r="E401" s="57" t="s">
        <v>74</v>
      </c>
      <c r="F401" s="174">
        <v>6000</v>
      </c>
      <c r="G401" s="686">
        <v>0</v>
      </c>
      <c r="H401" s="447">
        <f>SUM(G401*100/F401)</f>
        <v>0</v>
      </c>
      <c r="I401" s="569">
        <v>0</v>
      </c>
      <c r="J401" s="42"/>
    </row>
    <row r="402" spans="1:10" s="44" customFormat="1" ht="90.75" customHeight="1">
      <c r="A402" s="47"/>
      <c r="B402" s="91"/>
      <c r="C402" s="59"/>
      <c r="D402" s="91"/>
      <c r="E402" s="132" t="s">
        <v>237</v>
      </c>
      <c r="F402" s="153"/>
      <c r="G402" s="133"/>
      <c r="H402" s="459" t="s">
        <v>134</v>
      </c>
      <c r="I402" s="564"/>
      <c r="J402" s="42"/>
    </row>
    <row r="403" spans="1:10" s="14" customFormat="1" ht="12.75">
      <c r="A403" s="25"/>
      <c r="B403" s="176">
        <v>85295</v>
      </c>
      <c r="C403" s="18"/>
      <c r="D403" s="19"/>
      <c r="E403" s="177" t="s">
        <v>112</v>
      </c>
      <c r="F403" s="178">
        <f>SUM(F404)</f>
        <v>432506</v>
      </c>
      <c r="G403" s="354">
        <f>SUM(G404)</f>
        <v>426140.24</v>
      </c>
      <c r="H403" s="422">
        <f>SUM(G403*100/F403)</f>
        <v>98.52816839535174</v>
      </c>
      <c r="I403" s="293">
        <f>SUM(I406:I411)</f>
        <v>0</v>
      </c>
      <c r="J403" s="13"/>
    </row>
    <row r="404" spans="1:10" s="14" customFormat="1" ht="12.75">
      <c r="A404" s="11"/>
      <c r="B404" s="271"/>
      <c r="C404" s="221"/>
      <c r="D404" s="40"/>
      <c r="E404" s="269" t="s">
        <v>46</v>
      </c>
      <c r="F404" s="270">
        <f>SUM(F406,F407,F410)</f>
        <v>432506</v>
      </c>
      <c r="G404" s="270">
        <f>SUM(G406,G407,G410)</f>
        <v>426140.24</v>
      </c>
      <c r="H404" s="404">
        <f>SUM(G404*100/F404)</f>
        <v>98.52816839535174</v>
      </c>
      <c r="I404" s="456">
        <f>SUM(I406:I411)</f>
        <v>0</v>
      </c>
      <c r="J404" s="13"/>
    </row>
    <row r="405" spans="1:10" s="14" customFormat="1" ht="12.75">
      <c r="A405" s="11"/>
      <c r="B405" s="271"/>
      <c r="C405" s="15"/>
      <c r="D405" s="27"/>
      <c r="E405" s="277" t="s">
        <v>47</v>
      </c>
      <c r="F405" s="270"/>
      <c r="G405" s="494"/>
      <c r="H405" s="404" t="s">
        <v>134</v>
      </c>
      <c r="I405" s="473"/>
      <c r="J405" s="13"/>
    </row>
    <row r="406" spans="1:10" s="53" customFormat="1" ht="38.25">
      <c r="A406" s="58"/>
      <c r="B406" s="58"/>
      <c r="C406" s="189"/>
      <c r="D406" s="460">
        <v>970</v>
      </c>
      <c r="E406" s="173" t="s">
        <v>66</v>
      </c>
      <c r="F406" s="190">
        <v>96192</v>
      </c>
      <c r="G406" s="551">
        <v>89826.24</v>
      </c>
      <c r="H406" s="447">
        <f>SUM(G406*100/F406)</f>
        <v>93.38223552894212</v>
      </c>
      <c r="I406" s="553">
        <v>0</v>
      </c>
      <c r="J406" s="52"/>
    </row>
    <row r="407" spans="1:10" s="53" customFormat="1" ht="25.5">
      <c r="A407" s="55"/>
      <c r="B407" s="55"/>
      <c r="C407" s="82"/>
      <c r="D407" s="49">
        <v>2010</v>
      </c>
      <c r="E407" s="79" t="s">
        <v>74</v>
      </c>
      <c r="F407" s="65">
        <v>117614</v>
      </c>
      <c r="G407" s="345">
        <v>117614</v>
      </c>
      <c r="H407" s="465">
        <f>SUM(G407*100/F407)</f>
        <v>100</v>
      </c>
      <c r="I407" s="553">
        <v>0</v>
      </c>
      <c r="J407" s="52"/>
    </row>
    <row r="408" spans="1:10" s="44" customFormat="1" ht="25.5">
      <c r="A408" s="55"/>
      <c r="B408" s="55"/>
      <c r="C408" s="55"/>
      <c r="D408" s="56"/>
      <c r="E408" s="81" t="s">
        <v>151</v>
      </c>
      <c r="F408" s="58" t="s">
        <v>134</v>
      </c>
      <c r="G408" s="58"/>
      <c r="H408" s="466" t="s">
        <v>134</v>
      </c>
      <c r="I408" s="626"/>
      <c r="J408" s="42"/>
    </row>
    <row r="409" spans="1:10" s="462" customFormat="1" ht="53.25" customHeight="1">
      <c r="A409" s="722"/>
      <c r="B409" s="721"/>
      <c r="C409" s="712"/>
      <c r="D409" s="463"/>
      <c r="E409" s="464" t="s">
        <v>175</v>
      </c>
      <c r="F409" s="446" t="s">
        <v>134</v>
      </c>
      <c r="G409" s="446" t="s">
        <v>134</v>
      </c>
      <c r="H409" s="467"/>
      <c r="I409" s="627"/>
      <c r="J409" s="461"/>
    </row>
    <row r="410" spans="1:10" s="53" customFormat="1" ht="25.5">
      <c r="A410" s="55"/>
      <c r="B410" s="55"/>
      <c r="C410" s="55"/>
      <c r="D410" s="212">
        <v>2030</v>
      </c>
      <c r="E410" s="57" t="s">
        <v>36</v>
      </c>
      <c r="F410" s="448">
        <v>218700</v>
      </c>
      <c r="G410" s="631">
        <v>218700</v>
      </c>
      <c r="H410" s="415">
        <f>SUM(G410*100/F410)</f>
        <v>100</v>
      </c>
      <c r="I410" s="561">
        <v>0</v>
      </c>
      <c r="J410" s="52"/>
    </row>
    <row r="411" spans="1:10" s="53" customFormat="1" ht="51.75" thickBot="1">
      <c r="A411" s="66"/>
      <c r="B411" s="66"/>
      <c r="C411" s="66"/>
      <c r="D411" s="96"/>
      <c r="E411" s="132" t="s">
        <v>37</v>
      </c>
      <c r="F411" s="74"/>
      <c r="G411" s="502"/>
      <c r="H411" s="416" t="s">
        <v>134</v>
      </c>
      <c r="I411" s="537"/>
      <c r="J411" s="52"/>
    </row>
    <row r="412" spans="1:10" s="44" customFormat="1" ht="12.75">
      <c r="A412" s="688">
        <v>853</v>
      </c>
      <c r="B412" s="468"/>
      <c r="C412" s="468"/>
      <c r="D412" s="469"/>
      <c r="E412" s="470" t="s">
        <v>45</v>
      </c>
      <c r="F412" s="471">
        <f>SUM(F427,F413)</f>
        <v>1425956</v>
      </c>
      <c r="G412" s="653">
        <f>SUM(G427,G413)</f>
        <v>1379329.26</v>
      </c>
      <c r="H412" s="472">
        <f>SUM(G412*100/F412)</f>
        <v>96.730141743504</v>
      </c>
      <c r="I412" s="635">
        <f>SUM(I427,I413)</f>
        <v>0</v>
      </c>
      <c r="J412" s="42"/>
    </row>
    <row r="413" spans="1:10" s="14" customFormat="1" ht="12.75">
      <c r="A413" s="35"/>
      <c r="B413" s="120">
        <v>85305</v>
      </c>
      <c r="C413" s="12"/>
      <c r="D413" s="29"/>
      <c r="E413" s="45" t="s">
        <v>176</v>
      </c>
      <c r="F413" s="88">
        <f>SUM(F423,F414)</f>
        <v>1366120</v>
      </c>
      <c r="G413" s="88">
        <f>SUM(G423,G414)</f>
        <v>1327517.24</v>
      </c>
      <c r="H413" s="420">
        <f>SUM(G413*100/F413)</f>
        <v>97.1742775158844</v>
      </c>
      <c r="I413" s="293">
        <f>SUM(I414)</f>
        <v>0</v>
      </c>
      <c r="J413" s="13"/>
    </row>
    <row r="414" spans="1:10" s="14" customFormat="1" ht="12.75">
      <c r="A414" s="25"/>
      <c r="B414" s="268"/>
      <c r="C414" s="221"/>
      <c r="D414" s="40"/>
      <c r="E414" s="269" t="s">
        <v>46</v>
      </c>
      <c r="F414" s="270">
        <f>SUM(F416:F421)</f>
        <v>471520</v>
      </c>
      <c r="G414" s="270">
        <f>SUM(G416:G421)</f>
        <v>447438.24</v>
      </c>
      <c r="H414" s="404">
        <f>SUM(G414*100/F414)</f>
        <v>94.89273837801154</v>
      </c>
      <c r="I414" s="456">
        <f>SUM(I416:I420)</f>
        <v>0</v>
      </c>
      <c r="J414" s="13"/>
    </row>
    <row r="415" spans="1:10" s="14" customFormat="1" ht="12.75">
      <c r="A415" s="11"/>
      <c r="B415" s="271"/>
      <c r="C415" s="15"/>
      <c r="D415" s="27"/>
      <c r="E415" s="277" t="s">
        <v>47</v>
      </c>
      <c r="F415" s="270"/>
      <c r="G415" s="359"/>
      <c r="H415" s="421" t="s">
        <v>134</v>
      </c>
      <c r="I415" s="473"/>
      <c r="J415" s="13"/>
    </row>
    <row r="416" spans="1:10" s="53" customFormat="1" ht="25.5">
      <c r="A416" s="66"/>
      <c r="B416" s="111"/>
      <c r="C416" s="74"/>
      <c r="D416" s="67">
        <v>830</v>
      </c>
      <c r="E416" s="149" t="s">
        <v>177</v>
      </c>
      <c r="F416" s="723">
        <v>85100</v>
      </c>
      <c r="G416" s="390">
        <v>91201.5</v>
      </c>
      <c r="H416" s="419">
        <f>SUM(G416*100/F416)</f>
        <v>107.16980023501763</v>
      </c>
      <c r="I416" s="473">
        <v>0</v>
      </c>
      <c r="J416" s="52"/>
    </row>
    <row r="417" spans="1:9" s="117" customFormat="1" ht="12.75">
      <c r="A417" s="113" t="s">
        <v>127</v>
      </c>
      <c r="B417" s="114">
        <v>19</v>
      </c>
      <c r="C417" s="115"/>
      <c r="D417" s="115"/>
      <c r="E417" s="116"/>
      <c r="F417" s="115"/>
      <c r="G417" s="498"/>
      <c r="H417" s="413" t="s">
        <v>134</v>
      </c>
      <c r="I417" s="532"/>
    </row>
    <row r="418" spans="1:9" s="1" customFormat="1" ht="13.5" thickBot="1">
      <c r="A418" s="5"/>
      <c r="B418" s="4"/>
      <c r="C418" s="2"/>
      <c r="D418" s="2"/>
      <c r="E418" s="10"/>
      <c r="F418" s="2"/>
      <c r="G418" s="337"/>
      <c r="H418" s="414" t="s">
        <v>134</v>
      </c>
      <c r="I418" s="535"/>
    </row>
    <row r="419" spans="1:10" s="3" customFormat="1" ht="11.25" customHeight="1" thickBot="1">
      <c r="A419" s="301" t="s">
        <v>94</v>
      </c>
      <c r="B419" s="302" t="s">
        <v>124</v>
      </c>
      <c r="C419" s="726" t="s">
        <v>106</v>
      </c>
      <c r="D419" s="727"/>
      <c r="E419" s="304" t="s">
        <v>93</v>
      </c>
      <c r="F419" s="303" t="s">
        <v>131</v>
      </c>
      <c r="G419" s="230" t="s">
        <v>132</v>
      </c>
      <c r="H419" s="434" t="s">
        <v>133</v>
      </c>
      <c r="I419" s="232" t="s">
        <v>138</v>
      </c>
      <c r="J419" s="6"/>
    </row>
    <row r="420" spans="1:10" s="53" customFormat="1" ht="25.5">
      <c r="A420" s="55"/>
      <c r="B420" s="54"/>
      <c r="C420" s="154"/>
      <c r="D420" s="141">
        <v>920</v>
      </c>
      <c r="E420" s="142" t="s">
        <v>178</v>
      </c>
      <c r="F420" s="160">
        <v>300</v>
      </c>
      <c r="G420" s="618">
        <v>88.37</v>
      </c>
      <c r="H420" s="421">
        <f>SUM(G420*100/F420)</f>
        <v>29.456666666666667</v>
      </c>
      <c r="I420" s="457">
        <v>0</v>
      </c>
      <c r="J420" s="52"/>
    </row>
    <row r="421" spans="1:10" s="44" customFormat="1" ht="25.5">
      <c r="A421" s="58"/>
      <c r="B421" s="47"/>
      <c r="C421" s="42"/>
      <c r="D421" s="212">
        <v>2030</v>
      </c>
      <c r="E421" s="57" t="s">
        <v>36</v>
      </c>
      <c r="F421" s="448">
        <v>386120</v>
      </c>
      <c r="G421" s="687">
        <v>356148.37</v>
      </c>
      <c r="H421" s="450">
        <f>SUM(G421*100/F421)</f>
        <v>92.23774215269864</v>
      </c>
      <c r="I421" s="561">
        <v>0</v>
      </c>
      <c r="J421" s="42"/>
    </row>
    <row r="422" spans="1:10" s="44" customFormat="1" ht="92.25" customHeight="1" thickBot="1">
      <c r="A422" s="58"/>
      <c r="B422" s="133"/>
      <c r="C422" s="60"/>
      <c r="D422" s="91"/>
      <c r="E422" s="700" t="s">
        <v>238</v>
      </c>
      <c r="F422" s="60"/>
      <c r="G422" s="374"/>
      <c r="H422" s="545" t="s">
        <v>134</v>
      </c>
      <c r="I422" s="550"/>
      <c r="J422" s="42"/>
    </row>
    <row r="423" spans="1:10" s="14" customFormat="1" ht="12.75">
      <c r="A423" s="25"/>
      <c r="B423" s="268"/>
      <c r="C423" s="221"/>
      <c r="D423" s="40"/>
      <c r="E423" s="269" t="s">
        <v>48</v>
      </c>
      <c r="F423" s="270">
        <f>SUM(F425)</f>
        <v>894600</v>
      </c>
      <c r="G423" s="270">
        <f>SUM(G425)</f>
        <v>880079</v>
      </c>
      <c r="H423" s="454">
        <f>SUM(G423*100/F423)</f>
        <v>98.37681645428124</v>
      </c>
      <c r="I423" s="270">
        <f>SUM(I425)</f>
        <v>0</v>
      </c>
      <c r="J423" s="13"/>
    </row>
    <row r="424" spans="1:10" s="14" customFormat="1" ht="12.75">
      <c r="A424" s="11"/>
      <c r="B424" s="271"/>
      <c r="C424" s="15"/>
      <c r="D424" s="27"/>
      <c r="E424" s="400" t="s">
        <v>47</v>
      </c>
      <c r="F424" s="97"/>
      <c r="G424" s="694"/>
      <c r="H424" s="447" t="s">
        <v>134</v>
      </c>
      <c r="I424" s="574"/>
      <c r="J424" s="13"/>
    </row>
    <row r="425" spans="1:10" s="44" customFormat="1" ht="38.25">
      <c r="A425" s="58"/>
      <c r="B425" s="47"/>
      <c r="C425" s="70"/>
      <c r="D425" s="118">
        <v>6330</v>
      </c>
      <c r="E425" s="79" t="s">
        <v>216</v>
      </c>
      <c r="F425" s="51">
        <v>894600</v>
      </c>
      <c r="G425" s="695">
        <v>880079</v>
      </c>
      <c r="H425" s="447">
        <f>SUM(G425*100/F425)</f>
        <v>98.37681645428124</v>
      </c>
      <c r="I425" s="569">
        <v>0</v>
      </c>
      <c r="J425" s="42"/>
    </row>
    <row r="426" spans="1:10" s="693" customFormat="1" ht="51">
      <c r="A426" s="689"/>
      <c r="B426" s="690"/>
      <c r="C426" s="691"/>
      <c r="D426" s="691"/>
      <c r="E426" s="703" t="s">
        <v>220</v>
      </c>
      <c r="F426" s="696" t="s">
        <v>134</v>
      </c>
      <c r="G426" s="691" t="s">
        <v>134</v>
      </c>
      <c r="H426" s="697" t="s">
        <v>134</v>
      </c>
      <c r="I426" s="623"/>
      <c r="J426" s="692"/>
    </row>
    <row r="427" spans="1:10" s="325" customFormat="1" ht="12.75">
      <c r="A427" s="321"/>
      <c r="B427" s="364">
        <v>85395</v>
      </c>
      <c r="C427" s="326"/>
      <c r="D427" s="386"/>
      <c r="E427" s="387" t="s">
        <v>112</v>
      </c>
      <c r="F427" s="354">
        <f>SUM(F428)</f>
        <v>59836</v>
      </c>
      <c r="G427" s="388">
        <f>SUM(G428)</f>
        <v>51812.020000000004</v>
      </c>
      <c r="H427" s="483">
        <f>SUM(G427*100/F427)</f>
        <v>86.59004612607795</v>
      </c>
      <c r="I427" s="354">
        <f>SUM(I435,I428)</f>
        <v>0</v>
      </c>
      <c r="J427" s="324"/>
    </row>
    <row r="428" spans="1:10" s="325" customFormat="1" ht="12.75">
      <c r="A428" s="321"/>
      <c r="B428" s="365"/>
      <c r="C428" s="327"/>
      <c r="D428" s="328"/>
      <c r="E428" s="356" t="s">
        <v>46</v>
      </c>
      <c r="F428" s="357">
        <f>SUM(F430:F434)</f>
        <v>59836</v>
      </c>
      <c r="G428" s="357">
        <f>SUM(G430:G434)</f>
        <v>51812.020000000004</v>
      </c>
      <c r="H428" s="454">
        <f>SUM(G428*100/F428)</f>
        <v>86.59004612607795</v>
      </c>
      <c r="I428" s="456">
        <f>SUM(I434:I434)</f>
        <v>0</v>
      </c>
      <c r="J428" s="324"/>
    </row>
    <row r="429" spans="1:10" s="325" customFormat="1" ht="12.75">
      <c r="A429" s="326"/>
      <c r="B429" s="355"/>
      <c r="C429" s="329"/>
      <c r="D429" s="330"/>
      <c r="E429" s="389" t="s">
        <v>47</v>
      </c>
      <c r="F429" s="390"/>
      <c r="G429" s="357"/>
      <c r="H429" s="546" t="s">
        <v>134</v>
      </c>
      <c r="I429" s="473"/>
      <c r="J429" s="324"/>
    </row>
    <row r="430" spans="1:10" s="53" customFormat="1" ht="38.25">
      <c r="A430" s="111"/>
      <c r="B430" s="96"/>
      <c r="C430" s="154"/>
      <c r="D430" s="141">
        <v>920</v>
      </c>
      <c r="E430" s="617" t="s">
        <v>202</v>
      </c>
      <c r="F430" s="160">
        <v>500</v>
      </c>
      <c r="G430" s="618">
        <v>524.22</v>
      </c>
      <c r="H430" s="454">
        <f>SUM(G430*100/F430)</f>
        <v>104.844</v>
      </c>
      <c r="I430" s="457">
        <v>0</v>
      </c>
      <c r="J430" s="52"/>
    </row>
    <row r="431" spans="1:9" s="117" customFormat="1" ht="12.75">
      <c r="A431" s="113" t="s">
        <v>127</v>
      </c>
      <c r="B431" s="114">
        <v>20</v>
      </c>
      <c r="C431" s="115"/>
      <c r="D431" s="115"/>
      <c r="E431" s="116"/>
      <c r="F431" s="115"/>
      <c r="G431" s="498"/>
      <c r="H431" s="413" t="s">
        <v>134</v>
      </c>
      <c r="I431" s="532"/>
    </row>
    <row r="432" spans="1:9" s="1" customFormat="1" ht="13.5" thickBot="1">
      <c r="A432" s="5"/>
      <c r="B432" s="4"/>
      <c r="C432" s="2"/>
      <c r="D432" s="2"/>
      <c r="E432" s="10"/>
      <c r="F432" s="2"/>
      <c r="G432" s="337"/>
      <c r="H432" s="414" t="s">
        <v>134</v>
      </c>
      <c r="I432" s="535"/>
    </row>
    <row r="433" spans="1:10" s="3" customFormat="1" ht="11.25" customHeight="1" thickBot="1">
      <c r="A433" s="301" t="s">
        <v>94</v>
      </c>
      <c r="B433" s="302" t="s">
        <v>124</v>
      </c>
      <c r="C433" s="726" t="s">
        <v>106</v>
      </c>
      <c r="D433" s="727"/>
      <c r="E433" s="304" t="s">
        <v>93</v>
      </c>
      <c r="F433" s="303" t="s">
        <v>131</v>
      </c>
      <c r="G433" s="230" t="s">
        <v>132</v>
      </c>
      <c r="H433" s="434" t="s">
        <v>133</v>
      </c>
      <c r="I433" s="232" t="s">
        <v>138</v>
      </c>
      <c r="J433" s="6"/>
    </row>
    <row r="434" spans="1:10" s="325" customFormat="1" ht="115.5" thickBot="1">
      <c r="A434" s="484"/>
      <c r="B434" s="485"/>
      <c r="C434" s="486"/>
      <c r="D434" s="487">
        <v>2009</v>
      </c>
      <c r="E434" s="562" t="s">
        <v>241</v>
      </c>
      <c r="F434" s="488">
        <v>59336</v>
      </c>
      <c r="G434" s="489">
        <v>51287.8</v>
      </c>
      <c r="H434" s="545">
        <f>SUM(G434*100/F434)</f>
        <v>86.43622758527707</v>
      </c>
      <c r="I434" s="547">
        <v>0</v>
      </c>
      <c r="J434" s="324"/>
    </row>
    <row r="435" spans="1:10" s="44" customFormat="1" ht="12.75">
      <c r="A435" s="403">
        <v>854</v>
      </c>
      <c r="B435" s="252"/>
      <c r="C435" s="252"/>
      <c r="D435" s="261"/>
      <c r="E435" s="250" t="s">
        <v>89</v>
      </c>
      <c r="F435" s="262">
        <f>SUM(F436)</f>
        <v>194784</v>
      </c>
      <c r="G435" s="634">
        <f>SUM(G436)</f>
        <v>182023.53</v>
      </c>
      <c r="H435" s="417">
        <f>SUM(G435*100/F435)</f>
        <v>93.44891264169542</v>
      </c>
      <c r="I435" s="635">
        <f>SUM(I436)</f>
        <v>0</v>
      </c>
      <c r="J435" s="42"/>
    </row>
    <row r="436" spans="1:10" s="14" customFormat="1" ht="12.75">
      <c r="A436" s="11"/>
      <c r="B436" s="182">
        <v>85415</v>
      </c>
      <c r="C436" s="16"/>
      <c r="D436" s="17"/>
      <c r="E436" s="187" t="s">
        <v>116</v>
      </c>
      <c r="F436" s="188">
        <f>SUM(F437)</f>
        <v>194784</v>
      </c>
      <c r="G436" s="636">
        <f>SUM(G437)</f>
        <v>182023.53</v>
      </c>
      <c r="H436" s="451">
        <f>SUM(G436*100/F436)</f>
        <v>93.44891264169542</v>
      </c>
      <c r="I436" s="611">
        <f>SUM(I443:I443)</f>
        <v>0</v>
      </c>
      <c r="J436" s="13"/>
    </row>
    <row r="437" spans="1:10" s="14" customFormat="1" ht="12.75">
      <c r="A437" s="11"/>
      <c r="B437" s="271"/>
      <c r="C437" s="221"/>
      <c r="D437" s="40"/>
      <c r="E437" s="269" t="s">
        <v>46</v>
      </c>
      <c r="F437" s="270">
        <f>SUM(F439:F443)</f>
        <v>194784</v>
      </c>
      <c r="G437" s="357">
        <f>SUM(G439:G443)</f>
        <v>182023.53</v>
      </c>
      <c r="H437" s="447">
        <f>SUM(G437*100/F437)</f>
        <v>93.44891264169542</v>
      </c>
      <c r="I437" s="456">
        <f>SUM(I443:I444)</f>
        <v>0</v>
      </c>
      <c r="J437" s="13"/>
    </row>
    <row r="438" spans="1:10" s="14" customFormat="1" ht="12.75">
      <c r="A438" s="11"/>
      <c r="B438" s="271"/>
      <c r="C438" s="15"/>
      <c r="D438" s="27"/>
      <c r="E438" s="277" t="s">
        <v>47</v>
      </c>
      <c r="F438" s="270"/>
      <c r="G438" s="359"/>
      <c r="H438" s="447" t="s">
        <v>134</v>
      </c>
      <c r="I438" s="473"/>
      <c r="J438" s="13"/>
    </row>
    <row r="439" spans="1:10" s="53" customFormat="1" ht="12.75">
      <c r="A439" s="47"/>
      <c r="B439" s="42"/>
      <c r="C439" s="48"/>
      <c r="D439" s="63">
        <v>970</v>
      </c>
      <c r="E439" s="50" t="s">
        <v>153</v>
      </c>
      <c r="F439" s="265">
        <v>128</v>
      </c>
      <c r="G439" s="632">
        <v>128.29</v>
      </c>
      <c r="H439" s="724">
        <f>SUM(G439*100/F439)</f>
        <v>100.2265625</v>
      </c>
      <c r="I439" s="569">
        <v>0</v>
      </c>
      <c r="J439" s="52"/>
    </row>
    <row r="440" spans="1:10" s="53" customFormat="1" ht="25.5">
      <c r="A440" s="54"/>
      <c r="B440" s="56"/>
      <c r="C440" s="74"/>
      <c r="D440" s="67"/>
      <c r="E440" s="347" t="s">
        <v>208</v>
      </c>
      <c r="F440" s="77"/>
      <c r="G440" s="637"/>
      <c r="H440" s="725"/>
      <c r="I440" s="555"/>
      <c r="J440" s="52"/>
    </row>
    <row r="441" spans="1:10" s="53" customFormat="1" ht="25.5">
      <c r="A441" s="58"/>
      <c r="B441" s="58"/>
      <c r="C441" s="189"/>
      <c r="D441" s="172">
        <v>2030</v>
      </c>
      <c r="E441" s="173" t="s">
        <v>23</v>
      </c>
      <c r="F441" s="190">
        <v>115526</v>
      </c>
      <c r="G441" s="633">
        <v>108244.36</v>
      </c>
      <c r="H441" s="447">
        <f>SUM(G441*100/F441)</f>
        <v>93.6969686477503</v>
      </c>
      <c r="I441" s="569">
        <v>0</v>
      </c>
      <c r="J441" s="52"/>
    </row>
    <row r="442" spans="1:10" s="44" customFormat="1" ht="38.25">
      <c r="A442" s="55"/>
      <c r="B442" s="54"/>
      <c r="C442" s="74"/>
      <c r="D442" s="96"/>
      <c r="E442" s="700" t="s">
        <v>155</v>
      </c>
      <c r="F442" s="74"/>
      <c r="G442" s="496"/>
      <c r="H442" s="419" t="s">
        <v>134</v>
      </c>
      <c r="I442" s="528"/>
      <c r="J442" s="42"/>
    </row>
    <row r="443" spans="1:10" s="53" customFormat="1" ht="51">
      <c r="A443" s="58"/>
      <c r="B443" s="58"/>
      <c r="C443" s="58"/>
      <c r="D443" s="212">
        <v>2040</v>
      </c>
      <c r="E443" s="704" t="s">
        <v>223</v>
      </c>
      <c r="F443" s="698">
        <v>79130</v>
      </c>
      <c r="G443" s="699">
        <v>73650.88</v>
      </c>
      <c r="H443" s="450">
        <f>SUM(G443*100/F443)</f>
        <v>93.07579931757867</v>
      </c>
      <c r="I443" s="561">
        <v>0</v>
      </c>
      <c r="J443" s="52"/>
    </row>
    <row r="444" spans="1:10" s="44" customFormat="1" ht="50.25" customHeight="1" thickBot="1">
      <c r="A444" s="209"/>
      <c r="B444" s="209"/>
      <c r="C444" s="209"/>
      <c r="D444" s="314"/>
      <c r="E444" s="315" t="s">
        <v>224</v>
      </c>
      <c r="F444" s="86"/>
      <c r="G444" s="502"/>
      <c r="H444" s="416" t="s">
        <v>134</v>
      </c>
      <c r="I444" s="534"/>
      <c r="J444" s="42"/>
    </row>
    <row r="445" spans="1:10" s="44" customFormat="1" ht="12.75">
      <c r="A445" s="490">
        <v>900</v>
      </c>
      <c r="B445" s="252"/>
      <c r="C445" s="252"/>
      <c r="D445" s="261"/>
      <c r="E445" s="250" t="s">
        <v>115</v>
      </c>
      <c r="F445" s="263">
        <f>SUM(F446,F455,F460,F467)</f>
        <v>325516</v>
      </c>
      <c r="G445" s="642">
        <f>SUM(G446,G455,G460,G467)</f>
        <v>263983.66000000003</v>
      </c>
      <c r="H445" s="417">
        <f>SUM(G445*100/F445)</f>
        <v>81.09698448002557</v>
      </c>
      <c r="I445" s="643">
        <f>SUM(I446,I455,I460,I467)</f>
        <v>0</v>
      </c>
      <c r="J445" s="42"/>
    </row>
    <row r="446" spans="1:10" s="14" customFormat="1" ht="12.75">
      <c r="A446" s="35"/>
      <c r="B446" s="225">
        <v>90003</v>
      </c>
      <c r="C446" s="39"/>
      <c r="D446" s="40"/>
      <c r="E446" s="191" t="s">
        <v>103</v>
      </c>
      <c r="F446" s="192">
        <f>SUM(F447)</f>
        <v>6350</v>
      </c>
      <c r="G446" s="586">
        <f>SUM(G447)</f>
        <v>5512.53</v>
      </c>
      <c r="H446" s="451">
        <f>SUM(G446*100/F446)</f>
        <v>86.81149606299212</v>
      </c>
      <c r="I446" s="586">
        <f>SUM(I449)</f>
        <v>0</v>
      </c>
      <c r="J446" s="13"/>
    </row>
    <row r="447" spans="1:10" s="14" customFormat="1" ht="12.75">
      <c r="A447" s="25"/>
      <c r="B447" s="268"/>
      <c r="C447" s="221"/>
      <c r="D447" s="40"/>
      <c r="E447" s="269" t="s">
        <v>46</v>
      </c>
      <c r="F447" s="270">
        <f>SUM(F449:F454)</f>
        <v>6350</v>
      </c>
      <c r="G447" s="270">
        <f>SUM(G449:G454)</f>
        <v>5512.53</v>
      </c>
      <c r="H447" s="447">
        <f>SUM(G447*100/F447)</f>
        <v>86.81149606299212</v>
      </c>
      <c r="I447" s="456">
        <f>SUM(I449:I449)</f>
        <v>0</v>
      </c>
      <c r="J447" s="13"/>
    </row>
    <row r="448" spans="1:10" s="14" customFormat="1" ht="12.75">
      <c r="A448" s="25"/>
      <c r="B448" s="268"/>
      <c r="C448" s="15"/>
      <c r="D448" s="27"/>
      <c r="E448" s="277" t="s">
        <v>47</v>
      </c>
      <c r="F448" s="270"/>
      <c r="G448" s="359"/>
      <c r="H448" s="454" t="s">
        <v>134</v>
      </c>
      <c r="I448" s="473"/>
      <c r="J448" s="13"/>
    </row>
    <row r="449" spans="1:10" s="53" customFormat="1" ht="38.25">
      <c r="A449" s="133"/>
      <c r="B449" s="91"/>
      <c r="C449" s="60"/>
      <c r="D449" s="75">
        <v>830</v>
      </c>
      <c r="E449" s="317" t="s">
        <v>73</v>
      </c>
      <c r="F449" s="112">
        <v>6000</v>
      </c>
      <c r="G449" s="638">
        <v>5162.53</v>
      </c>
      <c r="H449" s="459">
        <f>SUM(G449*100/F449)</f>
        <v>86.04216666666666</v>
      </c>
      <c r="I449" s="555">
        <v>0</v>
      </c>
      <c r="J449" s="52"/>
    </row>
    <row r="450" spans="1:9" s="117" customFormat="1" ht="12.75">
      <c r="A450" s="113" t="s">
        <v>127</v>
      </c>
      <c r="B450" s="114">
        <v>21</v>
      </c>
      <c r="C450" s="115"/>
      <c r="D450" s="115"/>
      <c r="E450" s="116"/>
      <c r="F450" s="115"/>
      <c r="G450" s="498"/>
      <c r="H450" s="413" t="s">
        <v>134</v>
      </c>
      <c r="I450" s="532"/>
    </row>
    <row r="451" spans="1:9" s="1" customFormat="1" ht="13.5" thickBot="1">
      <c r="A451" s="5"/>
      <c r="B451" s="4"/>
      <c r="C451" s="2"/>
      <c r="D451" s="2"/>
      <c r="E451" s="10"/>
      <c r="F451" s="2"/>
      <c r="G451" s="337"/>
      <c r="H451" s="414" t="s">
        <v>134</v>
      </c>
      <c r="I451" s="535"/>
    </row>
    <row r="452" spans="1:10" s="3" customFormat="1" ht="11.25" customHeight="1" thickBot="1">
      <c r="A452" s="301" t="s">
        <v>94</v>
      </c>
      <c r="B452" s="302" t="s">
        <v>124</v>
      </c>
      <c r="C452" s="726" t="s">
        <v>106</v>
      </c>
      <c r="D452" s="727"/>
      <c r="E452" s="304" t="s">
        <v>93</v>
      </c>
      <c r="F452" s="303" t="s">
        <v>131</v>
      </c>
      <c r="G452" s="230" t="s">
        <v>132</v>
      </c>
      <c r="H452" s="434" t="s">
        <v>133</v>
      </c>
      <c r="I452" s="232" t="s">
        <v>138</v>
      </c>
      <c r="J452" s="6"/>
    </row>
    <row r="453" spans="1:10" s="53" customFormat="1" ht="12.75">
      <c r="A453" s="47"/>
      <c r="B453" s="396"/>
      <c r="C453" s="70"/>
      <c r="D453" s="63">
        <v>970</v>
      </c>
      <c r="E453" s="50" t="s">
        <v>153</v>
      </c>
      <c r="F453" s="265">
        <v>350</v>
      </c>
      <c r="G453" s="641">
        <v>350</v>
      </c>
      <c r="H453" s="447">
        <f>SUM(G453*100/F453)</f>
        <v>100</v>
      </c>
      <c r="I453" s="569">
        <v>0</v>
      </c>
      <c r="J453" s="52"/>
    </row>
    <row r="454" spans="1:10" s="53" customFormat="1" ht="38.25">
      <c r="A454" s="54"/>
      <c r="B454" s="96"/>
      <c r="C454" s="74"/>
      <c r="D454" s="67"/>
      <c r="E454" s="347" t="s">
        <v>239</v>
      </c>
      <c r="F454" s="77"/>
      <c r="G454" s="701"/>
      <c r="H454" s="459" t="s">
        <v>134</v>
      </c>
      <c r="I454" s="530"/>
      <c r="J454" s="52"/>
    </row>
    <row r="455" spans="1:10" s="14" customFormat="1" ht="12.75">
      <c r="A455" s="25"/>
      <c r="B455" s="168">
        <v>90015</v>
      </c>
      <c r="C455" s="26"/>
      <c r="D455" s="27"/>
      <c r="E455" s="139" t="s">
        <v>152</v>
      </c>
      <c r="F455" s="308">
        <f>SUM(F456)</f>
        <v>874</v>
      </c>
      <c r="G455" s="639">
        <f>SUM(G456)</f>
        <v>874.27</v>
      </c>
      <c r="H455" s="483">
        <f>SUM(G455*100/F455)</f>
        <v>100.03089244851259</v>
      </c>
      <c r="I455" s="639">
        <f>SUM(I476)</f>
        <v>0</v>
      </c>
      <c r="J455" s="13"/>
    </row>
    <row r="456" spans="1:10" s="14" customFormat="1" ht="12.75">
      <c r="A456" s="25"/>
      <c r="B456" s="268"/>
      <c r="C456" s="221"/>
      <c r="D456" s="40"/>
      <c r="E456" s="269" t="s">
        <v>46</v>
      </c>
      <c r="F456" s="270">
        <f>SUM(F458)</f>
        <v>874</v>
      </c>
      <c r="G456" s="357">
        <f>SUM(G458)</f>
        <v>874.27</v>
      </c>
      <c r="H456" s="447">
        <f>SUM(G456*100/F456)</f>
        <v>100.03089244851259</v>
      </c>
      <c r="I456" s="456">
        <f>SUM(I476:I476)</f>
        <v>0</v>
      </c>
      <c r="J456" s="13"/>
    </row>
    <row r="457" spans="1:10" s="14" customFormat="1" ht="12.75">
      <c r="A457" s="25"/>
      <c r="B457" s="268"/>
      <c r="C457" s="13"/>
      <c r="D457" s="24"/>
      <c r="E457" s="400" t="s">
        <v>47</v>
      </c>
      <c r="F457" s="97"/>
      <c r="G457" s="514"/>
      <c r="H457" s="447" t="s">
        <v>134</v>
      </c>
      <c r="I457" s="574"/>
      <c r="J457" s="13"/>
    </row>
    <row r="458" spans="1:10" s="53" customFormat="1" ht="12.75">
      <c r="A458" s="47"/>
      <c r="B458" s="42"/>
      <c r="C458" s="48"/>
      <c r="D458" s="63">
        <v>970</v>
      </c>
      <c r="E458" s="50" t="s">
        <v>153</v>
      </c>
      <c r="F458" s="265">
        <v>874</v>
      </c>
      <c r="G458" s="632">
        <v>874.27</v>
      </c>
      <c r="H458" s="447">
        <f>SUM(G458*100/F458)</f>
        <v>100.03089244851259</v>
      </c>
      <c r="I458" s="569">
        <v>0</v>
      </c>
      <c r="J458" s="52"/>
    </row>
    <row r="459" spans="1:10" s="53" customFormat="1" ht="25.5">
      <c r="A459" s="54"/>
      <c r="B459" s="74"/>
      <c r="C459" s="66"/>
      <c r="D459" s="67"/>
      <c r="E459" s="347" t="s">
        <v>198</v>
      </c>
      <c r="F459" s="77"/>
      <c r="G459" s="505"/>
      <c r="H459" s="419" t="s">
        <v>134</v>
      </c>
      <c r="I459" s="530"/>
      <c r="J459" s="52"/>
    </row>
    <row r="460" spans="1:10" s="14" customFormat="1" ht="25.5">
      <c r="A460" s="25"/>
      <c r="B460" s="168">
        <v>90019</v>
      </c>
      <c r="C460" s="26"/>
      <c r="D460" s="27"/>
      <c r="E460" s="139" t="s">
        <v>62</v>
      </c>
      <c r="F460" s="308">
        <f>SUM(F461)</f>
        <v>317000</v>
      </c>
      <c r="G460" s="639">
        <f>SUM(G461)</f>
        <v>256304.47</v>
      </c>
      <c r="H460" s="483">
        <f>SUM(G460*100/F460)</f>
        <v>80.8531451104101</v>
      </c>
      <c r="I460" s="639">
        <f>SUM(I461)</f>
        <v>0</v>
      </c>
      <c r="J460" s="13"/>
    </row>
    <row r="461" spans="1:10" s="14" customFormat="1" ht="12.75">
      <c r="A461" s="25"/>
      <c r="B461" s="224"/>
      <c r="C461" s="221"/>
      <c r="D461" s="40"/>
      <c r="E461" s="269" t="s">
        <v>46</v>
      </c>
      <c r="F461" s="270">
        <f>SUM(F463:F465)</f>
        <v>317000</v>
      </c>
      <c r="G461" s="357">
        <f>SUM(G463:G465)</f>
        <v>256304.47</v>
      </c>
      <c r="H461" s="447">
        <f>SUM(G461*100/F461)</f>
        <v>80.8531451104101</v>
      </c>
      <c r="I461" s="456">
        <f>SUM(I463:I466)</f>
        <v>0</v>
      </c>
      <c r="J461" s="13"/>
    </row>
    <row r="462" spans="1:10" s="14" customFormat="1" ht="12.75">
      <c r="A462" s="11"/>
      <c r="B462" s="273"/>
      <c r="C462" s="15"/>
      <c r="D462" s="27"/>
      <c r="E462" s="277" t="s">
        <v>47</v>
      </c>
      <c r="F462" s="270"/>
      <c r="G462" s="359"/>
      <c r="H462" s="454" t="s">
        <v>134</v>
      </c>
      <c r="I462" s="473"/>
      <c r="J462" s="13"/>
    </row>
    <row r="463" spans="1:10" s="53" customFormat="1" ht="25.5">
      <c r="A463" s="58"/>
      <c r="B463" s="47"/>
      <c r="C463" s="70"/>
      <c r="D463" s="71">
        <v>580</v>
      </c>
      <c r="E463" s="72" t="s">
        <v>163</v>
      </c>
      <c r="F463" s="264">
        <v>17000</v>
      </c>
      <c r="G463" s="612">
        <v>17000</v>
      </c>
      <c r="H463" s="450">
        <f>SUM(G463*100/F463)</f>
        <v>100</v>
      </c>
      <c r="I463" s="561">
        <v>0</v>
      </c>
      <c r="J463" s="52"/>
    </row>
    <row r="464" spans="1:10" s="53" customFormat="1" ht="15" customHeight="1">
      <c r="A464" s="55"/>
      <c r="B464" s="54"/>
      <c r="C464" s="74"/>
      <c r="D464" s="75"/>
      <c r="E464" s="92" t="s">
        <v>65</v>
      </c>
      <c r="F464" s="76"/>
      <c r="G464" s="640"/>
      <c r="H464" s="450" t="s">
        <v>134</v>
      </c>
      <c r="I464" s="555"/>
      <c r="J464" s="52"/>
    </row>
    <row r="465" spans="1:10" s="53" customFormat="1" ht="12.75">
      <c r="A465" s="47"/>
      <c r="B465" s="396"/>
      <c r="C465" s="70"/>
      <c r="D465" s="71">
        <v>690</v>
      </c>
      <c r="E465" s="72" t="s">
        <v>105</v>
      </c>
      <c r="F465" s="264">
        <v>300000</v>
      </c>
      <c r="G465" s="612">
        <v>239304.47</v>
      </c>
      <c r="H465" s="447">
        <f>SUM(G465*100/F465)</f>
        <v>79.76815666666667</v>
      </c>
      <c r="I465" s="561">
        <v>0</v>
      </c>
      <c r="J465" s="52"/>
    </row>
    <row r="466" spans="1:10" s="53" customFormat="1" ht="17.25" customHeight="1">
      <c r="A466" s="54"/>
      <c r="B466" s="96"/>
      <c r="C466" s="74"/>
      <c r="D466" s="75"/>
      <c r="E466" s="92" t="s">
        <v>64</v>
      </c>
      <c r="F466" s="76"/>
      <c r="G466" s="640"/>
      <c r="H466" s="459" t="s">
        <v>134</v>
      </c>
      <c r="I466" s="555"/>
      <c r="J466" s="52"/>
    </row>
    <row r="467" spans="1:10" s="14" customFormat="1" ht="12.75">
      <c r="A467" s="25"/>
      <c r="B467" s="168">
        <v>90095</v>
      </c>
      <c r="C467" s="26"/>
      <c r="D467" s="27"/>
      <c r="E467" s="139" t="s">
        <v>112</v>
      </c>
      <c r="F467" s="308">
        <f>SUM(F468)</f>
        <v>1292</v>
      </c>
      <c r="G467" s="639">
        <f>SUM(G468)</f>
        <v>1292.39</v>
      </c>
      <c r="H467" s="483">
        <f aca="true" t="shared" si="2" ref="H467:H477">SUM(G467*100/F467)</f>
        <v>100.03018575851394</v>
      </c>
      <c r="I467" s="639">
        <f>SUM(I468)</f>
        <v>0</v>
      </c>
      <c r="J467" s="13"/>
    </row>
    <row r="468" spans="1:10" s="14" customFormat="1" ht="12.75">
      <c r="A468" s="11"/>
      <c r="B468" s="271"/>
      <c r="C468" s="221"/>
      <c r="D468" s="40"/>
      <c r="E468" s="269" t="s">
        <v>46</v>
      </c>
      <c r="F468" s="702">
        <f>SUM(F470:F472)</f>
        <v>1292</v>
      </c>
      <c r="G468" s="357">
        <f>SUM(G470:G472)</f>
        <v>1292.39</v>
      </c>
      <c r="H468" s="447">
        <f t="shared" si="2"/>
        <v>100.03018575851394</v>
      </c>
      <c r="I468" s="357">
        <f>SUM(I470)</f>
        <v>0</v>
      </c>
      <c r="J468" s="13"/>
    </row>
    <row r="469" spans="1:10" s="14" customFormat="1" ht="12.75">
      <c r="A469" s="11"/>
      <c r="B469" s="271"/>
      <c r="C469" s="15"/>
      <c r="D469" s="27"/>
      <c r="E469" s="277" t="s">
        <v>47</v>
      </c>
      <c r="F469" s="270"/>
      <c r="G469" s="359"/>
      <c r="H469" s="447" t="s">
        <v>134</v>
      </c>
      <c r="I469" s="473"/>
      <c r="J469" s="13"/>
    </row>
    <row r="470" spans="1:10" s="44" customFormat="1" ht="25.5">
      <c r="A470" s="58"/>
      <c r="B470" s="47"/>
      <c r="C470" s="70"/>
      <c r="D470" s="141">
        <v>920</v>
      </c>
      <c r="E470" s="282" t="s">
        <v>209</v>
      </c>
      <c r="F470" s="264">
        <v>17</v>
      </c>
      <c r="G470" s="612">
        <v>17.14</v>
      </c>
      <c r="H470" s="447">
        <f t="shared" si="2"/>
        <v>100.82352941176471</v>
      </c>
      <c r="I470" s="561">
        <v>0</v>
      </c>
      <c r="J470" s="42"/>
    </row>
    <row r="471" spans="1:10" s="44" customFormat="1" ht="12.75">
      <c r="A471" s="58"/>
      <c r="B471" s="47"/>
      <c r="C471" s="70"/>
      <c r="D471" s="63">
        <v>970</v>
      </c>
      <c r="E471" s="50" t="s">
        <v>153</v>
      </c>
      <c r="F471" s="265">
        <v>1275</v>
      </c>
      <c r="G471" s="641">
        <v>1275.25</v>
      </c>
      <c r="H471" s="447">
        <f t="shared" si="2"/>
        <v>100.01960784313725</v>
      </c>
      <c r="I471" s="569">
        <v>0</v>
      </c>
      <c r="J471" s="42"/>
    </row>
    <row r="472" spans="1:10" s="44" customFormat="1" ht="26.25" thickBot="1">
      <c r="A472" s="373"/>
      <c r="B472" s="375"/>
      <c r="C472" s="394"/>
      <c r="D472" s="544"/>
      <c r="E472" s="554" t="s">
        <v>190</v>
      </c>
      <c r="F472" s="548"/>
      <c r="G472" s="549"/>
      <c r="H472" s="545" t="s">
        <v>134</v>
      </c>
      <c r="I472" s="550"/>
      <c r="J472" s="42"/>
    </row>
    <row r="473" spans="1:10" s="290" customFormat="1" ht="12.75">
      <c r="A473" s="540">
        <v>921</v>
      </c>
      <c r="B473" s="287"/>
      <c r="C473" s="286"/>
      <c r="D473" s="287"/>
      <c r="E473" s="288" t="s">
        <v>182</v>
      </c>
      <c r="F473" s="298">
        <f>SUM(F474)</f>
        <v>4</v>
      </c>
      <c r="G473" s="298">
        <f>SUM(G474)</f>
        <v>4.59</v>
      </c>
      <c r="H473" s="680">
        <f t="shared" si="2"/>
        <v>114.75</v>
      </c>
      <c r="I473" s="298">
        <f>SUM(I474)</f>
        <v>0</v>
      </c>
      <c r="J473" s="289"/>
    </row>
    <row r="474" spans="1:10" s="14" customFormat="1" ht="12.75">
      <c r="A474" s="25"/>
      <c r="B474" s="312">
        <v>92195</v>
      </c>
      <c r="C474" s="39"/>
      <c r="D474" s="221"/>
      <c r="E474" s="299" t="s">
        <v>112</v>
      </c>
      <c r="F474" s="300">
        <f>SUM(F477:F477)</f>
        <v>4</v>
      </c>
      <c r="G474" s="611">
        <f>SUM(G477:G477)</f>
        <v>4.59</v>
      </c>
      <c r="H474" s="451">
        <f t="shared" si="2"/>
        <v>114.75</v>
      </c>
      <c r="I474" s="611">
        <f>SUM(I477:I477)</f>
        <v>0</v>
      </c>
      <c r="J474" s="13"/>
    </row>
    <row r="475" spans="1:10" s="14" customFormat="1" ht="12.75">
      <c r="A475" s="11"/>
      <c r="B475" s="271"/>
      <c r="C475" s="221"/>
      <c r="D475" s="40"/>
      <c r="E475" s="269" t="s">
        <v>46</v>
      </c>
      <c r="F475" s="270">
        <f>SUM(F477)</f>
        <v>4</v>
      </c>
      <c r="G475" s="357">
        <f>SUM(G477)</f>
        <v>4.59</v>
      </c>
      <c r="H475" s="447">
        <f t="shared" si="2"/>
        <v>114.75</v>
      </c>
      <c r="I475" s="357">
        <f>SUM(I477)</f>
        <v>0</v>
      </c>
      <c r="J475" s="13"/>
    </row>
    <row r="476" spans="1:10" s="14" customFormat="1" ht="12.75">
      <c r="A476" s="11"/>
      <c r="B476" s="271"/>
      <c r="C476" s="15"/>
      <c r="D476" s="27"/>
      <c r="E476" s="277" t="s">
        <v>47</v>
      </c>
      <c r="F476" s="270"/>
      <c r="G476" s="359"/>
      <c r="H476" s="447" t="s">
        <v>134</v>
      </c>
      <c r="I476" s="473"/>
      <c r="J476" s="13"/>
    </row>
    <row r="477" spans="1:10" s="53" customFormat="1" ht="38.25">
      <c r="A477" s="59"/>
      <c r="B477" s="59"/>
      <c r="C477" s="491"/>
      <c r="D477" s="275">
        <v>920</v>
      </c>
      <c r="E477" s="478" t="s">
        <v>180</v>
      </c>
      <c r="F477" s="318">
        <v>4</v>
      </c>
      <c r="G477" s="614">
        <v>4.59</v>
      </c>
      <c r="H477" s="454">
        <f t="shared" si="2"/>
        <v>114.75</v>
      </c>
      <c r="I477" s="457">
        <v>0</v>
      </c>
      <c r="J477" s="52"/>
    </row>
    <row r="478" spans="1:9" s="117" customFormat="1" ht="12.75">
      <c r="A478" s="113" t="s">
        <v>127</v>
      </c>
      <c r="B478" s="114">
        <v>22</v>
      </c>
      <c r="C478" s="115"/>
      <c r="D478" s="115"/>
      <c r="E478" s="116"/>
      <c r="F478" s="115"/>
      <c r="G478" s="498"/>
      <c r="H478" s="413" t="s">
        <v>134</v>
      </c>
      <c r="I478" s="532"/>
    </row>
    <row r="479" spans="1:9" s="1" customFormat="1" ht="13.5" thickBot="1">
      <c r="A479" s="5"/>
      <c r="B479" s="4"/>
      <c r="C479" s="2"/>
      <c r="D479" s="2"/>
      <c r="E479" s="10"/>
      <c r="F479" s="2"/>
      <c r="G479" s="337"/>
      <c r="H479" s="414" t="s">
        <v>134</v>
      </c>
      <c r="I479" s="535"/>
    </row>
    <row r="480" spans="1:10" s="3" customFormat="1" ht="11.25" customHeight="1" thickBot="1">
      <c r="A480" s="301" t="s">
        <v>94</v>
      </c>
      <c r="B480" s="302" t="s">
        <v>124</v>
      </c>
      <c r="C480" s="726" t="s">
        <v>106</v>
      </c>
      <c r="D480" s="727"/>
      <c r="E480" s="304" t="s">
        <v>93</v>
      </c>
      <c r="F480" s="303" t="s">
        <v>131</v>
      </c>
      <c r="G480" s="230" t="s">
        <v>132</v>
      </c>
      <c r="H480" s="434" t="s">
        <v>133</v>
      </c>
      <c r="I480" s="232" t="s">
        <v>138</v>
      </c>
      <c r="J480" s="6"/>
    </row>
    <row r="481" spans="1:10" s="290" customFormat="1" ht="12.75">
      <c r="A481" s="540">
        <v>926</v>
      </c>
      <c r="B481" s="713"/>
      <c r="C481" s="286"/>
      <c r="D481" s="287"/>
      <c r="E481" s="288" t="s">
        <v>181</v>
      </c>
      <c r="F481" s="298">
        <f>SUM(F482)</f>
        <v>76489</v>
      </c>
      <c r="G481" s="298">
        <f>SUM(G482)</f>
        <v>75807.82999999999</v>
      </c>
      <c r="H481" s="427">
        <f>SUM(G481*100/F481)</f>
        <v>99.10945364692961</v>
      </c>
      <c r="I481" s="298">
        <f>SUM(I482)</f>
        <v>0</v>
      </c>
      <c r="J481" s="289"/>
    </row>
    <row r="482" spans="1:10" s="14" customFormat="1" ht="12.75">
      <c r="A482" s="25"/>
      <c r="B482" s="480">
        <v>92695</v>
      </c>
      <c r="C482" s="39"/>
      <c r="D482" s="221"/>
      <c r="E482" s="299" t="s">
        <v>112</v>
      </c>
      <c r="F482" s="300">
        <f>SUM(F490,F483)</f>
        <v>76489</v>
      </c>
      <c r="G482" s="300">
        <f>SUM(G490,G483)</f>
        <v>75807.82999999999</v>
      </c>
      <c r="H482" s="481">
        <f>SUM(G482*100/F482)</f>
        <v>99.10945364692961</v>
      </c>
      <c r="I482" s="611">
        <f>SUM(I483)</f>
        <v>0</v>
      </c>
      <c r="J482" s="13"/>
    </row>
    <row r="483" spans="1:10" s="14" customFormat="1" ht="12.75">
      <c r="A483" s="11"/>
      <c r="B483" s="271"/>
      <c r="C483" s="221"/>
      <c r="D483" s="40"/>
      <c r="E483" s="269" t="s">
        <v>46</v>
      </c>
      <c r="F483" s="270">
        <f>SUM(F485:F489)</f>
        <v>51489</v>
      </c>
      <c r="G483" s="270">
        <f>SUM(G485:G489)</f>
        <v>50807.829999999994</v>
      </c>
      <c r="H483" s="421">
        <f>SUM(G483*100/F483)</f>
        <v>98.67705723552602</v>
      </c>
      <c r="I483" s="357">
        <f>SUM(I497)</f>
        <v>0</v>
      </c>
      <c r="J483" s="13"/>
    </row>
    <row r="484" spans="1:10" s="14" customFormat="1" ht="12.75">
      <c r="A484" s="26"/>
      <c r="B484" s="224"/>
      <c r="C484" s="15"/>
      <c r="D484" s="27"/>
      <c r="E484" s="277" t="s">
        <v>47</v>
      </c>
      <c r="F484" s="270"/>
      <c r="G484" s="494"/>
      <c r="H484" s="421" t="s">
        <v>134</v>
      </c>
      <c r="I484" s="473"/>
      <c r="J484" s="13"/>
    </row>
    <row r="485" spans="1:10" s="53" customFormat="1" ht="25.5">
      <c r="A485" s="58"/>
      <c r="B485" s="47"/>
      <c r="C485" s="70"/>
      <c r="D485" s="71">
        <v>580</v>
      </c>
      <c r="E485" s="72" t="s">
        <v>163</v>
      </c>
      <c r="F485" s="264">
        <v>6135</v>
      </c>
      <c r="G485" s="612">
        <v>6135.24</v>
      </c>
      <c r="H485" s="450">
        <f>SUM(G485*100/F485)</f>
        <v>100.0039119804401</v>
      </c>
      <c r="I485" s="561">
        <v>0</v>
      </c>
      <c r="J485" s="52"/>
    </row>
    <row r="486" spans="1:10" s="53" customFormat="1" ht="25.5">
      <c r="A486" s="55"/>
      <c r="B486" s="54"/>
      <c r="C486" s="74"/>
      <c r="D486" s="75"/>
      <c r="E486" s="339" t="s">
        <v>227</v>
      </c>
      <c r="F486" s="76"/>
      <c r="G486" s="640"/>
      <c r="H486" s="450" t="s">
        <v>134</v>
      </c>
      <c r="I486" s="555"/>
      <c r="J486" s="52"/>
    </row>
    <row r="487" spans="1:10" s="53" customFormat="1" ht="25.5">
      <c r="A487" s="47"/>
      <c r="B487" s="396"/>
      <c r="C487" s="542"/>
      <c r="D487" s="275">
        <v>920</v>
      </c>
      <c r="E487" s="478" t="s">
        <v>199</v>
      </c>
      <c r="F487" s="318">
        <v>354</v>
      </c>
      <c r="G487" s="614">
        <v>385.74</v>
      </c>
      <c r="H487" s="421">
        <f>SUM(G487*100/F487)</f>
        <v>108.96610169491525</v>
      </c>
      <c r="I487" s="457">
        <v>0</v>
      </c>
      <c r="J487" s="52"/>
    </row>
    <row r="488" spans="1:10" s="338" customFormat="1" ht="25.5">
      <c r="A488" s="479"/>
      <c r="B488" s="510"/>
      <c r="C488" s="474"/>
      <c r="D488" s="475">
        <v>970</v>
      </c>
      <c r="E488" s="476" t="s">
        <v>240</v>
      </c>
      <c r="F488" s="477">
        <v>35000</v>
      </c>
      <c r="G488" s="645">
        <v>35000</v>
      </c>
      <c r="H488" s="421">
        <f>SUM(G488*100/F488)</f>
        <v>100</v>
      </c>
      <c r="I488" s="473">
        <v>0</v>
      </c>
      <c r="J488" s="337"/>
    </row>
    <row r="489" spans="1:10" s="53" customFormat="1" ht="76.5">
      <c r="A489" s="58"/>
      <c r="B489" s="133"/>
      <c r="C489" s="276"/>
      <c r="D489" s="180">
        <v>2440</v>
      </c>
      <c r="E489" s="181" t="s">
        <v>156</v>
      </c>
      <c r="F489" s="190">
        <v>10000</v>
      </c>
      <c r="G489" s="551">
        <v>9286.85</v>
      </c>
      <c r="H489" s="421">
        <f>SUM(G489*100/F489)</f>
        <v>92.8685</v>
      </c>
      <c r="I489" s="553">
        <v>0</v>
      </c>
      <c r="J489" s="52"/>
    </row>
    <row r="490" spans="1:10" s="14" customFormat="1" ht="12.75">
      <c r="A490" s="25"/>
      <c r="B490" s="268"/>
      <c r="C490" s="221"/>
      <c r="D490" s="40"/>
      <c r="E490" s="269" t="s">
        <v>48</v>
      </c>
      <c r="F490" s="270">
        <f>SUM(F492)</f>
        <v>25000</v>
      </c>
      <c r="G490" s="357">
        <f>SUM(G492)</f>
        <v>25000</v>
      </c>
      <c r="H490" s="421">
        <f>SUM(G490*100/F490)</f>
        <v>100</v>
      </c>
      <c r="I490" s="456">
        <f>SUM(I492:I494)</f>
        <v>0</v>
      </c>
      <c r="J490" s="13"/>
    </row>
    <row r="491" spans="1:10" s="14" customFormat="1" ht="12.75">
      <c r="A491" s="11"/>
      <c r="B491" s="271"/>
      <c r="C491" s="15"/>
      <c r="D491" s="27"/>
      <c r="E491" s="400" t="s">
        <v>47</v>
      </c>
      <c r="F491" s="97"/>
      <c r="G491" s="514"/>
      <c r="H491" s="447" t="s">
        <v>134</v>
      </c>
      <c r="I491" s="574"/>
      <c r="J491" s="13"/>
    </row>
    <row r="492" spans="1:10" s="215" customFormat="1" ht="12.75">
      <c r="A492" s="218"/>
      <c r="B492" s="217"/>
      <c r="C492" s="219"/>
      <c r="D492" s="118">
        <v>6297</v>
      </c>
      <c r="E492" s="79" t="s">
        <v>42</v>
      </c>
      <c r="F492" s="51">
        <v>25000</v>
      </c>
      <c r="G492" s="515">
        <v>25000</v>
      </c>
      <c r="H492" s="404">
        <f>SUM(G492*100/F492)</f>
        <v>100</v>
      </c>
      <c r="I492" s="569">
        <v>0</v>
      </c>
      <c r="J492" s="214"/>
    </row>
    <row r="493" spans="1:10" s="215" customFormat="1" ht="13.5" customHeight="1">
      <c r="A493" s="218"/>
      <c r="B493" s="214"/>
      <c r="C493" s="216"/>
      <c r="D493" s="214"/>
      <c r="E493" s="81" t="s">
        <v>43</v>
      </c>
      <c r="F493" s="218"/>
      <c r="G493" s="42" t="s">
        <v>134</v>
      </c>
      <c r="H493" s="415" t="s">
        <v>134</v>
      </c>
      <c r="I493" s="570"/>
      <c r="J493" s="214"/>
    </row>
    <row r="494" spans="1:10" s="215" customFormat="1" ht="12.75">
      <c r="A494" s="218"/>
      <c r="B494" s="214"/>
      <c r="C494" s="216"/>
      <c r="D494" s="214"/>
      <c r="E494" s="81" t="s">
        <v>44</v>
      </c>
      <c r="F494" s="218"/>
      <c r="G494" s="42"/>
      <c r="H494" s="415" t="s">
        <v>134</v>
      </c>
      <c r="I494" s="570"/>
      <c r="J494" s="214"/>
    </row>
    <row r="495" spans="1:10" s="436" customFormat="1" ht="39" thickBot="1">
      <c r="A495" s="437"/>
      <c r="B495" s="437"/>
      <c r="C495" s="437"/>
      <c r="D495" s="438"/>
      <c r="E495" s="516" t="s">
        <v>204</v>
      </c>
      <c r="F495" s="492" t="s">
        <v>134</v>
      </c>
      <c r="G495" s="517" t="s">
        <v>134</v>
      </c>
      <c r="H495" s="416"/>
      <c r="I495" s="644"/>
      <c r="J495" s="435"/>
    </row>
    <row r="496" spans="3:10" s="44" customFormat="1" ht="13.5" thickBot="1">
      <c r="C496" s="52"/>
      <c r="D496" s="52"/>
      <c r="E496" s="194" t="s">
        <v>121</v>
      </c>
      <c r="F496" s="552">
        <f>SUM(F481,F473,F445,F435,F412,F314,F306,F245,F203,F140,F130,F120,F87,F51,F29,F4)</f>
        <v>76585836.84</v>
      </c>
      <c r="G496" s="655">
        <f>SUM(G481,G473,G445,G435,G412,G314,G306,G245,G203,G140,G130,G120,G87,G51,G29,G4)</f>
        <v>75022082.57999998</v>
      </c>
      <c r="H496" s="646">
        <f>SUM(G496*100/F496)</f>
        <v>97.95816782250881</v>
      </c>
      <c r="I496" s="660">
        <f>SUM(I4,I29,I51,I87,I120,I130,I140,I203,I245,I306,I314,I412,I435,I445,I473,I481)</f>
        <v>4469658.630000001</v>
      </c>
      <c r="J496" s="42"/>
    </row>
    <row r="497" spans="5:9" s="1" customFormat="1" ht="12.75">
      <c r="E497" s="9"/>
      <c r="G497" s="338"/>
      <c r="H497" s="428"/>
      <c r="I497" s="538"/>
    </row>
    <row r="498" ht="12.75">
      <c r="H498" s="429"/>
    </row>
    <row r="506" spans="1:2" ht="12.75">
      <c r="A506" s="195" t="s">
        <v>127</v>
      </c>
      <c r="B506" s="196">
        <v>23</v>
      </c>
    </row>
    <row r="512" spans="1:2" ht="12.75">
      <c r="A512" s="195" t="s">
        <v>134</v>
      </c>
      <c r="B512" s="196" t="s">
        <v>150</v>
      </c>
    </row>
    <row r="515" spans="5:9" s="117" customFormat="1" ht="12.75" customHeight="1">
      <c r="E515" s="197"/>
      <c r="F515" s="115"/>
      <c r="G515" s="498"/>
      <c r="H515" s="430" t="s">
        <v>134</v>
      </c>
      <c r="I515" s="532"/>
    </row>
    <row r="535" spans="1:2" ht="12.75">
      <c r="A535" s="195" t="s">
        <v>134</v>
      </c>
      <c r="B535" s="196" t="s">
        <v>134</v>
      </c>
    </row>
  </sheetData>
  <sheetProtection/>
  <mergeCells count="25">
    <mergeCell ref="A1:F1"/>
    <mergeCell ref="C64:D64"/>
    <mergeCell ref="C21:D21"/>
    <mergeCell ref="C40:D40"/>
    <mergeCell ref="C3:D3"/>
    <mergeCell ref="C179:D179"/>
    <mergeCell ref="C86:D86"/>
    <mergeCell ref="C109:D109"/>
    <mergeCell ref="C452:D452"/>
    <mergeCell ref="C350:D350"/>
    <mergeCell ref="C305:D305"/>
    <mergeCell ref="C376:D376"/>
    <mergeCell ref="C400:D400"/>
    <mergeCell ref="C284:D284"/>
    <mergeCell ref="C433:D433"/>
    <mergeCell ref="H439:H440"/>
    <mergeCell ref="C480:D480"/>
    <mergeCell ref="C328:D328"/>
    <mergeCell ref="C202:D202"/>
    <mergeCell ref="C419:D419"/>
    <mergeCell ref="C129:D129"/>
    <mergeCell ref="C150:D150"/>
    <mergeCell ref="C267:D267"/>
    <mergeCell ref="C244:D244"/>
    <mergeCell ref="C230:D230"/>
  </mergeCells>
  <printOptions/>
  <pageMargins left="0.7480314960629921" right="0.8661417322834646" top="0.984251968503937" bottom="0.984251968503937" header="0.5118110236220472" footer="0.5118110236220472"/>
  <pageSetup orientation="landscape" paperSize="9" scale="90" r:id="rId1"/>
  <rowBreaks count="19" manualBreakCount="19">
    <brk id="19" max="8" man="1"/>
    <brk id="38" max="8" man="1"/>
    <brk id="62" max="8" man="1"/>
    <brk id="107" max="8" man="1"/>
    <brk id="127" max="8" man="1"/>
    <brk id="148" max="8" man="1"/>
    <brk id="177" max="8" man="1"/>
    <brk id="200" max="8" man="1"/>
    <brk id="228" max="8" man="1"/>
    <brk id="242" max="8" man="1"/>
    <brk id="282" max="8" man="1"/>
    <brk id="303" max="8" man="1"/>
    <brk id="326" max="8" man="1"/>
    <brk id="348" max="8" man="1"/>
    <brk id="374" max="8" man="1"/>
    <brk id="398" max="8" man="1"/>
    <brk id="431" max="8" man="1"/>
    <brk id="450" max="8" man="1"/>
    <brk id="4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2014-03-21T08:53:13Z</cp:lastPrinted>
  <dcterms:modified xsi:type="dcterms:W3CDTF">2014-04-04T13:42:59Z</dcterms:modified>
  <cp:category/>
  <cp:version/>
  <cp:contentType/>
  <cp:contentStatus/>
</cp:coreProperties>
</file>