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>
    <definedName name="_xlnm.Print_Area" localSheetId="0">'Sheet1'!$A$1:$I$489</definedName>
  </definedNames>
  <calcPr fullCalcOnLoad="1"/>
</workbook>
</file>

<file path=xl/sharedStrings.xml><?xml version="1.0" encoding="utf-8"?>
<sst xmlns="http://schemas.openxmlformats.org/spreadsheetml/2006/main" count="721" uniqueCount="235">
  <si>
    <t xml:space="preserve">Dochody jednostek samorządu terytorialnego związane </t>
  </si>
  <si>
    <t xml:space="preserve">z realizacją zadań z zakresu administracji rządowej  </t>
  </si>
  <si>
    <t xml:space="preserve">Skarbu Państwa, jednostek samorządu terytorialnego  </t>
  </si>
  <si>
    <r>
      <t xml:space="preserve">publicznych oraz innych umów o podobnym charakterze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*czynsz za dzierżawę pomieszczeń w budynkach administracyjnych</t>
    </r>
  </si>
  <si>
    <t>Urzędy naczelnych organów władzy państwowej, kontroli i ochrony prawa oraz sądownictwa</t>
  </si>
  <si>
    <t>Urzędu naczelnych organów władzy państwowej, kontroli i ochrony prawa</t>
  </si>
  <si>
    <r>
      <t xml:space="preserve"> (związkom gmin) ustawami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dotacja Dyrektora Krajowego Biura Wyborczego na prowadzenie i aktualizacę stałego rejestru wyborców</t>
    </r>
  </si>
  <si>
    <t xml:space="preserve">Dochody od osób prawnych, od osób fizycznych i </t>
  </si>
  <si>
    <t>od innych jednostek nieposiadających osobowości prawnej oraz wydatki związane z ich poborem</t>
  </si>
  <si>
    <t xml:space="preserve">Wpływy z podatku dochodowego od osób fizycznych </t>
  </si>
  <si>
    <t>Wpływy z podatku rolnego, podatku leśnego, podatku od czynności cywilnoprawnych, podatków</t>
  </si>
  <si>
    <t xml:space="preserve"> jednostek organizacyjnych</t>
  </si>
  <si>
    <t xml:space="preserve"> i opłat lokalnych od osób prawnych i innych</t>
  </si>
  <si>
    <t>Rekompensaty utraconych dochodów w podatkach i opłatach lokalnych</t>
  </si>
  <si>
    <r>
      <t xml:space="preserve">bieżących jednostek sektora finansów publicznych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środki z PFRON stanowiące rekompensatę  utraconych dochodów  z tytułu ustawowych ulg w podatku od nieruchomości dotyczących zakładów pracy chronionej</t>
    </r>
  </si>
  <si>
    <t>Wpływy z podatku rolnego, podatku leśnego, podatku od spadków i darowizn, podatku</t>
  </si>
  <si>
    <t xml:space="preserve"> i opłat lokalnych od osób fizycznych</t>
  </si>
  <si>
    <t xml:space="preserve"> od czynności cywilnoprawnych oraz podatków</t>
  </si>
  <si>
    <t>Wpływy z innych opłat stanowiących dochody jednostek samorządu terytorialnego na podstawie ustaw</t>
  </si>
  <si>
    <t>Część oświatowa subwencji ogólnej dla jednostek samorządu terytorialnego</t>
  </si>
  <si>
    <t>Udziały gmin w podatkach stanowiących dochód budżetu państwa</t>
  </si>
  <si>
    <t>Wpływy z innych lokalnych opłat pobieranych przez jednostki samorządu terytorialnego na podstawie</t>
  </si>
  <si>
    <t xml:space="preserve">Skarbu Państwa, jednostek samorządu terytorialnego   </t>
  </si>
  <si>
    <t>Dotacje celowe otrzymane z budżetu państwa na realizację własnych zadań bieżących gmin</t>
  </si>
  <si>
    <r>
      <t xml:space="preserve">Pozostałe odsetki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odsetki od środków na rachunkach bankowych gimnazjów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</si>
  <si>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odsetki od środków na rachunkach bankowych przedszkoli</t>
    </r>
  </si>
  <si>
    <r>
      <t xml:space="preserve"> (związkom gmin) ustawami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dotacja Wojewody Wielkopolskiego na utrzymanie Środowiskowego Domu Samopomocy</t>
    </r>
  </si>
  <si>
    <r>
      <t xml:space="preserve">oraz innych zadań zleconych ustawami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5% udziału Gminy w dochodach budżetu państwa z odpłatności za korzystanie ze Środowiskowego Domu Samopomocy</t>
    </r>
  </si>
  <si>
    <t>(związkom gmin) ustawami</t>
  </si>
  <si>
    <t xml:space="preserve">Składki na ubezpieczenie zdrowotne opłacane za osoby pobierające niektóre świadczenia z pomocy </t>
  </si>
  <si>
    <t>rządowej oraz innych zadań zleconych gminie (związkom gmin) ustawami</t>
  </si>
  <si>
    <t>( związków gmin)</t>
  </si>
  <si>
    <r>
      <t xml:space="preserve">( związków gmin)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dotacja Wojewody Wielkopolskiego na utrzymanie MGOPS</t>
    </r>
  </si>
  <si>
    <t>Dochody jednostek samorządu terytorialnego związane</t>
  </si>
  <si>
    <r>
      <t xml:space="preserve">oraz innych zadań zleconych ustawami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5% udziału Gminy w dochodach budżetu państwa z odpłatności za usługi opiekuńcze</t>
    </r>
  </si>
  <si>
    <t xml:space="preserve">Dotacje celowe otrzymane z budżetu państwa na realizację własnych zadań bieżących gmin </t>
  </si>
  <si>
    <r>
      <t xml:space="preserve">( związków gmin)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dotacja Wojewody Wielkopolskiego na realizację Rządowego Programu "Pomoc państwa w zakresie dożywiania"</t>
    </r>
  </si>
  <si>
    <t>Transport i łączność</t>
  </si>
  <si>
    <t>Drogi publiczne gminne</t>
  </si>
  <si>
    <t>Stołówki szkolne</t>
  </si>
  <si>
    <t>Domy pomocy społecznej</t>
  </si>
  <si>
    <t>Środki na dofinansowanie własnych inwestycji gmin</t>
  </si>
  <si>
    <t>(związków gmin), powiatów (związków powiatów),</t>
  </si>
  <si>
    <t>samorządów województw, pozyskane z innych źródeł</t>
  </si>
  <si>
    <t>Pozostałe zadania w zakresie polityki społecznej</t>
  </si>
  <si>
    <t>dochody bieżące</t>
  </si>
  <si>
    <t>w tym:</t>
  </si>
  <si>
    <t>dochody majątkowe</t>
  </si>
  <si>
    <t>Dowożenie uczniów do szkół</t>
  </si>
  <si>
    <t>Opłata od posiadania psów</t>
  </si>
  <si>
    <t xml:space="preserve">* opłaty od mieszkańców Gminy objętych zastępczym opróżnianiem zbiorników bezodpływowych,w przypadku właścicieli nieruchomości, którzy nie zawarli umów na odbiór nieczystości płynnych
 </t>
  </si>
  <si>
    <t>Wpływy z tytułu przekształcenia prawa użytkowania wieczystego przysługującego osobom fizycznym w prawo własności</t>
  </si>
  <si>
    <t>Bezpieczeństwo publiczne i ochrona przeciwpożarowa</t>
  </si>
  <si>
    <t>Ochotnicze straże pożarne</t>
  </si>
  <si>
    <t xml:space="preserve">Wpływyz róznych dochodów </t>
  </si>
  <si>
    <r>
      <t xml:space="preserve">oraz innych zadań zleconych ustawami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* 5% udziału Gminy w dochodach budżetu państwa związanych z udostępnianiem danych osobowych przez ELUD</t>
    </r>
  </si>
  <si>
    <t>Zasiłki i pomoc w naturze oraz składki na ubezpieczenia emerytalne i rentowe</t>
  </si>
  <si>
    <t>Zasiłki stałe</t>
  </si>
  <si>
    <t xml:space="preserve">Świadczenia rodzinne, świadczenia z funduszu alimentacyjnego oraz składki na ubezpieczenia </t>
  </si>
  <si>
    <t>społecznej, niektóre świadczenia rodzinne oraz za osoby uczestniczące w zajęciach w centrum integracji społecznej</t>
  </si>
  <si>
    <t>Wpływy i wydatki związane z gromadzeniem środków z opłat i kar za korzystanie ze środowiska</t>
  </si>
  <si>
    <t>* wpływy z opłat za korzystanie ze środowiska</t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</si>
  <si>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odpłatności za korzystanie z obiadów w Klubie Seniora</t>
    </r>
  </si>
  <si>
    <r>
      <t xml:space="preserve">Wpływy z usług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wpływy z odpłatności za pobyt w domu pomocy społecznej</t>
    </r>
  </si>
  <si>
    <r>
      <t xml:space="preserve">Otrzymane spadki, zapisy i darowizny w postaci pieniężnej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 wpływy z darowizny otrzymanej przez Szkołę  Podstawową w Olszowej na organizację wycieczki szkolnej.
                                                                            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</si>
  <si>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 wpływy z tytułu zwrotu od lokatorów mieszkań szkolnych w Olszowej, kosztów energii elektrycznej i innych dodatkowych świadczeń                                                                                   </t>
    </r>
  </si>
  <si>
    <r>
      <t xml:space="preserve">Pozostałe odsetki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odsetki od środków na rachunkach bankowych MGOPS</t>
    </r>
  </si>
  <si>
    <r>
      <t xml:space="preserve">Wpływy z usług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odpłatności za usługi opiekuńcze</t>
    </r>
  </si>
  <si>
    <r>
      <t xml:space="preserve">Wpływy z usług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odpłatności za korzystanie z szaletów miejskich</t>
    </r>
  </si>
  <si>
    <t xml:space="preserve">Dotacje celowe otrzymane z budżetu państwa na realizację zadań bieżących z zakresu administracji </t>
  </si>
  <si>
    <t>rządowej  oraz innych zadań zleconych gminie</t>
  </si>
  <si>
    <t>lub innych jednostek zaliczanych do sektora finansów</t>
  </si>
  <si>
    <t>Oświata i wychowanie</t>
  </si>
  <si>
    <t>Podatek od nieruchomości</t>
  </si>
  <si>
    <t>Gospodarka gruntami i nieruchomościami</t>
  </si>
  <si>
    <t>Podatek od działalności gospodarczej osób fizycznych,</t>
  </si>
  <si>
    <t>Usługi opiekuńcze i specjalistyczne usługi opiekuńcze</t>
  </si>
  <si>
    <t>Ochrona zdrowia</t>
  </si>
  <si>
    <t>Podatek dochodowy od osób prawnych</t>
  </si>
  <si>
    <t>Podatek dochodowy od osób fizycznych</t>
  </si>
  <si>
    <t>Ośrodki wsparcia</t>
  </si>
  <si>
    <t>Pomoc społeczna</t>
  </si>
  <si>
    <t>Wpływy z opłaty skarbowej</t>
  </si>
  <si>
    <t>Urzędy gmin (miast i miast na prawach powiatu)</t>
  </si>
  <si>
    <t>Edukacyjna opieka wychowawcza</t>
  </si>
  <si>
    <t>Ośrodki pomocy społecznej</t>
  </si>
  <si>
    <t>Podatek od spadków i darowizn</t>
  </si>
  <si>
    <t>Odsetki od nieterminowych wpłat z tytułu podatków i opłat</t>
  </si>
  <si>
    <t>Treść</t>
  </si>
  <si>
    <t>Dział</t>
  </si>
  <si>
    <t>Podatek rolny</t>
  </si>
  <si>
    <t>opłacany w formie karty podatkowej</t>
  </si>
  <si>
    <t>Urzędy wojewódzkie</t>
  </si>
  <si>
    <t>Dochody z najmu i dzierżawy składników majątkowych</t>
  </si>
  <si>
    <t>Różne rozliczenia</t>
  </si>
  <si>
    <t>Wpływy z opłaty eksploatacyjnej</t>
  </si>
  <si>
    <t>Wpływy z różnych dochodów</t>
  </si>
  <si>
    <t>Oczyszczanie miast i wsi</t>
  </si>
  <si>
    <t>Szkoły podstawowe</t>
  </si>
  <si>
    <t>Wpływy z różnych opłat</t>
  </si>
  <si>
    <t>Paragraf</t>
  </si>
  <si>
    <t>Przeciwdziałanie alkoholizmowi</t>
  </si>
  <si>
    <t>Część równoważąca subwencji ogólnej dla gmin</t>
  </si>
  <si>
    <t>Wpływy  z opłat za zezwolenia na sprzedaż alkoholu</t>
  </si>
  <si>
    <t>Wpływy z opłaty targowej</t>
  </si>
  <si>
    <t>Gospodarka mieszkaniowa</t>
  </si>
  <si>
    <t>Pozostała działalność</t>
  </si>
  <si>
    <t>Gimnazja</t>
  </si>
  <si>
    <t>Podatek leśny</t>
  </si>
  <si>
    <t>Gospodarka komunalna i ochrona środowiska</t>
  </si>
  <si>
    <t>Pomoc materialna dla uczniów</t>
  </si>
  <si>
    <t>Podatek od czynności cywilnoprawnych</t>
  </si>
  <si>
    <t>Administracja publiczna</t>
  </si>
  <si>
    <t>wieczyste nieruchomości</t>
  </si>
  <si>
    <t>Rolnictwo i łowiectwo</t>
  </si>
  <si>
    <t>Razem</t>
  </si>
  <si>
    <t>emerytalne i rentowe z ubezpieczenia społecznego</t>
  </si>
  <si>
    <t>Podatek od środków transportowych</t>
  </si>
  <si>
    <t>Rozdział</t>
  </si>
  <si>
    <t>Przedszkola</t>
  </si>
  <si>
    <t>Subwencje ogólne z budżetu państwa</t>
  </si>
  <si>
    <t>Strona:</t>
  </si>
  <si>
    <t>Wpływy z opłat za zarząd, użytkowanie i użytkowanie</t>
  </si>
  <si>
    <t>Pozostałe odsetki</t>
  </si>
  <si>
    <t>publicznych oraz innych umów o podobnym charakterze</t>
  </si>
  <si>
    <t>Plan</t>
  </si>
  <si>
    <t>Wykonanie</t>
  </si>
  <si>
    <t>%</t>
  </si>
  <si>
    <t xml:space="preserve"> </t>
  </si>
  <si>
    <t>* czynsze za obwody  łowieckie</t>
  </si>
  <si>
    <t>* wieczysta dzierżawa</t>
  </si>
  <si>
    <t>Tabela nr 1</t>
  </si>
  <si>
    <t>Należności</t>
  </si>
  <si>
    <t>DOCHODY</t>
  </si>
  <si>
    <t>Wpływy z tytułu odpłatnego nabycia prawa własności oraz prawa użytkowania wieczystego nieruchomości</t>
  </si>
  <si>
    <r>
      <t xml:space="preserve">Grzywny, mandaty i inne kary pieniężne od ludności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*mandaty karne nakładane przez Straż Miejską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</si>
  <si>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*odsetki od środków na rachunkach bankowych Urzędu</t>
    </r>
  </si>
  <si>
    <r>
      <t xml:space="preserve">publicznych oraz innych umów o podobnym charakterze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czynszów za wynajem pomieszczeń szkolnych</t>
    </r>
  </si>
  <si>
    <r>
      <t xml:space="preserve">Pozostałe odsetki                                                   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* odsetki od środków na rachunkach bankowych szkół</t>
    </r>
  </si>
  <si>
    <r>
      <t xml:space="preserve">Wpływy z usług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odpłatność za przedszkola</t>
    </r>
  </si>
  <si>
    <r>
      <t xml:space="preserve">publicznych oraz innych umów o podobnym charakterze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wpływy z czynszów za wynajem pomieszczeń szkolnych </t>
    </r>
  </si>
  <si>
    <r>
      <t xml:space="preserve">Wpływy z usług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odpłatności za korzystanie ze stołówek szkolnych</t>
    </r>
  </si>
  <si>
    <t xml:space="preserve">rządowej  oraz innych zadań zleconych gminie </t>
  </si>
  <si>
    <r>
      <t xml:space="preserve">(związkom gmin) ustawami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*dotacja Wojewody Wielkopolskiego na zadania realizowane przez USC i ELUD </t>
    </r>
  </si>
  <si>
    <t xml:space="preserve">  </t>
  </si>
  <si>
    <t>rządowej  oraz innych zadań zleconych gminie (związkom gmin) ustawami</t>
  </si>
  <si>
    <r>
      <t xml:space="preserve">oraz innych zadań zleconych ustawami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tytułu 50% zwrotów zaliczek alimentacyjnych oraz 20% udziału we wpływach związanych z funduszem alimentacyjnym</t>
    </r>
  </si>
  <si>
    <r>
      <t xml:space="preserve">( związków gmin)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dotacja Wojewody Wielkopolskiego na stypendia socjalne dla uczniów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</si>
  <si>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Wpływy z różnych opłat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koszty postępowania windykacyjnego</t>
    </r>
  </si>
  <si>
    <r>
      <t xml:space="preserve">Wpływy z różnych opłat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koszty postępowania windykacyjnego</t>
    </r>
  </si>
  <si>
    <r>
      <t xml:space="preserve">Wpływy z różnych opłat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koszty postępowania windykacyjnego</t>
    </r>
  </si>
  <si>
    <r>
      <t xml:space="preserve">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* dotacja Wojewody Wielkopolskiego przeznaczona na zwrot części podatku akcyzowego zawartego w cenie oleju napędowego wykorzystywanego do produkcji rolnej przez producentów rolnych z naszej gminy oraz pokrycie kosztów postępowania w sprawie jego zwrotu poniesionych przez naszą gminę. 
</t>
    </r>
  </si>
  <si>
    <t xml:space="preserve">(związkom gmin) ustawami     </t>
  </si>
  <si>
    <t>* koszty postępowania windykacyjnego</t>
  </si>
  <si>
    <t xml:space="preserve">Pozostałe odsetki                                                                                                                                                                                                                </t>
  </si>
  <si>
    <t>Wpływy do wyjaśnienia</t>
  </si>
  <si>
    <t>Regionalne Programy Operacyjne 2007-2013</t>
  </si>
  <si>
    <r>
      <t xml:space="preserve">Wpływy z różnych dochodów    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zwrot kosztów z tytułu wynajmu samochodu służbowego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CE"/>
        <family val="0"/>
      </rPr>
      <t xml:space="preserve">                 </t>
    </r>
  </si>
  <si>
    <t>Żłobki</t>
  </si>
  <si>
    <r>
      <t xml:space="preserve">Wpływy z usług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odpłatność za żłobek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</si>
  <si>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odsetki od środków na rachunku bankowym żłobka</t>
    </r>
  </si>
  <si>
    <t>,</t>
  </si>
  <si>
    <r>
      <t xml:space="preserve">Dotacje celowe otrzymane z gminy na zadania bieżące realizowane na podstawie porozumień (umów) między jednostkami samorządu terytorialnego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refundacje kosztów dotacji dla niepublicznego przedszkola, w części dotyczącej dzieci  spoza terenu naszej Gminy </t>
    </r>
  </si>
  <si>
    <t>Dodatki mieszkaniowe</t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</si>
  <si>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                                                    </t>
    </r>
  </si>
  <si>
    <t>Dotacja celowa otrzymana z z tytułu pomocy finansowej udzielanej między jednostkami samorządu terytorialnego na dofinansowanie własnych zadań inwestycyjnych</t>
  </si>
  <si>
    <t>i zakupów inwestycyjnych</t>
  </si>
  <si>
    <t>Wybory do Parlamentu Europejskiego</t>
  </si>
  <si>
    <t>Usuwanie skutków klęsk żywiołowych</t>
  </si>
  <si>
    <r>
      <t xml:space="preserve">rządowej  oraz innych zadań zleconych gminie (związkom gmin) ustawami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dotacja przeznaczona na wypłatę zasiłków celowych dla osób lub rodzin poszkodowanych w wyniku zdarzenia noszącego znamiona klęski żywiołowej (huragan 
Ksawery), które miało miejsce w dniu 6 grudnia 2013 roku w gminie Kępno.</t>
    </r>
    <r>
      <rPr>
        <sz val="10"/>
        <color indexed="8"/>
        <rFont val="Arial CE"/>
        <family val="0"/>
      </rPr>
      <t xml:space="preserve">
</t>
    </r>
  </si>
  <si>
    <r>
      <t xml:space="preserve">* </t>
    </r>
    <r>
      <rPr>
        <i/>
        <sz val="10"/>
        <rFont val="Arial CE"/>
        <family val="0"/>
      </rPr>
      <t xml:space="preserve">wpływy z tytułu wpłat dokonywanych przez Ochotnicze Straże Pożarne za wykorzystaną energię elektryczną oraz z rozliczeń dotyczących 2013 roku 
</t>
    </r>
  </si>
  <si>
    <r>
      <t xml:space="preserve">Dotacje celowe w ramach programów finansowanych z udziałem środków europejskich oraz środków o których mowa w art.. 5 ust. 1 pkt 3 oraz ust. 3 pkt 5 i 6 ustawy, lub płatności w ramach budżetu środków europejskich                                            *  </t>
    </r>
    <r>
      <rPr>
        <i/>
        <sz val="10"/>
        <rFont val="Arial CE"/>
        <family val="0"/>
      </rPr>
      <t xml:space="preserve">dofinansowanie projektu pt. „Remont i adaptacja budynku byłego magistratu w Kępnie na siedzibę Muzeum Ziemi Kępińskiej im. T.P. Potworowskiego” współfinansowanego z Europejskiego Funduszu Rozwoju Regionalnego w ramach WRPO na lata 2007-2013                                                                </t>
    </r>
  </si>
  <si>
    <r>
      <t xml:space="preserve">środki na dofinansowanie własnych zadań bieżących gmin (związków gmin), powiatów (związków powiatów),   samorządów województw, pozyskane z innych źródeł              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* grant finansowy z Fundacji Nasza Ziemia na realizację przez Szkołę Podstawową w Hanulinie projektu                                                  „Z Kujawskim pomagamy pszczołom”,
  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</si>
  <si>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wpływy z z tytułu zwracanych  przez świadczeniobiorców nienależnie pobranych świadczeń rodzinnych 
                                                                          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</si>
  <si>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wpływy z z tytułu odsetek od zwracanych  przez </t>
    </r>
    <r>
      <rPr>
        <i/>
        <sz val="10"/>
        <rFont val="Arial CE"/>
        <family val="0"/>
      </rPr>
      <t xml:space="preserve">świadczeniobiorców nienależnie pobranych świadczeń rodzinnych 
</t>
    </r>
  </si>
  <si>
    <r>
      <t>(związkom gmin) ustawami                                                                              *</t>
    </r>
    <r>
      <rPr>
        <i/>
        <sz val="10"/>
        <color indexed="8"/>
        <rFont val="Arial CE"/>
        <family val="0"/>
      </rPr>
      <t xml:space="preserve">dotacja Wojewody Wielkopolskiego  na wypłatę zryczałtowanych dodatków energetycznych oraz na koszty obsługi tego zadania </t>
    </r>
  </si>
  <si>
    <t xml:space="preserve">* dofinansowanie w ramach PROW na lata 2007-2013 projektu pt. „Nasze małe miejsce spotkań” </t>
  </si>
  <si>
    <t>Wpływy ze sprzedaży składników majątkowych (samochodu pożarniczego)</t>
  </si>
  <si>
    <t>* odszkodowanie za uszkodzenie wiaty przystankowej w Mechnicach</t>
  </si>
  <si>
    <t xml:space="preserve">Pozostałe odsetki                                                                                                                                                                                                               </t>
  </si>
  <si>
    <t>Dotacje otrzymane z państwowych funduszy celowych na finansowanie lub dofinansowanie kosztów realizacji inwestycji i zakupów inwestycyjnych jednostek sektora finansów publicznych</t>
  </si>
  <si>
    <t>Działalność usługowa</t>
  </si>
  <si>
    <t>Plany zagospodarowania przestrzennego</t>
  </si>
  <si>
    <r>
      <t xml:space="preserve">Wpływy z usług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zwrot kosztów pobytu w Gminnym Ośrodku Wsparcia Rodziny w Kryzysie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CE"/>
        <family val="0"/>
      </rPr>
      <t xml:space="preserve">                 </t>
    </r>
  </si>
  <si>
    <t>Kultura i ochrona dziedzictwa narodowego</t>
  </si>
  <si>
    <t>Muzea</t>
  </si>
  <si>
    <t>Instytucje kultury fizycznej</t>
  </si>
  <si>
    <t xml:space="preserve">Kultura fizyczna </t>
  </si>
  <si>
    <r>
      <t xml:space="preserve">Wpływy do budżetu nadwyżki środków obrotowych samorządowego zakładu budżetowego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*wpłata przez KOSiR nadwyżki środków obrotowych z 2013 r.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</t>
    </r>
  </si>
  <si>
    <r>
      <t xml:space="preserve">Pozostałe odsetki                                                   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* odsetki od środków na rachunku bankowym dot. projektu Szkoła Możliwości</t>
    </r>
  </si>
  <si>
    <r>
      <t xml:space="preserve">Grzywny, mandaty i inne kary pieniężne od ludności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grzywny za nie dokonanie obowiązku szkolnego</t>
    </r>
  </si>
  <si>
    <r>
      <t xml:space="preserve">publicznych oraz innych umów o podobnym charakterze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należności z lat poprzednich za wynajem pomieszczeń Klubu Nauczyciela</t>
    </r>
  </si>
  <si>
    <t xml:space="preserve">*zwroty dot. wyceny nieruchomości, scalenia działek, zaliczek i opłat sądowych od pozwów dot. dzierżawy i użytkowania wieczystego i inne 
</t>
  </si>
  <si>
    <r>
      <t xml:space="preserve"> (związkom gmin) ustawami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dotacja Dyrektora Krajowego Biura Wyborczego na sfinansowanie zadań związanych z przygotowaniem                     i przeprowadzeniem wyborów do Parlamentu Europejskiego, zarządzonych na dzień 25 maja 2014 r.
</t>
    </r>
  </si>
  <si>
    <t xml:space="preserve">* dotacja celowa na pomoc finansową z Województwa Wielkopolskiego przeznaczoną na dofinansowanie budowy (przebudowy) dróg dojazdowych do gruntów rolnych w Ostrówcu-Myjomicach i Kierznie. </t>
  </si>
  <si>
    <t xml:space="preserve">* spłaty hipotek, zwroty zaliczek na koszty procesowe oraz koszty zastępstwa egzekucyjnego, wpływy z rozliczeń dotyczących 2013 r. </t>
  </si>
  <si>
    <r>
      <t xml:space="preserve">Pozostałe odsetki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*odsetki od hipotek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</si>
  <si>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*odsetki od naliczonej kary za nieterminową realizację umowy</t>
    </r>
  </si>
  <si>
    <r>
      <t xml:space="preserve">( związków gmin)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dotacja Wojewody Wielkopolskiego na  realizację zadań w zakresie wychowania przedszkolnego </t>
    </r>
  </si>
  <si>
    <t>Sprawozdanie z wykonania budżetu Gminy Kępno za 2014 rok      -</t>
  </si>
  <si>
    <r>
      <t xml:space="preserve">Wpływy z tytułu pomocy finansowej udzielanej między jednostkami samorządu terytorialnego na dofinansowanie własnych zadań bieżących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dotacje celowe z budżetu Województwa Wielkopolskiego na zakup stołów do Domu Ludowego         w Klinach (3.600,00 zł) oraz do Domu Strażaka                        w Domaninie (4.900,00 zł), w ramach Programu „Wielkopolska Odnowa Wsi 2013-2020”.
</t>
    </r>
  </si>
  <si>
    <t>* dotacje celowe z budżetu Województwa Wielkopolskiego na dofinansowanie projektów w ramach IV edycji konkursu „Pięknieje wielkopolska wieś” pt:                                                                                                     1) „Parczek pod bzami”  realizowanego we wsi Pustkowie Kierzeńskie - 19.300,00 zł,                                                                                                          2) „Zagospodarowanie centrum wsi na cele aktywnego wypoczynku i integracji społecznej” realizowanego we wsi Osiny - 30.000,00 zł</t>
  </si>
  <si>
    <r>
      <t xml:space="preserve">Grzywny i inne kary pieniężne od osób prawnych i innych jednostek organizacyjnych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*kara za nieterminową realizację umowy</t>
    </r>
  </si>
  <si>
    <t>Wybory do rad gmin, rad powiatów i sejmików województw, wybory wójtów, burmistrzów i prezydentów miast oraz referenda gminne, powiatowe i wojewódzkie</t>
  </si>
  <si>
    <r>
      <t xml:space="preserve"> (związkom gmin) ustawami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dotacja Dyrektora Krajowego Biura Wyborczego na sfinansowanie zadań związanych z przygotowaniem                     i przeprowadzeniem wyborów do  organów jednostek samorządu terytorialnego, zarządzonych na dzień                                                        16 listopada 2014 r.
</t>
    </r>
  </si>
  <si>
    <t>Różne rozliczenia finansowe</t>
  </si>
  <si>
    <t>Dotacja celowa otrzymana z tytułu pomocy finansowej budżetu państwa na realizację inwestycji i zakupów inwestycyjnych własnych gmin (związków gmin)</t>
  </si>
  <si>
    <r>
      <t xml:space="preserve">( związków gmin)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refundacja 30% kosztów dot. Funduszu Sołeckiego zrealizowanego w 2013 r.</t>
    </r>
  </si>
  <si>
    <t>* refundacja 30% kosztów dot. Funduszu Sołeckiego zrealizowanego w 2013 r.</t>
  </si>
  <si>
    <r>
      <t xml:space="preserve">publicznych oraz innych umów o podobnym charakterze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czynszów za wynajem pomieszczeń przedszkolnych</t>
    </r>
  </si>
  <si>
    <t>Dotacje celowe otrzymane z budżetu państwa na realizację zadań bieżących gmin z zakresu edukacyjnej opieki wychowawczej finansowanych w całości przez budżet państwa w ramach programów rządowych</t>
  </si>
  <si>
    <r>
      <t xml:space="preserve">* </t>
    </r>
    <r>
      <rPr>
        <i/>
        <sz val="10"/>
        <rFont val="Arial CE"/>
        <family val="0"/>
      </rPr>
      <t xml:space="preserve">dotacja Wojewody Wielkopolskiego na dofinansowanie zakupu podręczników dla uczniów w ramach Rządowego programu pomocy uczniom w 2013 – „Wyprawka 
szkolna”.
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</si>
  <si>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Utrzymanie zieleni w miastach i gminach</t>
  </si>
  <si>
    <t>Pozostałe zadania w zakresie kultury</t>
  </si>
  <si>
    <t>Zadania w zakresie kultury fizycznej</t>
  </si>
  <si>
    <r>
      <t xml:space="preserve">( związków gmin)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dotacje Wojewody Wielkopolskiego na dofinansowanie zadań związanych z zapewnieniem funkcjonowania Żłobków Miejskich w Kępnie  
</t>
    </r>
  </si>
  <si>
    <t xml:space="preserve">* dotacje Wojewody Wielkopolskiego na:                                                                                                1) wypłatę pomocy finansowej  osobom uprawnionym,                                o których mowa w rządowym programie wspierania osób pobierających świadczenia pielęgnacyjne - plan: 158.794,00 zł, wykonanie: 149.807,17 zł,                                                                                    2) spłatę dodatku do świadczenia pielęgnacyjnego za okres 2011 roku do 2013 roku - plan i wykonanie:              800,00 zł,                                                                                                         3) realizację zadań z zakresu administracji rządowej, 
o których mowa w rozporządzeniu Rady Ministrów z dnia 27 maja 2014 r. w sprawie szczegółowych warunków realizacji rządowego programu dla rodzin wielodzietnych - plan i wykonanie: 3.603,00 zł
</t>
  </si>
  <si>
    <t xml:space="preserve">* dotacja z budżetu państwa na utworzenie w 2014 r. nowych miejsc w instytucji opieki nad dziećmi w wieku do lat 3 (budowę żłobka wraz z wyposażeniem w ramach kompleksu żłobkowo-przedszkolnego w Kępnie).  
</t>
  </si>
  <si>
    <r>
      <t xml:space="preserve"> (związkom gmin) ustawami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dotacja Wojewody Wielkopolskiego na wyposażenie szkół w podręczniki oraz materiały edukacyjne i ćwiczeniowe  - zgodnie z postanowieniami art. 22ae ust. 3 ustawy z dnia 7 września 1991 r. o systemie oświaty.</t>
    </r>
  </si>
  <si>
    <r>
      <t xml:space="preserve">Grzywny, mandaty i inne kary pieniężne od ludności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kara umowna za niewykonanie przedmiotu umowy w wyznaczonym terminie</t>
    </r>
  </si>
  <si>
    <r>
      <t xml:space="preserve">Grzywny, mandaty i inne kary pieniężne od ludności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kara umowna za odstąpienie od umowy</t>
    </r>
  </si>
  <si>
    <r>
      <t xml:space="preserve">Grzywny i inne kary pieniężne od osób prawnych i innych jednostek organizacyjnych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kara umowna za niewykonanie przedmiotu umowy w wyznaczonym terminie</t>
    </r>
  </si>
  <si>
    <t>* odszkodowanie za uszkodzenie barierek przy drodze w Olszowie</t>
  </si>
  <si>
    <t xml:space="preserve">* czynsze dzierżawne, w tym:                                                                                                                                                                                                 * targowisko -  17.520,00 zł                                                                                                                                                                                                                         * pozostałe grunty - 59.819,73 zł                                                                                                                                                                                        * czynsze wspólnot  mieszkaniowych realizowane przez ADM - 875.135,86 zł                                                                                            </t>
  </si>
  <si>
    <r>
      <t xml:space="preserve">Wpływy z różnych dochodów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*wpływy z rozliczeń dotyczących 2013 roku, z refundacji z PUP, ze  zwrotów zaliczek na koszty procesowe i koszty zastępstwa egzekucyjnego, ze zwrotu nienależnie wypłaconych świadczeń, refundacja wydatków z 2014 r. w tym ze zwrotów za rozmowy telefoniczne</t>
    </r>
  </si>
  <si>
    <r>
      <t xml:space="preserve"> odrębnych ustaw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1) opłaty drogowe za zajęcie pasa drogowego - 99.522,83 zł,                                                                                                                                                     2) opłaty drogowe za parkowanie w SPP  - 631.806,80 zł,                                                                                                                                                      3) opłaty za reklamy - 1.470,00 zł,                                                4) opłaty planistyczna - 4.139,30 zł,                                                                                              5) opłaty za zagospodarowanie odpadów komunalnych - 2.870.057,26 zł.</t>
    </r>
  </si>
  <si>
    <r>
      <t xml:space="preserve">Wpływy z usług           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>odpłatność za dodatkową godzinę opiekuńczo-wychowawczą w oddziale przedszkolnym w Szkole Podstawowej w Świbie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</si>
  <si>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wpływy Przedszkola Samorządowego Nr 5 w Kępnie                              z tytułu odszkodowania za zalanie pomieszczeń przedszkola we wrześniu 2013 roku na skutek awarii                    w toalecie oraz zwrot wydatków dotyczących przyłączenia do sieci elektroenergetycznej przedszkola
                                                   </t>
    </r>
  </si>
  <si>
    <r>
      <t xml:space="preserve">Grzywny, mandaty i inne kary pieniężne od ludności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*kara umowna za niewykonanie przedmiotu umowy w wyznaczonym terminie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</si>
  <si>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>odsetki od środków na rachunku bankowym projektu dot. remontu i adaptacji budynku byłego magistratu w Kępnie na siedzibę Muzeum Ziemi Kępińskiej im. T.P. Potworowskiego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</si>
  <si>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wpływy z tytułu zwrotu za zużytą energię elektryczną podczas remontu i adaptacji budynku byłego magistratu w Kępnie na siedzibę Muzeum Ziemi Kępińskiej im. T.P. Potworowskiego 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</si>
  <si>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>odsetki dot. rozliczenia dotacji z 2014 r. przez Towarzystwo Przyjaciół Kierzna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</si>
  <si>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>odsetki dot. rozliczenia dotacji z 2014 r.  przez Stowaryszenie Bractwo Św. Idziego  w Mikorzynie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</si>
  <si>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>odsetki dot. rozliczeń dotacji: z 2013 r. przez SIS "Na Kępie" oraz dotacji z 2014 r. przez Stowaryszenie Działań Psychospołecznych w Wieruszowie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</si>
  <si>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wpływy z refundacji dodatku szkoleniowego dla instruktora praktycznej nauki zawodu oraz dla opiekuna praktyk w Żłobku Miejskim Dziecięca Kraina</t>
    </r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</si>
</sst>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,???,??0.00"/>
    <numFmt numFmtId="174" formatCode="00000"/>
    <numFmt numFmtId="175" formatCode="????"/>
    <numFmt numFmtId="176" formatCode="???,??0.00"/>
    <numFmt numFmtId="177" formatCode="0000"/>
    <numFmt numFmtId="178" formatCode="?,??0.00"/>
    <numFmt numFmtId="179" formatCode="??,??0.00"/>
    <numFmt numFmtId="180" formatCode="???"/>
    <numFmt numFmtId="181" formatCode="?????"/>
    <numFmt numFmtId="182" formatCode="??0.00"/>
    <numFmt numFmtId="183" formatCode="?"/>
    <numFmt numFmtId="184" formatCode="??,???,??0.00"/>
    <numFmt numFmtId="185" formatCode="#,##0.00\ _z_ł"/>
    <numFmt numFmtId="186" formatCode="0.0"/>
    <numFmt numFmtId="187" formatCode="#,##0.00_ ;\-#,##0.00\ "/>
    <numFmt numFmtId="188" formatCode="00\-000"/>
    <numFmt numFmtId="189" formatCode="[$-415]d\ mmmm\ yyyy"/>
    <numFmt numFmtId="190" formatCode="&quot;Tak&quot;;&quot;Tak&quot;;&quot;Nie&quot;"/>
    <numFmt numFmtId="191" formatCode="&quot;Prawda&quot;;&quot;Prawda&quot;;&quot;Fałsz&quot;"/>
    <numFmt numFmtId="192" formatCode="&quot;Włączone&quot;;&quot;Włączone&quot;;&quot;Wyłączone&quot;"/>
    <numFmt numFmtId="193" formatCode="[$€-2]\ #,##0.00_);[Red]\([$€-2]\ #,##0.00\)"/>
  </numFmts>
  <fonts count="72"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 CE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 CE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0"/>
      <color indexed="50"/>
      <name val="Arial"/>
      <family val="2"/>
    </font>
    <font>
      <b/>
      <sz val="10"/>
      <color indexed="8"/>
      <name val="Arial CE"/>
      <family val="0"/>
    </font>
    <font>
      <b/>
      <i/>
      <sz val="10"/>
      <color indexed="8"/>
      <name val="Arial CE"/>
      <family val="0"/>
    </font>
    <font>
      <sz val="10"/>
      <color indexed="8"/>
      <name val="Arial CE"/>
      <family val="0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name val="Arial CE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"/>
      <family val="2"/>
    </font>
    <font>
      <sz val="10"/>
      <color indexed="53"/>
      <name val="Arial CE"/>
      <family val="0"/>
    </font>
    <font>
      <i/>
      <sz val="10"/>
      <color indexed="53"/>
      <name val="Arial"/>
      <family val="2"/>
    </font>
    <font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8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rgb="FFFF0000"/>
      <name val="Arial CE"/>
      <family val="0"/>
    </font>
    <font>
      <i/>
      <sz val="10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63"/>
      </top>
      <bottom style="thin"/>
    </border>
    <border>
      <left style="thin"/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8"/>
      </right>
      <top style="medium"/>
      <bottom style="thin"/>
    </border>
    <border>
      <left>
        <color indexed="8"/>
      </left>
      <right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>
        <color indexed="8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8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/>
      <top style="medium"/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medium"/>
      <bottom style="thin">
        <color indexed="8"/>
      </bottom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>
        <color indexed="8"/>
      </right>
      <top style="thin">
        <color indexed="8"/>
      </top>
      <bottom style="medium"/>
    </border>
    <border>
      <left>
        <color indexed="63"/>
      </left>
      <right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8"/>
      </right>
      <top style="thin">
        <color indexed="8"/>
      </top>
      <bottom style="medium"/>
    </border>
    <border>
      <left>
        <color indexed="8"/>
      </left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0" fontId="0" fillId="0" borderId="0">
      <alignment/>
      <protection/>
    </xf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4" fillId="32" borderId="0" applyNumberFormat="0" applyBorder="0" applyAlignment="0" applyProtection="0"/>
  </cellStyleXfs>
  <cellXfs count="716">
    <xf numFmtId="0" fontId="0" fillId="0" borderId="0" xfId="0" applyAlignment="1">
      <alignment/>
    </xf>
    <xf numFmtId="0" fontId="0" fillId="0" borderId="0" xfId="42" applyFont="1" applyFill="1">
      <alignment/>
      <protection/>
    </xf>
    <xf numFmtId="0" fontId="0" fillId="0" borderId="0" xfId="42" applyFont="1" applyFill="1" applyBorder="1">
      <alignment/>
      <protection/>
    </xf>
    <xf numFmtId="0" fontId="5" fillId="0" borderId="0" xfId="42" applyFont="1" applyFill="1" applyAlignment="1">
      <alignment horizontal="center"/>
      <protection/>
    </xf>
    <xf numFmtId="183" fontId="1" fillId="0" borderId="0" xfId="42" applyNumberFormat="1" applyFont="1" applyFill="1" applyBorder="1" applyAlignment="1">
      <alignment horizontal="left" vertical="top"/>
      <protection/>
    </xf>
    <xf numFmtId="0" fontId="1" fillId="0" borderId="0" xfId="42" applyFont="1" applyFill="1" applyBorder="1" applyAlignment="1">
      <alignment horizontal="left" vertical="top"/>
      <protection/>
    </xf>
    <xf numFmtId="0" fontId="5" fillId="0" borderId="0" xfId="42" applyFont="1" applyFill="1" applyBorder="1" applyAlignment="1">
      <alignment horizontal="center"/>
      <protection/>
    </xf>
    <xf numFmtId="0" fontId="0" fillId="0" borderId="10" xfId="42" applyFont="1" applyFill="1" applyBorder="1">
      <alignment/>
      <protection/>
    </xf>
    <xf numFmtId="0" fontId="0" fillId="0" borderId="0" xfId="42" applyFont="1" applyAlignment="1">
      <alignment wrapText="1"/>
      <protection/>
    </xf>
    <xf numFmtId="0" fontId="0" fillId="0" borderId="0" xfId="42" applyFont="1" applyFill="1" applyAlignment="1">
      <alignment wrapText="1"/>
      <protection/>
    </xf>
    <xf numFmtId="0" fontId="0" fillId="0" borderId="0" xfId="42" applyFont="1" applyFill="1" applyBorder="1" applyAlignment="1">
      <alignment wrapText="1"/>
      <protection/>
    </xf>
    <xf numFmtId="0" fontId="7" fillId="0" borderId="11" xfId="42" applyFont="1" applyFill="1" applyBorder="1">
      <alignment/>
      <protection/>
    </xf>
    <xf numFmtId="0" fontId="7" fillId="0" borderId="12" xfId="42" applyFont="1" applyFill="1" applyBorder="1">
      <alignment/>
      <protection/>
    </xf>
    <xf numFmtId="0" fontId="7" fillId="0" borderId="0" xfId="42" applyFont="1" applyFill="1" applyBorder="1">
      <alignment/>
      <protection/>
    </xf>
    <xf numFmtId="0" fontId="7" fillId="0" borderId="0" xfId="42" applyFont="1" applyFill="1">
      <alignment/>
      <protection/>
    </xf>
    <xf numFmtId="0" fontId="7" fillId="0" borderId="13" xfId="42" applyFont="1" applyFill="1" applyBorder="1">
      <alignment/>
      <protection/>
    </xf>
    <xf numFmtId="0" fontId="7" fillId="0" borderId="14" xfId="42" applyFont="1" applyFill="1" applyBorder="1">
      <alignment/>
      <protection/>
    </xf>
    <xf numFmtId="0" fontId="7" fillId="0" borderId="15" xfId="42" applyFont="1" applyFill="1" applyBorder="1">
      <alignment/>
      <protection/>
    </xf>
    <xf numFmtId="0" fontId="7" fillId="0" borderId="16" xfId="42" applyFont="1" applyFill="1" applyBorder="1">
      <alignment/>
      <protection/>
    </xf>
    <xf numFmtId="0" fontId="7" fillId="0" borderId="17" xfId="42" applyFont="1" applyFill="1" applyBorder="1">
      <alignment/>
      <protection/>
    </xf>
    <xf numFmtId="0" fontId="7" fillId="0" borderId="18" xfId="42" applyFont="1" applyFill="1" applyBorder="1">
      <alignment/>
      <protection/>
    </xf>
    <xf numFmtId="0" fontId="7" fillId="0" borderId="19" xfId="42" applyFont="1" applyFill="1" applyBorder="1">
      <alignment/>
      <protection/>
    </xf>
    <xf numFmtId="0" fontId="7" fillId="0" borderId="20" xfId="42" applyFont="1" applyFill="1" applyBorder="1">
      <alignment/>
      <protection/>
    </xf>
    <xf numFmtId="0" fontId="7" fillId="0" borderId="21" xfId="42" applyFont="1" applyFill="1" applyBorder="1">
      <alignment/>
      <protection/>
    </xf>
    <xf numFmtId="0" fontId="7" fillId="0" borderId="22" xfId="42" applyFont="1" applyFill="1" applyBorder="1">
      <alignment/>
      <protection/>
    </xf>
    <xf numFmtId="0" fontId="7" fillId="0" borderId="23" xfId="42" applyFont="1" applyFill="1" applyBorder="1">
      <alignment/>
      <protection/>
    </xf>
    <xf numFmtId="0" fontId="7" fillId="0" borderId="24" xfId="42" applyFont="1" applyFill="1" applyBorder="1">
      <alignment/>
      <protection/>
    </xf>
    <xf numFmtId="0" fontId="7" fillId="0" borderId="25" xfId="42" applyFont="1" applyFill="1" applyBorder="1">
      <alignment/>
      <protection/>
    </xf>
    <xf numFmtId="0" fontId="7" fillId="0" borderId="26" xfId="42" applyFont="1" applyFill="1" applyBorder="1">
      <alignment/>
      <protection/>
    </xf>
    <xf numFmtId="0" fontId="7" fillId="0" borderId="27" xfId="42" applyFont="1" applyFill="1" applyBorder="1">
      <alignment/>
      <protection/>
    </xf>
    <xf numFmtId="0" fontId="7" fillId="0" borderId="28" xfId="42" applyFont="1" applyFill="1" applyBorder="1">
      <alignment/>
      <protection/>
    </xf>
    <xf numFmtId="0" fontId="7" fillId="0" borderId="29" xfId="42" applyFont="1" applyFill="1" applyBorder="1">
      <alignment/>
      <protection/>
    </xf>
    <xf numFmtId="0" fontId="7" fillId="0" borderId="30" xfId="42" applyFont="1" applyFill="1" applyBorder="1">
      <alignment/>
      <protection/>
    </xf>
    <xf numFmtId="0" fontId="7" fillId="0" borderId="31" xfId="42" applyFont="1" applyFill="1" applyBorder="1">
      <alignment/>
      <protection/>
    </xf>
    <xf numFmtId="0" fontId="7" fillId="0" borderId="32" xfId="42" applyFont="1" applyFill="1" applyBorder="1">
      <alignment/>
      <protection/>
    </xf>
    <xf numFmtId="0" fontId="7" fillId="0" borderId="33" xfId="42" applyFont="1" applyFill="1" applyBorder="1">
      <alignment/>
      <protection/>
    </xf>
    <xf numFmtId="0" fontId="8" fillId="0" borderId="0" xfId="42" applyFont="1" applyBorder="1" applyAlignment="1">
      <alignment horizontal="left"/>
      <protection/>
    </xf>
    <xf numFmtId="0" fontId="9" fillId="0" borderId="0" xfId="42" applyFont="1">
      <alignment/>
      <protection/>
    </xf>
    <xf numFmtId="0" fontId="7" fillId="0" borderId="34" xfId="42" applyFont="1" applyFill="1" applyBorder="1">
      <alignment/>
      <protection/>
    </xf>
    <xf numFmtId="0" fontId="7" fillId="0" borderId="35" xfId="42" applyFont="1" applyFill="1" applyBorder="1">
      <alignment/>
      <protection/>
    </xf>
    <xf numFmtId="0" fontId="7" fillId="0" borderId="36" xfId="42" applyFont="1" applyFill="1" applyBorder="1">
      <alignment/>
      <protection/>
    </xf>
    <xf numFmtId="0" fontId="10" fillId="0" borderId="0" xfId="42" applyFont="1" applyFill="1" applyBorder="1">
      <alignment/>
      <protection/>
    </xf>
    <xf numFmtId="0" fontId="0" fillId="0" borderId="0" xfId="42" applyFont="1" applyFill="1" applyBorder="1">
      <alignment/>
      <protection/>
    </xf>
    <xf numFmtId="0" fontId="0" fillId="0" borderId="37" xfId="42" applyFont="1" applyFill="1" applyBorder="1">
      <alignment/>
      <protection/>
    </xf>
    <xf numFmtId="0" fontId="0" fillId="0" borderId="0" xfId="42" applyFont="1" applyFill="1">
      <alignment/>
      <protection/>
    </xf>
    <xf numFmtId="0" fontId="12" fillId="0" borderId="38" xfId="42" applyFont="1" applyFill="1" applyBorder="1" applyAlignment="1">
      <alignment horizontal="left" vertical="top" wrapText="1"/>
      <protection/>
    </xf>
    <xf numFmtId="173" fontId="12" fillId="0" borderId="12" xfId="42" applyNumberFormat="1" applyFont="1" applyFill="1" applyBorder="1" applyAlignment="1">
      <alignment horizontal="right" vertical="top"/>
      <protection/>
    </xf>
    <xf numFmtId="0" fontId="0" fillId="0" borderId="23" xfId="42" applyFont="1" applyFill="1" applyBorder="1">
      <alignment/>
      <protection/>
    </xf>
    <xf numFmtId="0" fontId="0" fillId="0" borderId="20" xfId="42" applyFont="1" applyFill="1" applyBorder="1">
      <alignment/>
      <protection/>
    </xf>
    <xf numFmtId="175" fontId="13" fillId="0" borderId="21" xfId="42" applyNumberFormat="1" applyFont="1" applyFill="1" applyBorder="1" applyAlignment="1">
      <alignment horizontal="left" vertical="top"/>
      <protection/>
    </xf>
    <xf numFmtId="0" fontId="13" fillId="0" borderId="33" xfId="42" applyFont="1" applyFill="1" applyBorder="1" applyAlignment="1">
      <alignment horizontal="left" vertical="top" wrapText="1"/>
      <protection/>
    </xf>
    <xf numFmtId="173" fontId="13" fillId="0" borderId="33" xfId="42" applyNumberFormat="1" applyFont="1" applyFill="1" applyBorder="1" applyAlignment="1">
      <alignment horizontal="right" vertical="top"/>
      <protection/>
    </xf>
    <xf numFmtId="0" fontId="0" fillId="0" borderId="0" xfId="42" applyFont="1" applyFill="1" applyBorder="1">
      <alignment/>
      <protection/>
    </xf>
    <xf numFmtId="0" fontId="0" fillId="0" borderId="0" xfId="42" applyFont="1" applyFill="1">
      <alignment/>
      <protection/>
    </xf>
    <xf numFmtId="0" fontId="0" fillId="0" borderId="23" xfId="42" applyFont="1" applyFill="1" applyBorder="1">
      <alignment/>
      <protection/>
    </xf>
    <xf numFmtId="0" fontId="0" fillId="0" borderId="11" xfId="42" applyFont="1" applyFill="1" applyBorder="1">
      <alignment/>
      <protection/>
    </xf>
    <xf numFmtId="0" fontId="0" fillId="0" borderId="22" xfId="42" applyFont="1" applyFill="1" applyBorder="1">
      <alignment/>
      <protection/>
    </xf>
    <xf numFmtId="0" fontId="13" fillId="0" borderId="23" xfId="42" applyFont="1" applyFill="1" applyBorder="1" applyAlignment="1">
      <alignment horizontal="left" vertical="top" wrapText="1"/>
      <protection/>
    </xf>
    <xf numFmtId="0" fontId="0" fillId="0" borderId="11" xfId="42" applyFont="1" applyFill="1" applyBorder="1">
      <alignment/>
      <protection/>
    </xf>
    <xf numFmtId="0" fontId="0" fillId="0" borderId="24" xfId="42" applyFont="1" applyFill="1" applyBorder="1">
      <alignment/>
      <protection/>
    </xf>
    <xf numFmtId="0" fontId="0" fillId="0" borderId="13" xfId="42" applyFont="1" applyFill="1" applyBorder="1">
      <alignment/>
      <protection/>
    </xf>
    <xf numFmtId="0" fontId="12" fillId="0" borderId="39" xfId="42" applyFont="1" applyFill="1" applyBorder="1" applyAlignment="1">
      <alignment horizontal="left" vertical="top" wrapText="1"/>
      <protection/>
    </xf>
    <xf numFmtId="176" fontId="12" fillId="0" borderId="37" xfId="42" applyNumberFormat="1" applyFont="1" applyFill="1" applyBorder="1" applyAlignment="1">
      <alignment horizontal="right" vertical="top"/>
      <protection/>
    </xf>
    <xf numFmtId="177" fontId="13" fillId="0" borderId="40" xfId="42" applyNumberFormat="1" applyFont="1" applyFill="1" applyBorder="1" applyAlignment="1">
      <alignment horizontal="left" vertical="top"/>
      <protection/>
    </xf>
    <xf numFmtId="176" fontId="13" fillId="0" borderId="40" xfId="42" applyNumberFormat="1" applyFont="1" applyFill="1" applyBorder="1" applyAlignment="1">
      <alignment horizontal="right" vertical="top"/>
      <protection/>
    </xf>
    <xf numFmtId="176" fontId="13" fillId="0" borderId="20" xfId="42" applyNumberFormat="1" applyFont="1" applyFill="1" applyBorder="1" applyAlignment="1">
      <alignment horizontal="right" vertical="top"/>
      <protection/>
    </xf>
    <xf numFmtId="0" fontId="0" fillId="0" borderId="24" xfId="42" applyFont="1" applyFill="1" applyBorder="1">
      <alignment/>
      <protection/>
    </xf>
    <xf numFmtId="177" fontId="13" fillId="0" borderId="13" xfId="42" applyNumberFormat="1" applyFont="1" applyFill="1" applyBorder="1" applyAlignment="1">
      <alignment horizontal="left" vertical="top"/>
      <protection/>
    </xf>
    <xf numFmtId="0" fontId="15" fillId="0" borderId="26" xfId="42" applyFont="1" applyFill="1" applyBorder="1" applyAlignment="1">
      <alignment horizontal="left" vertical="top" wrapText="1"/>
      <protection/>
    </xf>
    <xf numFmtId="176" fontId="13" fillId="0" borderId="13" xfId="42" applyNumberFormat="1" applyFont="1" applyFill="1" applyBorder="1" applyAlignment="1">
      <alignment horizontal="right" vertical="top"/>
      <protection/>
    </xf>
    <xf numFmtId="0" fontId="0" fillId="0" borderId="40" xfId="42" applyFont="1" applyFill="1" applyBorder="1">
      <alignment/>
      <protection/>
    </xf>
    <xf numFmtId="177" fontId="13" fillId="0" borderId="21" xfId="42" applyNumberFormat="1" applyFont="1" applyFill="1" applyBorder="1" applyAlignment="1">
      <alignment horizontal="left" vertical="top"/>
      <protection/>
    </xf>
    <xf numFmtId="0" fontId="13" fillId="0" borderId="40" xfId="42" applyFont="1" applyFill="1" applyBorder="1" applyAlignment="1">
      <alignment horizontal="left" vertical="top" wrapText="1"/>
      <protection/>
    </xf>
    <xf numFmtId="182" fontId="13" fillId="0" borderId="40" xfId="42" applyNumberFormat="1" applyFont="1" applyFill="1" applyBorder="1" applyAlignment="1">
      <alignment horizontal="right" vertical="top"/>
      <protection/>
    </xf>
    <xf numFmtId="0" fontId="0" fillId="0" borderId="13" xfId="42" applyFont="1" applyFill="1" applyBorder="1">
      <alignment/>
      <protection/>
    </xf>
    <xf numFmtId="177" fontId="13" fillId="0" borderId="25" xfId="42" applyNumberFormat="1" applyFont="1" applyFill="1" applyBorder="1" applyAlignment="1">
      <alignment horizontal="left" vertical="top"/>
      <protection/>
    </xf>
    <xf numFmtId="182" fontId="13" fillId="0" borderId="26" xfId="42" applyNumberFormat="1" applyFont="1" applyFill="1" applyBorder="1" applyAlignment="1">
      <alignment horizontal="right" vertical="top"/>
      <protection/>
    </xf>
    <xf numFmtId="0" fontId="0" fillId="0" borderId="40" xfId="42" applyFont="1" applyFill="1" applyBorder="1">
      <alignment/>
      <protection/>
    </xf>
    <xf numFmtId="0" fontId="13" fillId="0" borderId="20" xfId="42" applyFont="1" applyFill="1" applyBorder="1" applyAlignment="1">
      <alignment horizontal="left" vertical="top" wrapText="1"/>
      <protection/>
    </xf>
    <xf numFmtId="178" fontId="13" fillId="0" borderId="33" xfId="42" applyNumberFormat="1" applyFont="1" applyFill="1" applyBorder="1" applyAlignment="1">
      <alignment horizontal="right" vertical="top"/>
      <protection/>
    </xf>
    <xf numFmtId="0" fontId="13" fillId="0" borderId="11" xfId="42" applyFont="1" applyFill="1" applyBorder="1" applyAlignment="1">
      <alignment horizontal="left" vertical="top" wrapText="1"/>
      <protection/>
    </xf>
    <xf numFmtId="0" fontId="0" fillId="0" borderId="20" xfId="42" applyFont="1" applyFill="1" applyBorder="1">
      <alignment/>
      <protection/>
    </xf>
    <xf numFmtId="179" fontId="13" fillId="0" borderId="40" xfId="42" applyNumberFormat="1" applyFont="1" applyFill="1" applyBorder="1" applyAlignment="1">
      <alignment horizontal="right" vertical="top"/>
      <protection/>
    </xf>
    <xf numFmtId="175" fontId="13" fillId="0" borderId="0" xfId="42" applyNumberFormat="1" applyFont="1" applyFill="1" applyBorder="1" applyAlignment="1">
      <alignment horizontal="left" vertical="top"/>
      <protection/>
    </xf>
    <xf numFmtId="178" fontId="13" fillId="0" borderId="0" xfId="42" applyNumberFormat="1" applyFont="1" applyFill="1" applyBorder="1" applyAlignment="1">
      <alignment horizontal="right" vertical="top"/>
      <protection/>
    </xf>
    <xf numFmtId="0" fontId="0" fillId="0" borderId="10" xfId="42" applyFont="1" applyFill="1" applyBorder="1">
      <alignment/>
      <protection/>
    </xf>
    <xf numFmtId="181" fontId="12" fillId="0" borderId="27" xfId="42" applyNumberFormat="1" applyFont="1" applyFill="1" applyBorder="1" applyAlignment="1">
      <alignment horizontal="left" vertical="top"/>
      <protection/>
    </xf>
    <xf numFmtId="176" fontId="12" fillId="0" borderId="12" xfId="42" applyNumberFormat="1" applyFont="1" applyFill="1" applyBorder="1" applyAlignment="1">
      <alignment horizontal="right" vertical="top"/>
      <protection/>
    </xf>
    <xf numFmtId="179" fontId="13" fillId="0" borderId="33" xfId="42" applyNumberFormat="1" applyFont="1" applyFill="1" applyBorder="1" applyAlignment="1">
      <alignment horizontal="right" vertical="top"/>
      <protection/>
    </xf>
    <xf numFmtId="0" fontId="13" fillId="0" borderId="0" xfId="42" applyFont="1" applyFill="1" applyBorder="1" applyAlignment="1">
      <alignment horizontal="left" vertical="top" wrapText="1"/>
      <protection/>
    </xf>
    <xf numFmtId="0" fontId="0" fillId="0" borderId="25" xfId="42" applyFont="1" applyFill="1" applyBorder="1">
      <alignment/>
      <protection/>
    </xf>
    <xf numFmtId="0" fontId="15" fillId="0" borderId="13" xfId="42" applyFont="1" applyFill="1" applyBorder="1" applyAlignment="1">
      <alignment horizontal="left" vertical="top" wrapText="1"/>
      <protection/>
    </xf>
    <xf numFmtId="0" fontId="0" fillId="0" borderId="26" xfId="42" applyFont="1" applyFill="1" applyBorder="1">
      <alignment/>
      <protection/>
    </xf>
    <xf numFmtId="177" fontId="13" fillId="0" borderId="22" xfId="42" applyNumberFormat="1" applyFont="1" applyFill="1" applyBorder="1" applyAlignment="1">
      <alignment horizontal="left" vertical="top"/>
      <protection/>
    </xf>
    <xf numFmtId="176" fontId="13" fillId="0" borderId="23" xfId="42" applyNumberFormat="1" applyFont="1" applyFill="1" applyBorder="1" applyAlignment="1">
      <alignment horizontal="right" vertical="top"/>
      <protection/>
    </xf>
    <xf numFmtId="0" fontId="0" fillId="0" borderId="25" xfId="42" applyFont="1" applyFill="1" applyBorder="1">
      <alignment/>
      <protection/>
    </xf>
    <xf numFmtId="176" fontId="13" fillId="0" borderId="33" xfId="42" applyNumberFormat="1" applyFont="1" applyFill="1" applyBorder="1" applyAlignment="1">
      <alignment horizontal="right" vertical="top"/>
      <protection/>
    </xf>
    <xf numFmtId="0" fontId="0" fillId="0" borderId="41" xfId="42" applyFont="1" applyFill="1" applyBorder="1">
      <alignment/>
      <protection/>
    </xf>
    <xf numFmtId="177" fontId="13" fillId="0" borderId="36" xfId="42" applyNumberFormat="1" applyFont="1" applyFill="1" applyBorder="1" applyAlignment="1">
      <alignment horizontal="left" vertical="top"/>
      <protection/>
    </xf>
    <xf numFmtId="0" fontId="13" fillId="0" borderId="41" xfId="42" applyFont="1" applyFill="1" applyBorder="1" applyAlignment="1">
      <alignment horizontal="left" vertical="top" wrapText="1"/>
      <protection/>
    </xf>
    <xf numFmtId="179" fontId="13" fillId="0" borderId="41" xfId="42" applyNumberFormat="1" applyFont="1" applyFill="1" applyBorder="1" applyAlignment="1">
      <alignment horizontal="right" vertical="top"/>
      <protection/>
    </xf>
    <xf numFmtId="179" fontId="13" fillId="0" borderId="23" xfId="42" applyNumberFormat="1" applyFont="1" applyFill="1" applyBorder="1" applyAlignment="1">
      <alignment horizontal="right" vertical="top"/>
      <protection/>
    </xf>
    <xf numFmtId="179" fontId="13" fillId="0" borderId="26" xfId="42" applyNumberFormat="1" applyFont="1" applyFill="1" applyBorder="1" applyAlignment="1">
      <alignment horizontal="right" vertical="top"/>
      <protection/>
    </xf>
    <xf numFmtId="181" fontId="12" fillId="0" borderId="32" xfId="42" applyNumberFormat="1" applyFont="1" applyFill="1" applyBorder="1" applyAlignment="1">
      <alignment horizontal="left" vertical="top"/>
      <protection/>
    </xf>
    <xf numFmtId="0" fontId="12" fillId="0" borderId="42" xfId="42" applyFont="1" applyFill="1" applyBorder="1" applyAlignment="1">
      <alignment horizontal="left" vertical="top" wrapText="1"/>
      <protection/>
    </xf>
    <xf numFmtId="178" fontId="12" fillId="0" borderId="31" xfId="42" applyNumberFormat="1" applyFont="1" applyFill="1" applyBorder="1" applyAlignment="1">
      <alignment horizontal="right" vertical="top"/>
      <protection/>
    </xf>
    <xf numFmtId="0" fontId="0" fillId="0" borderId="12" xfId="42" applyFont="1" applyFill="1" applyBorder="1">
      <alignment/>
      <protection/>
    </xf>
    <xf numFmtId="177" fontId="13" fillId="0" borderId="27" xfId="42" applyNumberFormat="1" applyFont="1" applyFill="1" applyBorder="1" applyAlignment="1">
      <alignment horizontal="left" vertical="top"/>
      <protection/>
    </xf>
    <xf numFmtId="0" fontId="13" fillId="0" borderId="38" xfId="42" applyFont="1" applyFill="1" applyBorder="1" applyAlignment="1">
      <alignment horizontal="left" vertical="top" wrapText="1"/>
      <protection/>
    </xf>
    <xf numFmtId="178" fontId="13" fillId="0" borderId="12" xfId="42" applyNumberFormat="1" applyFont="1" applyFill="1" applyBorder="1" applyAlignment="1">
      <alignment horizontal="right" vertical="top"/>
      <protection/>
    </xf>
    <xf numFmtId="0" fontId="0" fillId="0" borderId="26" xfId="42" applyFont="1" applyFill="1" applyBorder="1">
      <alignment/>
      <protection/>
    </xf>
    <xf numFmtId="178" fontId="13" fillId="0" borderId="26" xfId="42" applyNumberFormat="1" applyFont="1" applyFill="1" applyBorder="1" applyAlignment="1">
      <alignment horizontal="right" vertical="top"/>
      <protection/>
    </xf>
    <xf numFmtId="0" fontId="17" fillId="0" borderId="0" xfId="42" applyFont="1" applyFill="1" applyBorder="1" applyAlignment="1">
      <alignment horizontal="left" vertical="top"/>
      <protection/>
    </xf>
    <xf numFmtId="183" fontId="17" fillId="0" borderId="0" xfId="42" applyNumberFormat="1" applyFont="1" applyFill="1" applyBorder="1" applyAlignment="1">
      <alignment horizontal="left" vertical="top"/>
      <protection/>
    </xf>
    <xf numFmtId="0" fontId="18" fillId="0" borderId="0" xfId="42" applyFont="1" applyFill="1" applyBorder="1">
      <alignment/>
      <protection/>
    </xf>
    <xf numFmtId="0" fontId="18" fillId="0" borderId="0" xfId="42" applyFont="1" applyFill="1" applyBorder="1" applyAlignment="1">
      <alignment wrapText="1"/>
      <protection/>
    </xf>
    <xf numFmtId="0" fontId="18" fillId="0" borderId="0" xfId="42" applyFont="1" applyFill="1">
      <alignment/>
      <protection/>
    </xf>
    <xf numFmtId="175" fontId="13" fillId="0" borderId="40" xfId="42" applyNumberFormat="1" applyFont="1" applyFill="1" applyBorder="1" applyAlignment="1">
      <alignment horizontal="left" vertical="top"/>
      <protection/>
    </xf>
    <xf numFmtId="0" fontId="13" fillId="0" borderId="24" xfId="42" applyFont="1" applyFill="1" applyBorder="1" applyAlignment="1">
      <alignment horizontal="left" vertical="top" wrapText="1"/>
      <protection/>
    </xf>
    <xf numFmtId="181" fontId="12" fillId="0" borderId="0" xfId="42" applyNumberFormat="1" applyFont="1" applyFill="1" applyBorder="1" applyAlignment="1">
      <alignment horizontal="left" vertical="top"/>
      <protection/>
    </xf>
    <xf numFmtId="176" fontId="12" fillId="0" borderId="31" xfId="42" applyNumberFormat="1" applyFont="1" applyFill="1" applyBorder="1" applyAlignment="1">
      <alignment horizontal="right" vertical="top"/>
      <protection/>
    </xf>
    <xf numFmtId="179" fontId="13" fillId="0" borderId="12" xfId="42" applyNumberFormat="1" applyFont="1" applyFill="1" applyBorder="1" applyAlignment="1">
      <alignment horizontal="right" vertical="top"/>
      <protection/>
    </xf>
    <xf numFmtId="0" fontId="0" fillId="0" borderId="32" xfId="42" applyFont="1" applyFill="1" applyBorder="1">
      <alignment/>
      <protection/>
    </xf>
    <xf numFmtId="177" fontId="13" fillId="0" borderId="32" xfId="42" applyNumberFormat="1" applyFont="1" applyFill="1" applyBorder="1" applyAlignment="1">
      <alignment horizontal="left" vertical="top"/>
      <protection/>
    </xf>
    <xf numFmtId="0" fontId="13" fillId="0" borderId="42" xfId="42" applyFont="1" applyFill="1" applyBorder="1" applyAlignment="1">
      <alignment horizontal="left" vertical="top" wrapText="1"/>
      <protection/>
    </xf>
    <xf numFmtId="179" fontId="13" fillId="0" borderId="31" xfId="42" applyNumberFormat="1" applyFont="1" applyFill="1" applyBorder="1" applyAlignment="1">
      <alignment horizontal="right" vertical="top"/>
      <protection/>
    </xf>
    <xf numFmtId="0" fontId="0" fillId="0" borderId="43" xfId="42" applyFont="1" applyFill="1" applyBorder="1">
      <alignment/>
      <protection/>
    </xf>
    <xf numFmtId="177" fontId="13" fillId="0" borderId="43" xfId="42" applyNumberFormat="1" applyFont="1" applyFill="1" applyBorder="1" applyAlignment="1">
      <alignment horizontal="left" vertical="top"/>
      <protection/>
    </xf>
    <xf numFmtId="0" fontId="13" fillId="0" borderId="44" xfId="42" applyFont="1" applyFill="1" applyBorder="1" applyAlignment="1">
      <alignment horizontal="left" vertical="top" wrapText="1"/>
      <protection/>
    </xf>
    <xf numFmtId="178" fontId="12" fillId="0" borderId="12" xfId="42" applyNumberFormat="1" applyFont="1" applyFill="1" applyBorder="1" applyAlignment="1">
      <alignment horizontal="right" vertical="top"/>
      <protection/>
    </xf>
    <xf numFmtId="178" fontId="13" fillId="0" borderId="40" xfId="42" applyNumberFormat="1" applyFont="1" applyFill="1" applyBorder="1" applyAlignment="1">
      <alignment horizontal="right" vertical="top"/>
      <protection/>
    </xf>
    <xf numFmtId="0" fontId="13" fillId="0" borderId="26" xfId="42" applyFont="1" applyFill="1" applyBorder="1" applyAlignment="1">
      <alignment horizontal="left" vertical="top" wrapText="1"/>
      <protection/>
    </xf>
    <xf numFmtId="0" fontId="0" fillId="0" borderId="26" xfId="42" applyFont="1" applyFill="1" applyBorder="1">
      <alignment/>
      <protection/>
    </xf>
    <xf numFmtId="179" fontId="12" fillId="0" borderId="31" xfId="42" applyNumberFormat="1" applyFont="1" applyFill="1" applyBorder="1" applyAlignment="1">
      <alignment horizontal="right" vertical="top"/>
      <protection/>
    </xf>
    <xf numFmtId="0" fontId="0" fillId="0" borderId="31" xfId="42" applyFont="1" applyFill="1" applyBorder="1">
      <alignment/>
      <protection/>
    </xf>
    <xf numFmtId="0" fontId="12" fillId="0" borderId="40" xfId="42" applyFont="1" applyFill="1" applyBorder="1" applyAlignment="1">
      <alignment horizontal="left" vertical="top" wrapText="1"/>
      <protection/>
    </xf>
    <xf numFmtId="173" fontId="12" fillId="0" borderId="33" xfId="42" applyNumberFormat="1" applyFont="1" applyFill="1" applyBorder="1" applyAlignment="1">
      <alignment horizontal="right" vertical="top"/>
      <protection/>
    </xf>
    <xf numFmtId="0" fontId="12" fillId="0" borderId="0" xfId="42" applyFont="1" applyFill="1" applyBorder="1" applyAlignment="1">
      <alignment horizontal="left" vertical="top" wrapText="1"/>
      <protection/>
    </xf>
    <xf numFmtId="0" fontId="12" fillId="0" borderId="13" xfId="42" applyFont="1" applyFill="1" applyBorder="1" applyAlignment="1">
      <alignment horizontal="left" vertical="top" wrapText="1"/>
      <protection/>
    </xf>
    <xf numFmtId="173" fontId="13" fillId="0" borderId="31" xfId="42" applyNumberFormat="1" applyFont="1" applyFill="1" applyBorder="1" applyAlignment="1">
      <alignment horizontal="right" vertical="top"/>
      <protection/>
    </xf>
    <xf numFmtId="177" fontId="13" fillId="0" borderId="29" xfId="42" applyNumberFormat="1" applyFont="1" applyFill="1" applyBorder="1" applyAlignment="1">
      <alignment horizontal="left" vertical="top"/>
      <protection/>
    </xf>
    <xf numFmtId="0" fontId="13" fillId="0" borderId="45" xfId="42" applyFont="1" applyFill="1" applyBorder="1" applyAlignment="1">
      <alignment horizontal="left" vertical="top" wrapText="1"/>
      <protection/>
    </xf>
    <xf numFmtId="178" fontId="13" fillId="0" borderId="28" xfId="42" applyNumberFormat="1" applyFont="1" applyFill="1" applyBorder="1" applyAlignment="1">
      <alignment horizontal="right" vertical="top"/>
      <protection/>
    </xf>
    <xf numFmtId="179" fontId="13" fillId="0" borderId="28" xfId="42" applyNumberFormat="1" applyFont="1" applyFill="1" applyBorder="1" applyAlignment="1">
      <alignment horizontal="right" vertical="top"/>
      <protection/>
    </xf>
    <xf numFmtId="176" fontId="13" fillId="0" borderId="28" xfId="42" applyNumberFormat="1" applyFont="1" applyFill="1" applyBorder="1" applyAlignment="1">
      <alignment horizontal="right" vertical="top"/>
      <protection/>
    </xf>
    <xf numFmtId="175" fontId="13" fillId="0" borderId="27" xfId="42" applyNumberFormat="1" applyFont="1" applyFill="1" applyBorder="1" applyAlignment="1">
      <alignment horizontal="left" vertical="top"/>
      <protection/>
    </xf>
    <xf numFmtId="176" fontId="13" fillId="0" borderId="12" xfId="42" applyNumberFormat="1" applyFont="1" applyFill="1" applyBorder="1" applyAlignment="1">
      <alignment horizontal="right" vertical="top"/>
      <protection/>
    </xf>
    <xf numFmtId="0" fontId="0" fillId="0" borderId="34" xfId="42" applyFont="1" applyFill="1" applyBorder="1">
      <alignment/>
      <protection/>
    </xf>
    <xf numFmtId="0" fontId="13" fillId="0" borderId="46" xfId="42" applyFont="1" applyFill="1" applyBorder="1" applyAlignment="1">
      <alignment horizontal="left" vertical="top" wrapText="1"/>
      <protection/>
    </xf>
    <xf numFmtId="0" fontId="12" fillId="0" borderId="33" xfId="42" applyFont="1" applyFill="1" applyBorder="1" applyAlignment="1">
      <alignment horizontal="left" vertical="top" wrapText="1"/>
      <protection/>
    </xf>
    <xf numFmtId="0" fontId="12" fillId="0" borderId="23" xfId="42" applyFont="1" applyFill="1" applyBorder="1" applyAlignment="1">
      <alignment horizontal="left" vertical="top" wrapText="1"/>
      <protection/>
    </xf>
    <xf numFmtId="0" fontId="12" fillId="0" borderId="26" xfId="42" applyFont="1" applyFill="1" applyBorder="1" applyAlignment="1">
      <alignment horizontal="left" vertical="top" wrapText="1"/>
      <protection/>
    </xf>
    <xf numFmtId="0" fontId="0" fillId="0" borderId="32" xfId="42" applyFont="1" applyFill="1" applyBorder="1">
      <alignment/>
      <protection/>
    </xf>
    <xf numFmtId="0" fontId="0" fillId="0" borderId="29" xfId="42" applyFont="1" applyFill="1" applyBorder="1">
      <alignment/>
      <protection/>
    </xf>
    <xf numFmtId="0" fontId="0" fillId="0" borderId="30" xfId="42" applyFont="1" applyFill="1" applyBorder="1">
      <alignment/>
      <protection/>
    </xf>
    <xf numFmtId="0" fontId="0" fillId="0" borderId="28" xfId="42" applyFont="1" applyFill="1" applyBorder="1">
      <alignment/>
      <protection/>
    </xf>
    <xf numFmtId="173" fontId="13" fillId="0" borderId="28" xfId="42" applyNumberFormat="1" applyFont="1" applyFill="1" applyBorder="1" applyAlignment="1">
      <alignment horizontal="right" vertical="top"/>
      <protection/>
    </xf>
    <xf numFmtId="184" fontId="12" fillId="0" borderId="12" xfId="42" applyNumberFormat="1" applyFont="1" applyFill="1" applyBorder="1" applyAlignment="1">
      <alignment horizontal="right" vertical="top"/>
      <protection/>
    </xf>
    <xf numFmtId="175" fontId="13" fillId="0" borderId="29" xfId="42" applyNumberFormat="1" applyFont="1" applyFill="1" applyBorder="1" applyAlignment="1">
      <alignment horizontal="left" vertical="top"/>
      <protection/>
    </xf>
    <xf numFmtId="184" fontId="13" fillId="0" borderId="28" xfId="42" applyNumberFormat="1" applyFont="1" applyFill="1" applyBorder="1" applyAlignment="1">
      <alignment horizontal="right" vertical="top"/>
      <protection/>
    </xf>
    <xf numFmtId="0" fontId="12" fillId="0" borderId="45" xfId="42" applyFont="1" applyFill="1" applyBorder="1" applyAlignment="1">
      <alignment horizontal="left" vertical="top" wrapText="1"/>
      <protection/>
    </xf>
    <xf numFmtId="176" fontId="12" fillId="0" borderId="28" xfId="42" applyNumberFormat="1" applyFont="1" applyFill="1" applyBorder="1" applyAlignment="1">
      <alignment horizontal="right" vertical="top"/>
      <protection/>
    </xf>
    <xf numFmtId="0" fontId="0" fillId="0" borderId="47" xfId="42" applyFont="1" applyFill="1" applyBorder="1">
      <alignment/>
      <protection/>
    </xf>
    <xf numFmtId="175" fontId="13" fillId="0" borderId="43" xfId="42" applyNumberFormat="1" applyFont="1" applyFill="1" applyBorder="1" applyAlignment="1">
      <alignment horizontal="left" vertical="top"/>
      <protection/>
    </xf>
    <xf numFmtId="176" fontId="13" fillId="0" borderId="47" xfId="42" applyNumberFormat="1" applyFont="1" applyFill="1" applyBorder="1" applyAlignment="1">
      <alignment horizontal="right" vertical="top"/>
      <protection/>
    </xf>
    <xf numFmtId="176" fontId="13" fillId="0" borderId="31" xfId="42" applyNumberFormat="1" applyFont="1" applyFill="1" applyBorder="1" applyAlignment="1">
      <alignment horizontal="right" vertical="top"/>
      <protection/>
    </xf>
    <xf numFmtId="179" fontId="12" fillId="0" borderId="12" xfId="42" applyNumberFormat="1" applyFont="1" applyFill="1" applyBorder="1" applyAlignment="1">
      <alignment horizontal="right" vertical="top"/>
      <protection/>
    </xf>
    <xf numFmtId="181" fontId="12" fillId="0" borderId="13" xfId="42" applyNumberFormat="1" applyFont="1" applyFill="1" applyBorder="1" applyAlignment="1">
      <alignment horizontal="left" vertical="top"/>
      <protection/>
    </xf>
    <xf numFmtId="0" fontId="12" fillId="0" borderId="46" xfId="42" applyFont="1" applyFill="1" applyBorder="1" applyAlignment="1">
      <alignment horizontal="left" vertical="top" wrapText="1"/>
      <protection/>
    </xf>
    <xf numFmtId="179" fontId="12" fillId="0" borderId="34" xfId="42" applyNumberFormat="1" applyFont="1" applyFill="1" applyBorder="1" applyAlignment="1">
      <alignment horizontal="right" vertical="top"/>
      <protection/>
    </xf>
    <xf numFmtId="177" fontId="13" fillId="0" borderId="0" xfId="42" applyNumberFormat="1" applyFont="1" applyFill="1" applyBorder="1" applyAlignment="1">
      <alignment horizontal="left" vertical="top"/>
      <protection/>
    </xf>
    <xf numFmtId="175" fontId="13" fillId="0" borderId="19" xfId="42" applyNumberFormat="1" applyFont="1" applyFill="1" applyBorder="1" applyAlignment="1">
      <alignment horizontal="left" vertical="top"/>
      <protection/>
    </xf>
    <xf numFmtId="0" fontId="13" fillId="0" borderId="48" xfId="42" applyFont="1" applyFill="1" applyBorder="1" applyAlignment="1">
      <alignment horizontal="left" vertical="top" wrapText="1"/>
      <protection/>
    </xf>
    <xf numFmtId="176" fontId="13" fillId="0" borderId="27" xfId="42" applyNumberFormat="1" applyFont="1" applyFill="1" applyBorder="1" applyAlignment="1">
      <alignment horizontal="right" vertical="top"/>
      <protection/>
    </xf>
    <xf numFmtId="179" fontId="12" fillId="0" borderId="20" xfId="42" applyNumberFormat="1" applyFont="1" applyFill="1" applyBorder="1" applyAlignment="1">
      <alignment horizontal="right" vertical="top"/>
      <protection/>
    </xf>
    <xf numFmtId="181" fontId="12" fillId="0" borderId="29" xfId="42" applyNumberFormat="1" applyFont="1" applyFill="1" applyBorder="1" applyAlignment="1">
      <alignment horizontal="left" vertical="top"/>
      <protection/>
    </xf>
    <xf numFmtId="0" fontId="12" fillId="0" borderId="49" xfId="42" applyFont="1" applyFill="1" applyBorder="1" applyAlignment="1">
      <alignment horizontal="left" vertical="top" wrapText="1"/>
      <protection/>
    </xf>
    <xf numFmtId="176" fontId="12" fillId="0" borderId="32" xfId="42" applyNumberFormat="1" applyFont="1" applyFill="1" applyBorder="1" applyAlignment="1">
      <alignment horizontal="right" vertical="top"/>
      <protection/>
    </xf>
    <xf numFmtId="0" fontId="0" fillId="0" borderId="14" xfId="42" applyFont="1" applyFill="1" applyBorder="1">
      <alignment/>
      <protection/>
    </xf>
    <xf numFmtId="177" fontId="13" fillId="0" borderId="15" xfId="42" applyNumberFormat="1" applyFont="1" applyFill="1" applyBorder="1" applyAlignment="1">
      <alignment horizontal="left" vertical="top"/>
      <protection/>
    </xf>
    <xf numFmtId="0" fontId="13" fillId="0" borderId="50" xfId="42" applyFont="1" applyFill="1" applyBorder="1" applyAlignment="1">
      <alignment horizontal="left" vertical="top" wrapText="1"/>
      <protection/>
    </xf>
    <xf numFmtId="181" fontId="12" fillId="0" borderId="14" xfId="42" applyNumberFormat="1" applyFont="1" applyFill="1" applyBorder="1" applyAlignment="1">
      <alignment horizontal="left" vertical="top"/>
      <protection/>
    </xf>
    <xf numFmtId="0" fontId="12" fillId="0" borderId="48" xfId="42" applyFont="1" applyFill="1" applyBorder="1" applyAlignment="1">
      <alignment horizontal="left" vertical="top" wrapText="1"/>
      <protection/>
    </xf>
    <xf numFmtId="176" fontId="12" fillId="0" borderId="27" xfId="42" applyNumberFormat="1" applyFont="1" applyFill="1" applyBorder="1" applyAlignment="1">
      <alignment horizontal="right" vertical="top"/>
      <protection/>
    </xf>
    <xf numFmtId="0" fontId="0" fillId="0" borderId="35" xfId="42" applyFont="1" applyFill="1" applyBorder="1">
      <alignment/>
      <protection/>
    </xf>
    <xf numFmtId="0" fontId="13" fillId="0" borderId="51" xfId="42" applyFont="1" applyFill="1" applyBorder="1" applyAlignment="1">
      <alignment horizontal="left" vertical="top" wrapText="1"/>
      <protection/>
    </xf>
    <xf numFmtId="0" fontId="12" fillId="0" borderId="50" xfId="42" applyFont="1" applyFill="1" applyBorder="1" applyAlignment="1">
      <alignment horizontal="left" vertical="top" wrapText="1"/>
      <protection/>
    </xf>
    <xf numFmtId="179" fontId="12" fillId="0" borderId="29" xfId="42" applyNumberFormat="1" applyFont="1" applyFill="1" applyBorder="1" applyAlignment="1">
      <alignment horizontal="right" vertical="top"/>
      <protection/>
    </xf>
    <xf numFmtId="0" fontId="0" fillId="0" borderId="18" xfId="42" applyFont="1" applyFill="1" applyBorder="1">
      <alignment/>
      <protection/>
    </xf>
    <xf numFmtId="179" fontId="13" fillId="0" borderId="27" xfId="42" applyNumberFormat="1" applyFont="1" applyFill="1" applyBorder="1" applyAlignment="1">
      <alignment horizontal="right" vertical="top"/>
      <protection/>
    </xf>
    <xf numFmtId="0" fontId="12" fillId="0" borderId="41" xfId="42" applyFont="1" applyFill="1" applyBorder="1" applyAlignment="1">
      <alignment horizontal="left" vertical="top" wrapText="1"/>
      <protection/>
    </xf>
    <xf numFmtId="178" fontId="12" fillId="0" borderId="51" xfId="42" applyNumberFormat="1" applyFont="1" applyFill="1" applyBorder="1" applyAlignment="1">
      <alignment horizontal="right" vertical="top"/>
      <protection/>
    </xf>
    <xf numFmtId="0" fontId="0" fillId="0" borderId="41" xfId="42" applyFont="1" applyFill="1" applyBorder="1">
      <alignment/>
      <protection/>
    </xf>
    <xf numFmtId="0" fontId="11" fillId="0" borderId="0" xfId="42" applyFont="1" applyFill="1" applyBorder="1" applyAlignment="1">
      <alignment horizontal="right" vertical="top" wrapText="1"/>
      <protection/>
    </xf>
    <xf numFmtId="0" fontId="17" fillId="0" borderId="0" xfId="42" applyFont="1" applyFill="1" applyAlignment="1">
      <alignment horizontal="left" vertical="top"/>
      <protection/>
    </xf>
    <xf numFmtId="183" fontId="17" fillId="0" borderId="0" xfId="42" applyNumberFormat="1" applyFont="1" applyFill="1" applyAlignment="1">
      <alignment horizontal="left" vertical="top"/>
      <protection/>
    </xf>
    <xf numFmtId="0" fontId="18" fillId="0" borderId="0" xfId="42" applyFont="1" applyFill="1" applyAlignment="1">
      <alignment wrapText="1"/>
      <protection/>
    </xf>
    <xf numFmtId="0" fontId="0" fillId="0" borderId="10" xfId="42" applyFont="1" applyBorder="1">
      <alignment/>
      <protection/>
    </xf>
    <xf numFmtId="0" fontId="0" fillId="0" borderId="10" xfId="42" applyFont="1" applyBorder="1" applyAlignment="1">
      <alignment wrapText="1"/>
      <protection/>
    </xf>
    <xf numFmtId="0" fontId="2" fillId="0" borderId="10" xfId="42" applyFont="1" applyBorder="1" applyAlignment="1">
      <alignment horizontal="left" vertical="top"/>
      <protection/>
    </xf>
    <xf numFmtId="4" fontId="5" fillId="0" borderId="10" xfId="42" applyNumberFormat="1" applyFont="1" applyBorder="1" applyAlignment="1">
      <alignment vertical="top"/>
      <protection/>
    </xf>
    <xf numFmtId="0" fontId="1" fillId="0" borderId="10" xfId="42" applyFont="1" applyFill="1" applyBorder="1" applyAlignment="1">
      <alignment horizontal="left" vertical="top"/>
      <protection/>
    </xf>
    <xf numFmtId="183" fontId="1" fillId="0" borderId="10" xfId="42" applyNumberFormat="1" applyFont="1" applyFill="1" applyBorder="1" applyAlignment="1">
      <alignment horizontal="left" vertical="top"/>
      <protection/>
    </xf>
    <xf numFmtId="0" fontId="0" fillId="0" borderId="10" xfId="42" applyFont="1" applyFill="1" applyBorder="1" applyAlignment="1">
      <alignment wrapText="1"/>
      <protection/>
    </xf>
    <xf numFmtId="0" fontId="4" fillId="0" borderId="52" xfId="42" applyFont="1" applyFill="1" applyBorder="1" applyAlignment="1">
      <alignment horizontal="center" vertical="center"/>
      <protection/>
    </xf>
    <xf numFmtId="0" fontId="4" fillId="0" borderId="53" xfId="42" applyFont="1" applyFill="1" applyBorder="1" applyAlignment="1">
      <alignment horizontal="center" vertical="center"/>
      <protection/>
    </xf>
    <xf numFmtId="0" fontId="4" fillId="0" borderId="54" xfId="42" applyFont="1" applyFill="1" applyBorder="1" applyAlignment="1">
      <alignment horizontal="center" vertical="center"/>
      <protection/>
    </xf>
    <xf numFmtId="0" fontId="4" fillId="0" borderId="55" xfId="42" applyFont="1" applyFill="1" applyBorder="1" applyAlignment="1">
      <alignment horizontal="center" vertical="center" wrapText="1"/>
      <protection/>
    </xf>
    <xf numFmtId="0" fontId="0" fillId="0" borderId="56" xfId="42" applyFont="1" applyFill="1" applyBorder="1">
      <alignment/>
      <protection/>
    </xf>
    <xf numFmtId="181" fontId="12" fillId="0" borderId="57" xfId="42" applyNumberFormat="1" applyFont="1" applyFill="1" applyBorder="1" applyAlignment="1">
      <alignment horizontal="left" vertical="top"/>
      <protection/>
    </xf>
    <xf numFmtId="173" fontId="12" fillId="0" borderId="40" xfId="42" applyNumberFormat="1" applyFont="1" applyFill="1" applyBorder="1" applyAlignment="1">
      <alignment horizontal="right" vertical="top"/>
      <protection/>
    </xf>
    <xf numFmtId="175" fontId="13" fillId="0" borderId="22" xfId="42" applyNumberFormat="1" applyFont="1" applyFill="1" applyBorder="1" applyAlignment="1">
      <alignment horizontal="left" vertical="top"/>
      <protection/>
    </xf>
    <xf numFmtId="173" fontId="13" fillId="0" borderId="0" xfId="42" applyNumberFormat="1" applyFont="1" applyFill="1" applyBorder="1" applyAlignment="1">
      <alignment horizontal="right" vertical="top"/>
      <protection/>
    </xf>
    <xf numFmtId="0" fontId="0" fillId="0" borderId="0" xfId="42" applyFont="1" applyFill="1" applyBorder="1">
      <alignment/>
      <protection/>
    </xf>
    <xf numFmtId="0" fontId="0" fillId="0" borderId="0" xfId="42" applyFont="1" applyFill="1">
      <alignment/>
      <protection/>
    </xf>
    <xf numFmtId="0" fontId="0" fillId="0" borderId="11" xfId="42" applyFont="1" applyFill="1" applyBorder="1">
      <alignment/>
      <protection/>
    </xf>
    <xf numFmtId="0" fontId="0" fillId="0" borderId="22" xfId="42" applyFont="1" applyFill="1" applyBorder="1">
      <alignment/>
      <protection/>
    </xf>
    <xf numFmtId="0" fontId="0" fillId="0" borderId="23" xfId="42" applyFont="1" applyFill="1" applyBorder="1">
      <alignment/>
      <protection/>
    </xf>
    <xf numFmtId="0" fontId="0" fillId="0" borderId="40" xfId="42" applyFont="1" applyFill="1" applyBorder="1">
      <alignment/>
      <protection/>
    </xf>
    <xf numFmtId="0" fontId="7" fillId="0" borderId="58" xfId="42" applyFont="1" applyFill="1" applyBorder="1">
      <alignment/>
      <protection/>
    </xf>
    <xf numFmtId="0" fontId="7" fillId="0" borderId="41" xfId="42" applyFont="1" applyFill="1" applyBorder="1">
      <alignment/>
      <protection/>
    </xf>
    <xf numFmtId="0" fontId="12" fillId="0" borderId="59" xfId="42" applyFont="1" applyFill="1" applyBorder="1" applyAlignment="1">
      <alignment horizontal="left" vertical="top" wrapText="1"/>
      <protection/>
    </xf>
    <xf numFmtId="179" fontId="12" fillId="0" borderId="58" xfId="42" applyNumberFormat="1" applyFont="1" applyFill="1" applyBorder="1" applyAlignment="1">
      <alignment horizontal="right" vertical="top"/>
      <protection/>
    </xf>
    <xf numFmtId="174" fontId="12" fillId="0" borderId="51" xfId="42" applyNumberFormat="1" applyFont="1" applyFill="1" applyBorder="1" applyAlignment="1">
      <alignment horizontal="left" vertical="top"/>
      <protection/>
    </xf>
    <xf numFmtId="181" fontId="12" fillId="0" borderId="41" xfId="42" applyNumberFormat="1" applyFont="1" applyFill="1" applyBorder="1" applyAlignment="1">
      <alignment horizontal="left" vertical="top"/>
      <protection/>
    </xf>
    <xf numFmtId="0" fontId="21" fillId="0" borderId="52" xfId="42" applyFont="1" applyFill="1" applyBorder="1" applyAlignment="1">
      <alignment horizontal="center" vertical="center"/>
      <protection/>
    </xf>
    <xf numFmtId="0" fontId="21" fillId="0" borderId="53" xfId="42" applyFont="1" applyFill="1" applyBorder="1" applyAlignment="1">
      <alignment horizontal="center" vertical="center"/>
      <protection/>
    </xf>
    <xf numFmtId="0" fontId="21" fillId="0" borderId="54" xfId="42" applyFont="1" applyFill="1" applyBorder="1" applyAlignment="1">
      <alignment horizontal="center" vertical="center"/>
      <protection/>
    </xf>
    <xf numFmtId="0" fontId="21" fillId="0" borderId="55" xfId="42" applyFont="1" applyFill="1" applyBorder="1" applyAlignment="1">
      <alignment horizontal="center" vertical="center" wrapText="1"/>
      <protection/>
    </xf>
    <xf numFmtId="0" fontId="8" fillId="0" borderId="60" xfId="42" applyFont="1" applyFill="1" applyBorder="1" applyAlignment="1">
      <alignment horizontal="center" vertical="center"/>
      <protection/>
    </xf>
    <xf numFmtId="2" fontId="8" fillId="0" borderId="61" xfId="42" applyNumberFormat="1" applyFont="1" applyFill="1" applyBorder="1" applyAlignment="1">
      <alignment horizontal="center" vertical="center"/>
      <protection/>
    </xf>
    <xf numFmtId="4" fontId="8" fillId="0" borderId="62" xfId="42" applyNumberFormat="1" applyFont="1" applyFill="1" applyBorder="1" applyAlignment="1">
      <alignment horizontal="center" vertical="center"/>
      <protection/>
    </xf>
    <xf numFmtId="0" fontId="8" fillId="0" borderId="0" xfId="42" applyFont="1" applyFill="1" applyBorder="1" applyAlignment="1">
      <alignment horizontal="center" vertical="center"/>
      <protection/>
    </xf>
    <xf numFmtId="0" fontId="8" fillId="0" borderId="0" xfId="42" applyFont="1" applyFill="1" applyAlignment="1">
      <alignment horizontal="center" vertical="center"/>
      <protection/>
    </xf>
    <xf numFmtId="172" fontId="11" fillId="33" borderId="63" xfId="42" applyNumberFormat="1" applyFont="1" applyFill="1" applyBorder="1" applyAlignment="1">
      <alignment horizontal="left" vertical="top"/>
      <protection/>
    </xf>
    <xf numFmtId="0" fontId="0" fillId="33" borderId="0" xfId="42" applyFont="1" applyFill="1" applyBorder="1">
      <alignment/>
      <protection/>
    </xf>
    <xf numFmtId="0" fontId="0" fillId="33" borderId="64" xfId="42" applyFont="1" applyFill="1" applyBorder="1">
      <alignment/>
      <protection/>
    </xf>
    <xf numFmtId="0" fontId="0" fillId="33" borderId="65" xfId="42" applyFont="1" applyFill="1" applyBorder="1">
      <alignment/>
      <protection/>
    </xf>
    <xf numFmtId="0" fontId="11" fillId="33" borderId="66" xfId="42" applyFont="1" applyFill="1" applyBorder="1" applyAlignment="1">
      <alignment horizontal="left" vertical="top" wrapText="1"/>
      <protection/>
    </xf>
    <xf numFmtId="173" fontId="11" fillId="33" borderId="64" xfId="42" applyNumberFormat="1" applyFont="1" applyFill="1" applyBorder="1" applyAlignment="1">
      <alignment horizontal="right" vertical="top"/>
      <protection/>
    </xf>
    <xf numFmtId="0" fontId="0" fillId="33" borderId="0" xfId="42" applyFont="1" applyFill="1" applyBorder="1">
      <alignment/>
      <protection/>
    </xf>
    <xf numFmtId="0" fontId="0" fillId="33" borderId="37" xfId="42" applyFont="1" applyFill="1" applyBorder="1">
      <alignment/>
      <protection/>
    </xf>
    <xf numFmtId="0" fontId="11" fillId="33" borderId="39" xfId="42" applyFont="1" applyFill="1" applyBorder="1" applyAlignment="1">
      <alignment horizontal="left" vertical="top" wrapText="1"/>
      <protection/>
    </xf>
    <xf numFmtId="173" fontId="11" fillId="33" borderId="37" xfId="42" applyNumberFormat="1" applyFont="1" applyFill="1" applyBorder="1" applyAlignment="1">
      <alignment horizontal="right" vertical="top"/>
      <protection/>
    </xf>
    <xf numFmtId="0" fontId="0" fillId="33" borderId="37" xfId="42" applyFont="1" applyFill="1" applyBorder="1">
      <alignment/>
      <protection/>
    </xf>
    <xf numFmtId="176" fontId="11" fillId="33" borderId="37" xfId="42" applyNumberFormat="1" applyFont="1" applyFill="1" applyBorder="1" applyAlignment="1">
      <alignment horizontal="right" vertical="top"/>
      <protection/>
    </xf>
    <xf numFmtId="180" fontId="11" fillId="33" borderId="37" xfId="42" applyNumberFormat="1" applyFont="1" applyFill="1" applyBorder="1" applyAlignment="1">
      <alignment horizontal="left" vertical="top"/>
      <protection/>
    </xf>
    <xf numFmtId="180" fontId="11" fillId="33" borderId="11" xfId="42" applyNumberFormat="1" applyFont="1" applyFill="1" applyBorder="1" applyAlignment="1">
      <alignment horizontal="left" vertical="top"/>
      <protection/>
    </xf>
    <xf numFmtId="0" fontId="0" fillId="33" borderId="23" xfId="42" applyFont="1" applyFill="1" applyBorder="1">
      <alignment/>
      <protection/>
    </xf>
    <xf numFmtId="0" fontId="11" fillId="33" borderId="23" xfId="42" applyFont="1" applyFill="1" applyBorder="1" applyAlignment="1">
      <alignment horizontal="left" vertical="top" wrapText="1"/>
      <protection/>
    </xf>
    <xf numFmtId="184" fontId="11" fillId="33" borderId="0" xfId="42" applyNumberFormat="1" applyFont="1" applyFill="1" applyBorder="1" applyAlignment="1">
      <alignment horizontal="right" vertical="top"/>
      <protection/>
    </xf>
    <xf numFmtId="0" fontId="0" fillId="33" borderId="11" xfId="42" applyFont="1" applyFill="1" applyBorder="1">
      <alignment/>
      <protection/>
    </xf>
    <xf numFmtId="0" fontId="0" fillId="33" borderId="26" xfId="42" applyFont="1" applyFill="1" applyBorder="1">
      <alignment/>
      <protection/>
    </xf>
    <xf numFmtId="0" fontId="0" fillId="33" borderId="13" xfId="42" applyFont="1" applyFill="1" applyBorder="1">
      <alignment/>
      <protection/>
    </xf>
    <xf numFmtId="0" fontId="11" fillId="33" borderId="26" xfId="42" applyFont="1" applyFill="1" applyBorder="1" applyAlignment="1">
      <alignment horizontal="left" vertical="top" wrapText="1"/>
      <protection/>
    </xf>
    <xf numFmtId="0" fontId="0" fillId="33" borderId="31" xfId="42" applyFont="1" applyFill="1" applyBorder="1">
      <alignment/>
      <protection/>
    </xf>
    <xf numFmtId="0" fontId="0" fillId="33" borderId="32" xfId="42" applyFont="1" applyFill="1" applyBorder="1">
      <alignment/>
      <protection/>
    </xf>
    <xf numFmtId="0" fontId="11" fillId="33" borderId="42" xfId="42" applyFont="1" applyFill="1" applyBorder="1" applyAlignment="1">
      <alignment horizontal="left" vertical="top" wrapText="1"/>
      <protection/>
    </xf>
    <xf numFmtId="184" fontId="11" fillId="33" borderId="31" xfId="42" applyNumberFormat="1" applyFont="1" applyFill="1" applyBorder="1" applyAlignment="1">
      <alignment horizontal="right" vertical="top"/>
      <protection/>
    </xf>
    <xf numFmtId="180" fontId="11" fillId="33" borderId="30" xfId="42" applyNumberFormat="1" applyFont="1" applyFill="1" applyBorder="1" applyAlignment="1">
      <alignment horizontal="left" vertical="top"/>
      <protection/>
    </xf>
    <xf numFmtId="0" fontId="0" fillId="33" borderId="22" xfId="42" applyFont="1" applyFill="1" applyBorder="1">
      <alignment/>
      <protection/>
    </xf>
    <xf numFmtId="176" fontId="11" fillId="33" borderId="0" xfId="42" applyNumberFormat="1" applyFont="1" applyFill="1" applyBorder="1" applyAlignment="1">
      <alignment horizontal="right" vertical="top"/>
      <protection/>
    </xf>
    <xf numFmtId="4" fontId="13" fillId="0" borderId="33" xfId="42" applyNumberFormat="1" applyFont="1" applyFill="1" applyBorder="1" applyAlignment="1">
      <alignment horizontal="right" vertical="top"/>
      <protection/>
    </xf>
    <xf numFmtId="0" fontId="20" fillId="0" borderId="42" xfId="42" applyFont="1" applyFill="1" applyBorder="1" applyAlignment="1">
      <alignment horizontal="left" vertical="top" wrapText="1"/>
      <protection/>
    </xf>
    <xf numFmtId="176" fontId="12" fillId="0" borderId="0" xfId="42" applyNumberFormat="1" applyFont="1" applyFill="1" applyBorder="1" applyAlignment="1">
      <alignment horizontal="right" vertical="top"/>
      <protection/>
    </xf>
    <xf numFmtId="174" fontId="12" fillId="0" borderId="21" xfId="42" applyNumberFormat="1" applyFont="1" applyFill="1" applyBorder="1" applyAlignment="1">
      <alignment horizontal="left" vertical="top"/>
      <protection/>
    </xf>
    <xf numFmtId="0" fontId="13" fillId="0" borderId="41" xfId="42" applyFont="1" applyFill="1" applyBorder="1" applyAlignment="1">
      <alignment horizontal="left" vertical="top" wrapText="1"/>
      <protection/>
    </xf>
    <xf numFmtId="176" fontId="13" fillId="0" borderId="51" xfId="42" applyNumberFormat="1" applyFont="1" applyFill="1" applyBorder="1" applyAlignment="1">
      <alignment horizontal="right" vertical="top"/>
      <protection/>
    </xf>
    <xf numFmtId="174" fontId="12" fillId="0" borderId="33" xfId="42" applyNumberFormat="1" applyFont="1" applyFill="1" applyBorder="1" applyAlignment="1">
      <alignment horizontal="left" vertical="top"/>
      <protection/>
    </xf>
    <xf numFmtId="176" fontId="13" fillId="0" borderId="26" xfId="42" applyNumberFormat="1" applyFont="1" applyFill="1" applyBorder="1" applyAlignment="1">
      <alignment horizontal="right" vertical="top"/>
      <protection/>
    </xf>
    <xf numFmtId="174" fontId="12" fillId="0" borderId="23" xfId="42" applyNumberFormat="1" applyFont="1" applyFill="1" applyBorder="1" applyAlignment="1">
      <alignment horizontal="left" vertical="top"/>
      <protection/>
    </xf>
    <xf numFmtId="181" fontId="12" fillId="0" borderId="25" xfId="42" applyNumberFormat="1" applyFont="1" applyFill="1" applyBorder="1" applyAlignment="1">
      <alignment horizontal="left" vertical="top"/>
      <protection/>
    </xf>
    <xf numFmtId="0" fontId="0" fillId="0" borderId="29" xfId="42" applyFont="1" applyFill="1" applyBorder="1">
      <alignment/>
      <protection/>
    </xf>
    <xf numFmtId="0" fontId="13" fillId="0" borderId="35" xfId="42" applyFont="1" applyFill="1" applyBorder="1" applyAlignment="1">
      <alignment horizontal="left" vertical="top" wrapText="1"/>
      <protection/>
    </xf>
    <xf numFmtId="0" fontId="0" fillId="0" borderId="27" xfId="42" applyFont="1" applyFill="1" applyBorder="1">
      <alignment/>
      <protection/>
    </xf>
    <xf numFmtId="176" fontId="13" fillId="0" borderId="41" xfId="42" applyNumberFormat="1" applyFont="1" applyFill="1" applyBorder="1" applyAlignment="1">
      <alignment horizontal="right" vertical="top"/>
      <protection/>
    </xf>
    <xf numFmtId="177" fontId="20" fillId="0" borderId="29" xfId="42" applyNumberFormat="1" applyFont="1" applyFill="1" applyBorder="1" applyAlignment="1">
      <alignment horizontal="left" vertical="top"/>
      <protection/>
    </xf>
    <xf numFmtId="0" fontId="20" fillId="0" borderId="45" xfId="42" applyFont="1" applyFill="1" applyBorder="1" applyAlignment="1">
      <alignment horizontal="left" vertical="top" wrapText="1"/>
      <protection/>
    </xf>
    <xf numFmtId="179" fontId="20" fillId="0" borderId="28" xfId="42" applyNumberFormat="1" applyFont="1" applyFill="1" applyBorder="1" applyAlignment="1">
      <alignment horizontal="right" vertical="top"/>
      <protection/>
    </xf>
    <xf numFmtId="177" fontId="20" fillId="0" borderId="43" xfId="42" applyNumberFormat="1" applyFont="1" applyFill="1" applyBorder="1" applyAlignment="1">
      <alignment horizontal="left" vertical="top"/>
      <protection/>
    </xf>
    <xf numFmtId="179" fontId="20" fillId="0" borderId="47" xfId="42" applyNumberFormat="1" applyFont="1" applyFill="1" applyBorder="1" applyAlignment="1">
      <alignment horizontal="right" vertical="top"/>
      <protection/>
    </xf>
    <xf numFmtId="0" fontId="22" fillId="33" borderId="39" xfId="42" applyFont="1" applyFill="1" applyBorder="1" applyAlignment="1">
      <alignment horizontal="left" vertical="top" wrapText="1"/>
      <protection/>
    </xf>
    <xf numFmtId="0" fontId="23" fillId="0" borderId="48" xfId="42" applyFont="1" applyFill="1" applyBorder="1" applyAlignment="1">
      <alignment horizontal="left" vertical="top" wrapText="1"/>
      <protection/>
    </xf>
    <xf numFmtId="176" fontId="23" fillId="0" borderId="27" xfId="42" applyNumberFormat="1" applyFont="1" applyFill="1" applyBorder="1" applyAlignment="1">
      <alignment horizontal="right" vertical="top"/>
      <protection/>
    </xf>
    <xf numFmtId="176" fontId="23" fillId="0" borderId="51" xfId="42" applyNumberFormat="1" applyFont="1" applyFill="1" applyBorder="1" applyAlignment="1">
      <alignment horizontal="right" vertical="top"/>
      <protection/>
    </xf>
    <xf numFmtId="177" fontId="20" fillId="0" borderId="36" xfId="42" applyNumberFormat="1" applyFont="1" applyFill="1" applyBorder="1" applyAlignment="1">
      <alignment horizontal="left" vertical="top"/>
      <protection/>
    </xf>
    <xf numFmtId="0" fontId="20" fillId="0" borderId="51" xfId="42" applyFont="1" applyFill="1" applyBorder="1" applyAlignment="1">
      <alignment horizontal="left" vertical="top" wrapText="1"/>
      <protection/>
    </xf>
    <xf numFmtId="179" fontId="20" fillId="0" borderId="41" xfId="42" applyNumberFormat="1" applyFont="1" applyFill="1" applyBorder="1" applyAlignment="1">
      <alignment horizontal="right" vertical="top"/>
      <protection/>
    </xf>
    <xf numFmtId="179" fontId="20" fillId="0" borderId="51" xfId="42" applyNumberFormat="1" applyFont="1" applyFill="1" applyBorder="1" applyAlignment="1">
      <alignment horizontal="right" vertical="top"/>
      <protection/>
    </xf>
    <xf numFmtId="0" fontId="5" fillId="0" borderId="52" xfId="42" applyFont="1" applyFill="1" applyBorder="1" applyAlignment="1">
      <alignment horizontal="center" vertical="center"/>
      <protection/>
    </xf>
    <xf numFmtId="0" fontId="5" fillId="0" borderId="53" xfId="42" applyFont="1" applyFill="1" applyBorder="1" applyAlignment="1">
      <alignment horizontal="center" vertical="center"/>
      <protection/>
    </xf>
    <xf numFmtId="0" fontId="5" fillId="0" borderId="54" xfId="42" applyFont="1" applyFill="1" applyBorder="1" applyAlignment="1">
      <alignment horizontal="center" vertical="center"/>
      <protection/>
    </xf>
    <xf numFmtId="0" fontId="5" fillId="0" borderId="55" xfId="42" applyFont="1" applyFill="1" applyBorder="1" applyAlignment="1">
      <alignment horizontal="center" vertical="center" wrapText="1"/>
      <protection/>
    </xf>
    <xf numFmtId="180" fontId="11" fillId="33" borderId="23" xfId="42" applyNumberFormat="1" applyFont="1" applyFill="1" applyBorder="1" applyAlignment="1">
      <alignment horizontal="left" vertical="top"/>
      <protection/>
    </xf>
    <xf numFmtId="0" fontId="13" fillId="0" borderId="21" xfId="42" applyFont="1" applyFill="1" applyBorder="1" applyAlignment="1">
      <alignment horizontal="left" vertical="top" wrapText="1"/>
      <protection/>
    </xf>
    <xf numFmtId="0" fontId="0" fillId="0" borderId="67" xfId="42" applyFont="1" applyFill="1" applyBorder="1">
      <alignment/>
      <protection/>
    </xf>
    <xf numFmtId="178" fontId="12" fillId="0" borderId="26" xfId="42" applyNumberFormat="1" applyFont="1" applyFill="1" applyBorder="1" applyAlignment="1">
      <alignment horizontal="right" vertical="top"/>
      <protection/>
    </xf>
    <xf numFmtId="179" fontId="13" fillId="0" borderId="47" xfId="42" applyNumberFormat="1" applyFont="1" applyFill="1" applyBorder="1" applyAlignment="1">
      <alignment horizontal="right" vertical="top"/>
      <protection/>
    </xf>
    <xf numFmtId="0" fontId="20" fillId="0" borderId="44" xfId="42" applyFont="1" applyFill="1" applyBorder="1" applyAlignment="1">
      <alignment horizontal="left" vertical="top" wrapText="1"/>
      <protection/>
    </xf>
    <xf numFmtId="181" fontId="23" fillId="0" borderId="29" xfId="42" applyNumberFormat="1" applyFont="1" applyFill="1" applyBorder="1" applyAlignment="1">
      <alignment horizontal="left" vertical="top"/>
      <protection/>
    </xf>
    <xf numFmtId="178" fontId="13" fillId="0" borderId="34" xfId="42" applyNumberFormat="1" applyFont="1" applyFill="1" applyBorder="1" applyAlignment="1">
      <alignment horizontal="right" vertical="top"/>
      <protection/>
    </xf>
    <xf numFmtId="0" fontId="20" fillId="0" borderId="68" xfId="42" applyFont="1" applyFill="1" applyBorder="1" applyAlignment="1">
      <alignment horizontal="left" vertical="top" wrapText="1"/>
      <protection/>
    </xf>
    <xf numFmtId="178" fontId="13" fillId="0" borderId="47" xfId="42" applyNumberFormat="1" applyFont="1" applyFill="1" applyBorder="1" applyAlignment="1">
      <alignment horizontal="right" vertical="top"/>
      <protection/>
    </xf>
    <xf numFmtId="0" fontId="13" fillId="0" borderId="25" xfId="42" applyFont="1" applyFill="1" applyBorder="1" applyAlignment="1">
      <alignment horizontal="left" vertical="top" wrapText="1"/>
      <protection/>
    </xf>
    <xf numFmtId="174" fontId="12" fillId="0" borderId="69" xfId="42" applyNumberFormat="1" applyFont="1" applyFill="1" applyBorder="1" applyAlignment="1">
      <alignment horizontal="left" vertical="top"/>
      <protection/>
    </xf>
    <xf numFmtId="172" fontId="11" fillId="33" borderId="23" xfId="42" applyNumberFormat="1" applyFont="1" applyFill="1" applyBorder="1" applyAlignment="1">
      <alignment horizontal="left" vertical="top"/>
      <protection/>
    </xf>
    <xf numFmtId="0" fontId="7" fillId="0" borderId="23" xfId="42" applyFont="1" applyFill="1" applyBorder="1">
      <alignment/>
      <protection/>
    </xf>
    <xf numFmtId="0" fontId="7" fillId="0" borderId="31" xfId="42" applyFont="1" applyFill="1" applyBorder="1">
      <alignment/>
      <protection/>
    </xf>
    <xf numFmtId="0" fontId="7" fillId="0" borderId="32" xfId="42" applyFont="1" applyFill="1" applyBorder="1">
      <alignment/>
      <protection/>
    </xf>
    <xf numFmtId="0" fontId="7" fillId="0" borderId="0" xfId="42" applyFont="1" applyFill="1" applyBorder="1">
      <alignment/>
      <protection/>
    </xf>
    <xf numFmtId="0" fontId="7" fillId="0" borderId="0" xfId="42" applyFont="1" applyFill="1">
      <alignment/>
      <protection/>
    </xf>
    <xf numFmtId="0" fontId="7" fillId="0" borderId="11" xfId="42" applyFont="1" applyFill="1" applyBorder="1">
      <alignment/>
      <protection/>
    </xf>
    <xf numFmtId="0" fontId="7" fillId="0" borderId="41" xfId="42" applyFont="1" applyFill="1" applyBorder="1">
      <alignment/>
      <protection/>
    </xf>
    <xf numFmtId="0" fontId="7" fillId="0" borderId="36" xfId="42" applyFont="1" applyFill="1" applyBorder="1">
      <alignment/>
      <protection/>
    </xf>
    <xf numFmtId="0" fontId="7" fillId="0" borderId="13" xfId="42" applyFont="1" applyFill="1" applyBorder="1">
      <alignment/>
      <protection/>
    </xf>
    <xf numFmtId="0" fontId="7" fillId="0" borderId="25" xfId="42" applyFont="1" applyFill="1" applyBorder="1">
      <alignment/>
      <protection/>
    </xf>
    <xf numFmtId="0" fontId="0" fillId="0" borderId="23" xfId="42" applyFont="1" applyFill="1" applyBorder="1">
      <alignment/>
      <protection/>
    </xf>
    <xf numFmtId="0" fontId="0" fillId="0" borderId="43" xfId="42" applyFont="1" applyFill="1" applyBorder="1">
      <alignment/>
      <protection/>
    </xf>
    <xf numFmtId="0" fontId="0" fillId="0" borderId="0" xfId="42" applyFont="1" applyFill="1" applyBorder="1">
      <alignment/>
      <protection/>
    </xf>
    <xf numFmtId="0" fontId="0" fillId="0" borderId="0" xfId="42" applyFont="1" applyFill="1">
      <alignment/>
      <protection/>
    </xf>
    <xf numFmtId="0" fontId="65" fillId="0" borderId="0" xfId="42" applyFont="1" applyFill="1" applyBorder="1">
      <alignment/>
      <protection/>
    </xf>
    <xf numFmtId="0" fontId="65" fillId="0" borderId="0" xfId="42" applyFont="1" applyFill="1">
      <alignment/>
      <protection/>
    </xf>
    <xf numFmtId="0" fontId="16" fillId="0" borderId="13" xfId="42" applyFont="1" applyFill="1" applyBorder="1" applyAlignment="1">
      <alignment horizontal="left" vertical="top" wrapText="1"/>
      <protection/>
    </xf>
    <xf numFmtId="0" fontId="0" fillId="0" borderId="11" xfId="42" applyFont="1" applyFill="1" applyBorder="1">
      <alignment/>
      <protection/>
    </xf>
    <xf numFmtId="0" fontId="0" fillId="0" borderId="40" xfId="42" applyFont="1" applyFill="1" applyBorder="1">
      <alignment/>
      <protection/>
    </xf>
    <xf numFmtId="177" fontId="20" fillId="0" borderId="40" xfId="42" applyNumberFormat="1" applyFont="1" applyFill="1" applyBorder="1" applyAlignment="1">
      <alignment horizontal="left" vertical="top"/>
      <protection/>
    </xf>
    <xf numFmtId="0" fontId="20" fillId="0" borderId="33" xfId="42" applyFont="1" applyFill="1" applyBorder="1" applyAlignment="1">
      <alignment horizontal="left" vertical="top" wrapText="1"/>
      <protection/>
    </xf>
    <xf numFmtId="176" fontId="20" fillId="0" borderId="40" xfId="42" applyNumberFormat="1" applyFont="1" applyFill="1" applyBorder="1" applyAlignment="1">
      <alignment horizontal="right" vertical="top"/>
      <protection/>
    </xf>
    <xf numFmtId="176" fontId="20" fillId="0" borderId="20" xfId="42" applyNumberFormat="1" applyFont="1" applyFill="1" applyBorder="1" applyAlignment="1">
      <alignment horizontal="right" vertical="top"/>
      <protection/>
    </xf>
    <xf numFmtId="0" fontId="0" fillId="0" borderId="41" xfId="42" applyFont="1" applyFill="1" applyBorder="1">
      <alignment/>
      <protection/>
    </xf>
    <xf numFmtId="0" fontId="20" fillId="0" borderId="41" xfId="42" applyFont="1" applyFill="1" applyBorder="1" applyAlignment="1">
      <alignment horizontal="left" vertical="top" wrapText="1"/>
      <protection/>
    </xf>
    <xf numFmtId="181" fontId="23" fillId="0" borderId="0" xfId="42" applyNumberFormat="1" applyFont="1" applyFill="1" applyBorder="1" applyAlignment="1">
      <alignment horizontal="left" vertical="top"/>
      <protection/>
    </xf>
    <xf numFmtId="0" fontId="23" fillId="0" borderId="42" xfId="42" applyFont="1" applyFill="1" applyBorder="1" applyAlignment="1">
      <alignment horizontal="left" vertical="top" wrapText="1"/>
      <protection/>
    </xf>
    <xf numFmtId="176" fontId="23" fillId="0" borderId="31" xfId="42" applyNumberFormat="1" applyFont="1" applyFill="1" applyBorder="1" applyAlignment="1">
      <alignment horizontal="right" vertical="top"/>
      <protection/>
    </xf>
    <xf numFmtId="176" fontId="23" fillId="0" borderId="26" xfId="42" applyNumberFormat="1" applyFont="1" applyFill="1" applyBorder="1" applyAlignment="1">
      <alignment horizontal="right" vertical="top"/>
      <protection/>
    </xf>
    <xf numFmtId="174" fontId="23" fillId="0" borderId="33" xfId="42" applyNumberFormat="1" applyFont="1" applyFill="1" applyBorder="1" applyAlignment="1">
      <alignment horizontal="left" vertical="top"/>
      <protection/>
    </xf>
    <xf numFmtId="0" fontId="20" fillId="0" borderId="41" xfId="42" applyFont="1" applyFill="1" applyBorder="1" applyAlignment="1">
      <alignment horizontal="left" vertical="top" wrapText="1"/>
      <protection/>
    </xf>
    <xf numFmtId="176" fontId="20" fillId="0" borderId="51" xfId="42" applyNumberFormat="1" applyFont="1" applyFill="1" applyBorder="1" applyAlignment="1">
      <alignment horizontal="right" vertical="top"/>
      <protection/>
    </xf>
    <xf numFmtId="0" fontId="20" fillId="0" borderId="35" xfId="42" applyFont="1" applyFill="1" applyBorder="1" applyAlignment="1">
      <alignment horizontal="left" vertical="top" wrapText="1"/>
      <protection/>
    </xf>
    <xf numFmtId="176" fontId="20" fillId="0" borderId="36" xfId="42" applyNumberFormat="1" applyFont="1" applyFill="1" applyBorder="1" applyAlignment="1">
      <alignment horizontal="right" vertical="top"/>
      <protection/>
    </xf>
    <xf numFmtId="0" fontId="0" fillId="0" borderId="26" xfId="42" applyFont="1" applyFill="1" applyBorder="1">
      <alignment/>
      <protection/>
    </xf>
    <xf numFmtId="0" fontId="0" fillId="0" borderId="68" xfId="42" applyFont="1" applyFill="1" applyBorder="1">
      <alignment/>
      <protection/>
    </xf>
    <xf numFmtId="182" fontId="20" fillId="0" borderId="47" xfId="42" applyNumberFormat="1" applyFont="1" applyFill="1" applyBorder="1" applyAlignment="1">
      <alignment horizontal="right" vertical="top"/>
      <protection/>
    </xf>
    <xf numFmtId="0" fontId="0" fillId="0" borderId="29" xfId="42" applyFont="1" applyFill="1" applyBorder="1">
      <alignment/>
      <protection/>
    </xf>
    <xf numFmtId="178" fontId="20" fillId="0" borderId="28" xfId="42" applyNumberFormat="1" applyFont="1" applyFill="1" applyBorder="1" applyAlignment="1">
      <alignment horizontal="right" vertical="top"/>
      <protection/>
    </xf>
    <xf numFmtId="181" fontId="23" fillId="0" borderId="32" xfId="42" applyNumberFormat="1" applyFont="1" applyFill="1" applyBorder="1" applyAlignment="1">
      <alignment horizontal="left" vertical="top"/>
      <protection/>
    </xf>
    <xf numFmtId="174" fontId="23" fillId="0" borderId="21" xfId="42" applyNumberFormat="1" applyFont="1" applyFill="1" applyBorder="1" applyAlignment="1">
      <alignment horizontal="left" vertical="top"/>
      <protection/>
    </xf>
    <xf numFmtId="0" fontId="7" fillId="0" borderId="12" xfId="42" applyFont="1" applyFill="1" applyBorder="1">
      <alignment/>
      <protection/>
    </xf>
    <xf numFmtId="0" fontId="7" fillId="0" borderId="27" xfId="42" applyFont="1" applyFill="1" applyBorder="1">
      <alignment/>
      <protection/>
    </xf>
    <xf numFmtId="0" fontId="23" fillId="0" borderId="38" xfId="42" applyFont="1" applyFill="1" applyBorder="1" applyAlignment="1">
      <alignment horizontal="left" vertical="top" wrapText="1"/>
      <protection/>
    </xf>
    <xf numFmtId="179" fontId="23" fillId="0" borderId="12" xfId="42" applyNumberFormat="1" applyFont="1" applyFill="1" applyBorder="1" applyAlignment="1">
      <alignment horizontal="right" vertical="top"/>
      <protection/>
    </xf>
    <xf numFmtId="0" fontId="20" fillId="0" borderId="44" xfId="42" applyFont="1" applyFill="1" applyBorder="1" applyAlignment="1">
      <alignment horizontal="left" vertical="top" wrapText="1"/>
      <protection/>
    </xf>
    <xf numFmtId="0" fontId="0" fillId="0" borderId="68" xfId="42" applyFont="1" applyFill="1" applyBorder="1">
      <alignment/>
      <protection/>
    </xf>
    <xf numFmtId="0" fontId="0" fillId="0" borderId="68" xfId="42" applyFont="1" applyFill="1" applyBorder="1">
      <alignment/>
      <protection/>
    </xf>
    <xf numFmtId="0" fontId="0" fillId="0" borderId="56" xfId="42" applyFont="1" applyFill="1" applyBorder="1">
      <alignment/>
      <protection/>
    </xf>
    <xf numFmtId="180" fontId="22" fillId="33" borderId="30" xfId="42" applyNumberFormat="1" applyFont="1" applyFill="1" applyBorder="1" applyAlignment="1">
      <alignment horizontal="left" vertical="top"/>
      <protection/>
    </xf>
    <xf numFmtId="0" fontId="0" fillId="33" borderId="37" xfId="42" applyFont="1" applyFill="1" applyBorder="1">
      <alignment/>
      <protection/>
    </xf>
    <xf numFmtId="0" fontId="0" fillId="33" borderId="0" xfId="42" applyFont="1" applyFill="1" applyBorder="1">
      <alignment/>
      <protection/>
    </xf>
    <xf numFmtId="176" fontId="22" fillId="33" borderId="37" xfId="42" applyNumberFormat="1" applyFont="1" applyFill="1" applyBorder="1" applyAlignment="1">
      <alignment horizontal="right" vertical="top"/>
      <protection/>
    </xf>
    <xf numFmtId="0" fontId="7" fillId="0" borderId="33" xfId="42" applyFont="1" applyFill="1" applyBorder="1">
      <alignment/>
      <protection/>
    </xf>
    <xf numFmtId="181" fontId="23" fillId="0" borderId="27" xfId="42" applyNumberFormat="1" applyFont="1" applyFill="1" applyBorder="1" applyAlignment="1">
      <alignment horizontal="left" vertical="top"/>
      <protection/>
    </xf>
    <xf numFmtId="0" fontId="7" fillId="0" borderId="47" xfId="42" applyFont="1" applyFill="1" applyBorder="1">
      <alignment/>
      <protection/>
    </xf>
    <xf numFmtId="0" fontId="7" fillId="0" borderId="43" xfId="42" applyFont="1" applyFill="1" applyBorder="1">
      <alignment/>
      <protection/>
    </xf>
    <xf numFmtId="0" fontId="23" fillId="0" borderId="44" xfId="42" applyFont="1" applyFill="1" applyBorder="1" applyAlignment="1">
      <alignment horizontal="left" vertical="top" wrapText="1"/>
      <protection/>
    </xf>
    <xf numFmtId="176" fontId="23" fillId="0" borderId="47" xfId="42" applyNumberFormat="1" applyFont="1" applyFill="1" applyBorder="1" applyAlignment="1">
      <alignment horizontal="right" vertical="top"/>
      <protection/>
    </xf>
    <xf numFmtId="0" fontId="0" fillId="0" borderId="56" xfId="42" applyFont="1" applyFill="1" applyBorder="1">
      <alignment/>
      <protection/>
    </xf>
    <xf numFmtId="0" fontId="0" fillId="0" borderId="10" xfId="42" applyFont="1" applyFill="1" applyBorder="1">
      <alignment/>
      <protection/>
    </xf>
    <xf numFmtId="0" fontId="13" fillId="0" borderId="68" xfId="42" applyFont="1" applyFill="1" applyBorder="1" applyAlignment="1">
      <alignment horizontal="left" vertical="top" wrapText="1"/>
      <protection/>
    </xf>
    <xf numFmtId="0" fontId="0" fillId="0" borderId="22" xfId="42" applyFont="1" applyFill="1" applyBorder="1">
      <alignment/>
      <protection/>
    </xf>
    <xf numFmtId="177" fontId="13" fillId="0" borderId="41" xfId="42" applyNumberFormat="1" applyFont="1" applyFill="1" applyBorder="1" applyAlignment="1">
      <alignment horizontal="left" vertical="top"/>
      <protection/>
    </xf>
    <xf numFmtId="0" fontId="13" fillId="0" borderId="59" xfId="42" applyFont="1" applyFill="1" applyBorder="1" applyAlignment="1">
      <alignment horizontal="left" vertical="top" wrapText="1"/>
      <protection/>
    </xf>
    <xf numFmtId="179" fontId="13" fillId="0" borderId="58" xfId="42" applyNumberFormat="1" applyFont="1" applyFill="1" applyBorder="1" applyAlignment="1">
      <alignment horizontal="right" vertical="top"/>
      <protection/>
    </xf>
    <xf numFmtId="0" fontId="13" fillId="0" borderId="20" xfId="42" applyFont="1" applyFill="1" applyBorder="1" applyAlignment="1">
      <alignment horizontal="left" vertical="top" wrapText="1"/>
      <protection/>
    </xf>
    <xf numFmtId="181" fontId="12" fillId="0" borderId="22" xfId="42" applyNumberFormat="1" applyFont="1" applyFill="1" applyBorder="1" applyAlignment="1">
      <alignment horizontal="left" vertical="top"/>
      <protection/>
    </xf>
    <xf numFmtId="181" fontId="12" fillId="0" borderId="46" xfId="42" applyNumberFormat="1" applyFont="1" applyFill="1" applyBorder="1" applyAlignment="1">
      <alignment horizontal="left" vertical="top"/>
      <protection/>
    </xf>
    <xf numFmtId="2" fontId="0" fillId="0" borderId="33" xfId="42" applyNumberFormat="1" applyFont="1" applyFill="1" applyBorder="1" applyAlignment="1">
      <alignment vertical="top"/>
      <protection/>
    </xf>
    <xf numFmtId="2" fontId="0" fillId="0" borderId="0" xfId="42" applyNumberFormat="1" applyFont="1" applyBorder="1" applyAlignment="1">
      <alignment vertical="top"/>
      <protection/>
    </xf>
    <xf numFmtId="2" fontId="0" fillId="0" borderId="10" xfId="42" applyNumberFormat="1" applyFont="1" applyBorder="1" applyAlignment="1">
      <alignment vertical="top"/>
      <protection/>
    </xf>
    <xf numFmtId="173" fontId="13" fillId="0" borderId="51" xfId="42" applyNumberFormat="1" applyFont="1" applyFill="1" applyBorder="1" applyAlignment="1">
      <alignment vertical="top"/>
      <protection/>
    </xf>
    <xf numFmtId="173" fontId="13" fillId="0" borderId="37" xfId="42" applyNumberFormat="1" applyFont="1" applyFill="1" applyBorder="1" applyAlignment="1">
      <alignment vertical="top"/>
      <protection/>
    </xf>
    <xf numFmtId="173" fontId="13" fillId="0" borderId="23" xfId="42" applyNumberFormat="1" applyFont="1" applyFill="1" applyBorder="1" applyAlignment="1">
      <alignment vertical="top"/>
      <protection/>
    </xf>
    <xf numFmtId="173" fontId="13" fillId="0" borderId="33" xfId="42" applyNumberFormat="1" applyFont="1" applyFill="1" applyBorder="1" applyAlignment="1">
      <alignment vertical="top"/>
      <protection/>
    </xf>
    <xf numFmtId="2" fontId="0" fillId="0" borderId="0" xfId="42" applyNumberFormat="1" applyFont="1" applyFill="1" applyBorder="1" applyAlignment="1">
      <alignment vertical="top"/>
      <protection/>
    </xf>
    <xf numFmtId="2" fontId="0" fillId="0" borderId="10" xfId="42" applyNumberFormat="1" applyFont="1" applyFill="1" applyBorder="1" applyAlignment="1">
      <alignment vertical="top"/>
      <protection/>
    </xf>
    <xf numFmtId="2" fontId="0" fillId="0" borderId="23" xfId="42" applyNumberFormat="1" applyFont="1" applyFill="1" applyBorder="1" applyAlignment="1">
      <alignment vertical="top"/>
      <protection/>
    </xf>
    <xf numFmtId="2" fontId="0" fillId="0" borderId="68" xfId="42" applyNumberFormat="1" applyFont="1" applyFill="1" applyBorder="1" applyAlignment="1">
      <alignment vertical="top"/>
      <protection/>
    </xf>
    <xf numFmtId="2" fontId="8" fillId="33" borderId="23" xfId="42" applyNumberFormat="1" applyFont="1" applyFill="1" applyBorder="1" applyAlignment="1">
      <alignment vertical="top"/>
      <protection/>
    </xf>
    <xf numFmtId="2" fontId="0" fillId="0" borderId="26" xfId="42" applyNumberFormat="1" applyFont="1" applyFill="1" applyBorder="1" applyAlignment="1">
      <alignment vertical="top"/>
      <protection/>
    </xf>
    <xf numFmtId="2" fontId="7" fillId="0" borderId="33" xfId="42" applyNumberFormat="1" applyFont="1" applyFill="1" applyBorder="1" applyAlignment="1">
      <alignment vertical="top"/>
      <protection/>
    </xf>
    <xf numFmtId="2" fontId="0" fillId="0" borderId="51" xfId="42" applyNumberFormat="1" applyFont="1" applyFill="1" applyBorder="1" applyAlignment="1">
      <alignment vertical="top"/>
      <protection/>
    </xf>
    <xf numFmtId="2" fontId="7" fillId="0" borderId="23" xfId="42" applyNumberFormat="1" applyFont="1" applyFill="1" applyBorder="1" applyAlignment="1">
      <alignment vertical="top"/>
      <protection/>
    </xf>
    <xf numFmtId="2" fontId="0" fillId="33" borderId="26" xfId="42" applyNumberFormat="1" applyFont="1" applyFill="1" applyBorder="1" applyAlignment="1">
      <alignment vertical="top"/>
      <protection/>
    </xf>
    <xf numFmtId="2" fontId="7" fillId="33" borderId="23" xfId="42" applyNumberFormat="1" applyFont="1" applyFill="1" applyBorder="1" applyAlignment="1">
      <alignment vertical="top"/>
      <protection/>
    </xf>
    <xf numFmtId="2" fontId="7" fillId="0" borderId="26" xfId="42" applyNumberFormat="1" applyFont="1" applyFill="1" applyBorder="1" applyAlignment="1">
      <alignment vertical="top"/>
      <protection/>
    </xf>
    <xf numFmtId="2" fontId="3" fillId="0" borderId="0" xfId="42" applyNumberFormat="1" applyFont="1" applyFill="1" applyBorder="1" applyAlignment="1">
      <alignment vertical="top"/>
      <protection/>
    </xf>
    <xf numFmtId="2" fontId="3" fillId="0" borderId="0" xfId="42" applyNumberFormat="1" applyFont="1" applyAlignment="1">
      <alignment vertical="top"/>
      <protection/>
    </xf>
    <xf numFmtId="2" fontId="19" fillId="0" borderId="0" xfId="42" applyNumberFormat="1" applyFont="1" applyFill="1" applyBorder="1" applyAlignment="1">
      <alignment vertical="top"/>
      <protection/>
    </xf>
    <xf numFmtId="2" fontId="0" fillId="0" borderId="0" xfId="42" applyNumberFormat="1" applyFont="1" applyAlignment="1">
      <alignment vertical="top"/>
      <protection/>
    </xf>
    <xf numFmtId="2" fontId="8" fillId="0" borderId="61" xfId="42" applyNumberFormat="1" applyFont="1" applyFill="1" applyBorder="1" applyAlignment="1">
      <alignment horizontal="center" vertical="top"/>
      <protection/>
    </xf>
    <xf numFmtId="2" fontId="8" fillId="0" borderId="56" xfId="42" applyNumberFormat="1" applyFont="1" applyFill="1" applyBorder="1" applyAlignment="1">
      <alignment horizontal="center" vertical="top"/>
      <protection/>
    </xf>
    <xf numFmtId="0" fontId="0" fillId="0" borderId="0" xfId="42" applyFont="1" applyFill="1" applyBorder="1" applyAlignment="1">
      <alignment vertical="top"/>
      <protection/>
    </xf>
    <xf numFmtId="0" fontId="0" fillId="0" borderId="0" xfId="42" applyFont="1" applyFill="1" applyAlignment="1">
      <alignment vertical="top"/>
      <protection/>
    </xf>
    <xf numFmtId="0" fontId="0" fillId="0" borderId="56" xfId="42" applyFont="1" applyFill="1" applyBorder="1" applyAlignment="1">
      <alignment vertical="top"/>
      <protection/>
    </xf>
    <xf numFmtId="0" fontId="0" fillId="0" borderId="10" xfId="42" applyFont="1" applyFill="1" applyBorder="1" applyAlignment="1">
      <alignment vertical="top"/>
      <protection/>
    </xf>
    <xf numFmtId="0" fontId="0" fillId="0" borderId="13" xfId="42" applyFont="1" applyFill="1" applyBorder="1" applyAlignment="1">
      <alignment vertical="top"/>
      <protection/>
    </xf>
    <xf numFmtId="0" fontId="0" fillId="0" borderId="0" xfId="42" applyFont="1" applyFill="1" applyBorder="1" applyAlignment="1">
      <alignment vertical="top"/>
      <protection/>
    </xf>
    <xf numFmtId="0" fontId="0" fillId="0" borderId="0" xfId="42" applyFont="1" applyFill="1" applyAlignment="1">
      <alignment vertical="top"/>
      <protection/>
    </xf>
    <xf numFmtId="0" fontId="13" fillId="0" borderId="26" xfId="42" applyFont="1" applyFill="1" applyBorder="1" applyAlignment="1">
      <alignment horizontal="left" wrapText="1"/>
      <protection/>
    </xf>
    <xf numFmtId="176" fontId="14" fillId="0" borderId="13" xfId="42" applyNumberFormat="1" applyFont="1" applyFill="1" applyBorder="1" applyAlignment="1">
      <alignment vertical="top"/>
      <protection/>
    </xf>
    <xf numFmtId="176" fontId="14" fillId="0" borderId="24" xfId="42" applyNumberFormat="1" applyFont="1" applyFill="1" applyBorder="1" applyAlignment="1">
      <alignment vertical="top"/>
      <protection/>
    </xf>
    <xf numFmtId="2" fontId="0" fillId="0" borderId="33" xfId="42" applyNumberFormat="1" applyFont="1" applyFill="1" applyBorder="1" applyAlignment="1">
      <alignment vertical="top"/>
      <protection/>
    </xf>
    <xf numFmtId="176" fontId="13" fillId="0" borderId="0" xfId="42" applyNumberFormat="1" applyFont="1" applyFill="1" applyBorder="1" applyAlignment="1">
      <alignment horizontal="right" vertical="top"/>
      <protection/>
    </xf>
    <xf numFmtId="173" fontId="13" fillId="0" borderId="26" xfId="42" applyNumberFormat="1" applyFont="1" applyFill="1" applyBorder="1" applyAlignment="1">
      <alignment vertical="top"/>
      <protection/>
    </xf>
    <xf numFmtId="2" fontId="0" fillId="0" borderId="23" xfId="42" applyNumberFormat="1" applyFont="1" applyFill="1" applyBorder="1" applyAlignment="1">
      <alignment vertical="top"/>
      <protection/>
    </xf>
    <xf numFmtId="2" fontId="7" fillId="0" borderId="33" xfId="42" applyNumberFormat="1" applyFont="1" applyFill="1" applyBorder="1" applyAlignment="1">
      <alignment vertical="top"/>
      <protection/>
    </xf>
    <xf numFmtId="0" fontId="0" fillId="0" borderId="27" xfId="42" applyFont="1" applyFill="1" applyBorder="1">
      <alignment/>
      <protection/>
    </xf>
    <xf numFmtId="181" fontId="12" fillId="0" borderId="67" xfId="42" applyNumberFormat="1" applyFont="1" applyFill="1" applyBorder="1" applyAlignment="1">
      <alignment horizontal="left" vertical="top"/>
      <protection/>
    </xf>
    <xf numFmtId="2" fontId="0" fillId="0" borderId="51" xfId="42" applyNumberFormat="1" applyFont="1" applyFill="1" applyBorder="1" applyAlignment="1">
      <alignment vertical="top"/>
      <protection/>
    </xf>
    <xf numFmtId="4" fontId="0" fillId="0" borderId="36" xfId="42" applyNumberFormat="1" applyFont="1" applyFill="1" applyBorder="1" applyAlignment="1">
      <alignment vertical="top"/>
      <protection/>
    </xf>
    <xf numFmtId="4" fontId="0" fillId="0" borderId="51" xfId="42" applyNumberFormat="1" applyFont="1" applyFill="1" applyBorder="1" applyAlignment="1">
      <alignment vertical="top"/>
      <protection/>
    </xf>
    <xf numFmtId="175" fontId="13" fillId="0" borderId="36" xfId="42" applyNumberFormat="1" applyFont="1" applyFill="1" applyBorder="1" applyAlignment="1">
      <alignment horizontal="left" vertical="top"/>
      <protection/>
    </xf>
    <xf numFmtId="2" fontId="0" fillId="0" borderId="26" xfId="42" applyNumberFormat="1" applyFont="1" applyFill="1" applyBorder="1" applyAlignment="1">
      <alignment vertical="top"/>
      <protection/>
    </xf>
    <xf numFmtId="0" fontId="14" fillId="0" borderId="11" xfId="42" applyFont="1" applyFill="1" applyBorder="1" applyAlignment="1">
      <alignment vertical="top"/>
      <protection/>
    </xf>
    <xf numFmtId="0" fontId="14" fillId="0" borderId="0" xfId="42" applyFont="1" applyFill="1" applyBorder="1" applyAlignment="1">
      <alignment vertical="top"/>
      <protection/>
    </xf>
    <xf numFmtId="0" fontId="14" fillId="0" borderId="0" xfId="42" applyFont="1" applyFill="1" applyAlignment="1">
      <alignment vertical="top"/>
      <protection/>
    </xf>
    <xf numFmtId="0" fontId="14" fillId="0" borderId="24" xfId="42" applyFont="1" applyFill="1" applyBorder="1" applyAlignment="1">
      <alignment vertical="top"/>
      <protection/>
    </xf>
    <xf numFmtId="0" fontId="14" fillId="0" borderId="25" xfId="42" applyFont="1" applyFill="1" applyBorder="1" applyAlignment="1">
      <alignment vertical="top"/>
      <protection/>
    </xf>
    <xf numFmtId="0" fontId="14" fillId="0" borderId="24" xfId="0" applyFont="1" applyBorder="1" applyAlignment="1">
      <alignment vertical="top" wrapText="1"/>
    </xf>
    <xf numFmtId="2" fontId="0" fillId="0" borderId="20" xfId="42" applyNumberFormat="1" applyFont="1" applyFill="1" applyBorder="1" applyAlignment="1">
      <alignment vertical="top"/>
      <protection/>
    </xf>
    <xf numFmtId="2" fontId="0" fillId="0" borderId="11" xfId="42" applyNumberFormat="1" applyFont="1" applyFill="1" applyBorder="1" applyAlignment="1">
      <alignment vertical="top"/>
      <protection/>
    </xf>
    <xf numFmtId="2" fontId="14" fillId="0" borderId="24" xfId="42" applyNumberFormat="1" applyFont="1" applyFill="1" applyBorder="1" applyAlignment="1">
      <alignment vertical="top"/>
      <protection/>
    </xf>
    <xf numFmtId="0" fontId="0" fillId="33" borderId="70" xfId="42" applyFont="1" applyFill="1" applyBorder="1">
      <alignment/>
      <protection/>
    </xf>
    <xf numFmtId="0" fontId="0" fillId="33" borderId="71" xfId="42" applyFont="1" applyFill="1" applyBorder="1">
      <alignment/>
      <protection/>
    </xf>
    <xf numFmtId="0" fontId="22" fillId="33" borderId="72" xfId="42" applyFont="1" applyFill="1" applyBorder="1" applyAlignment="1">
      <alignment horizontal="left" vertical="top" wrapText="1"/>
      <protection/>
    </xf>
    <xf numFmtId="176" fontId="22" fillId="33" borderId="65" xfId="42" applyNumberFormat="1" applyFont="1" applyFill="1" applyBorder="1" applyAlignment="1">
      <alignment horizontal="right" vertical="top"/>
      <protection/>
    </xf>
    <xf numFmtId="2" fontId="7" fillId="34" borderId="33" xfId="42" applyNumberFormat="1" applyFont="1" applyFill="1" applyBorder="1" applyAlignment="1">
      <alignment vertical="top"/>
      <protection/>
    </xf>
    <xf numFmtId="180" fontId="22" fillId="33" borderId="72" xfId="42" applyNumberFormat="1" applyFont="1" applyFill="1" applyBorder="1" applyAlignment="1">
      <alignment horizontal="left" vertical="top"/>
      <protection/>
    </xf>
    <xf numFmtId="4" fontId="0" fillId="0" borderId="26" xfId="42" applyNumberFormat="1" applyFont="1" applyFill="1" applyBorder="1" applyAlignment="1">
      <alignment vertical="top"/>
      <protection/>
    </xf>
    <xf numFmtId="0" fontId="65" fillId="0" borderId="11" xfId="42" applyFont="1" applyFill="1" applyBorder="1">
      <alignment/>
      <protection/>
    </xf>
    <xf numFmtId="2" fontId="7" fillId="0" borderId="26" xfId="42" applyNumberFormat="1" applyFont="1" applyFill="1" applyBorder="1" applyAlignment="1">
      <alignment vertical="top"/>
      <protection/>
    </xf>
    <xf numFmtId="2" fontId="7" fillId="0" borderId="23" xfId="42" applyNumberFormat="1" applyFont="1" applyFill="1" applyBorder="1" applyAlignment="1">
      <alignment vertical="top"/>
      <protection/>
    </xf>
    <xf numFmtId="176" fontId="14" fillId="0" borderId="68" xfId="42" applyNumberFormat="1" applyFont="1" applyFill="1" applyBorder="1" applyAlignment="1">
      <alignment vertical="top"/>
      <protection/>
    </xf>
    <xf numFmtId="0" fontId="65" fillId="0" borderId="10" xfId="42" applyFont="1" applyBorder="1">
      <alignment/>
      <protection/>
    </xf>
    <xf numFmtId="176" fontId="66" fillId="0" borderId="36" xfId="42" applyNumberFormat="1" applyFont="1" applyFill="1" applyBorder="1" applyAlignment="1">
      <alignment horizontal="right" vertical="top"/>
      <protection/>
    </xf>
    <xf numFmtId="176" fontId="66" fillId="0" borderId="24" xfId="42" applyNumberFormat="1" applyFont="1" applyFill="1" applyBorder="1" applyAlignment="1">
      <alignment horizontal="right" vertical="top"/>
      <protection/>
    </xf>
    <xf numFmtId="0" fontId="65" fillId="0" borderId="24" xfId="42" applyFont="1" applyFill="1" applyBorder="1">
      <alignment/>
      <protection/>
    </xf>
    <xf numFmtId="176" fontId="67" fillId="0" borderId="24" xfId="42" applyNumberFormat="1" applyFont="1" applyFill="1" applyBorder="1" applyAlignment="1">
      <alignment vertical="top"/>
      <protection/>
    </xf>
    <xf numFmtId="0" fontId="68" fillId="0" borderId="0" xfId="42" applyFont="1" applyFill="1" applyBorder="1">
      <alignment/>
      <protection/>
    </xf>
    <xf numFmtId="0" fontId="65" fillId="0" borderId="10" xfId="42" applyFont="1" applyFill="1" applyBorder="1">
      <alignment/>
      <protection/>
    </xf>
    <xf numFmtId="0" fontId="65" fillId="0" borderId="13" xfId="42" applyFont="1" applyFill="1" applyBorder="1">
      <alignment/>
      <protection/>
    </xf>
    <xf numFmtId="179" fontId="66" fillId="0" borderId="13" xfId="42" applyNumberFormat="1" applyFont="1" applyFill="1" applyBorder="1" applyAlignment="1">
      <alignment horizontal="right" vertical="top"/>
      <protection/>
    </xf>
    <xf numFmtId="0" fontId="65" fillId="0" borderId="56" xfId="42" applyFont="1" applyFill="1" applyBorder="1">
      <alignment/>
      <protection/>
    </xf>
    <xf numFmtId="0" fontId="65" fillId="33" borderId="24" xfId="42" applyFont="1" applyFill="1" applyBorder="1">
      <alignment/>
      <protection/>
    </xf>
    <xf numFmtId="0" fontId="65" fillId="0" borderId="34" xfId="42" applyFont="1" applyFill="1" applyBorder="1">
      <alignment/>
      <protection/>
    </xf>
    <xf numFmtId="0" fontId="65" fillId="0" borderId="0" xfId="0" applyFont="1" applyAlignment="1">
      <alignment/>
    </xf>
    <xf numFmtId="0" fontId="14" fillId="0" borderId="26" xfId="42" applyFont="1" applyFill="1" applyBorder="1" applyAlignment="1">
      <alignment wrapText="1"/>
      <protection/>
    </xf>
    <xf numFmtId="0" fontId="0" fillId="0" borderId="25" xfId="42" applyFont="1" applyFill="1" applyBorder="1">
      <alignment/>
      <protection/>
    </xf>
    <xf numFmtId="0" fontId="65" fillId="0" borderId="23" xfId="42" applyFont="1" applyFill="1" applyBorder="1">
      <alignment/>
      <protection/>
    </xf>
    <xf numFmtId="178" fontId="20" fillId="0" borderId="11" xfId="42" applyNumberFormat="1" applyFont="1" applyFill="1" applyBorder="1" applyAlignment="1">
      <alignment horizontal="right" vertical="top"/>
      <protection/>
    </xf>
    <xf numFmtId="0" fontId="0" fillId="0" borderId="22" xfId="42" applyFont="1" applyFill="1" applyBorder="1">
      <alignment/>
      <protection/>
    </xf>
    <xf numFmtId="173" fontId="22" fillId="33" borderId="37" xfId="42" applyNumberFormat="1" applyFont="1" applyFill="1" applyBorder="1" applyAlignment="1">
      <alignment horizontal="right" vertical="top"/>
      <protection/>
    </xf>
    <xf numFmtId="176" fontId="20" fillId="0" borderId="21" xfId="42" applyNumberFormat="1" applyFont="1" applyFill="1" applyBorder="1" applyAlignment="1">
      <alignment horizontal="right" vertical="top"/>
      <protection/>
    </xf>
    <xf numFmtId="173" fontId="20" fillId="0" borderId="40" xfId="42" applyNumberFormat="1" applyFont="1" applyFill="1" applyBorder="1" applyAlignment="1">
      <alignment horizontal="right" vertical="top"/>
      <protection/>
    </xf>
    <xf numFmtId="49" fontId="14" fillId="0" borderId="56" xfId="42" applyNumberFormat="1" applyFont="1" applyFill="1" applyBorder="1" applyAlignment="1">
      <alignment vertical="top" wrapText="1"/>
      <protection/>
    </xf>
    <xf numFmtId="176" fontId="14" fillId="0" borderId="10" xfId="42" applyNumberFormat="1" applyFont="1" applyFill="1" applyBorder="1" applyAlignment="1">
      <alignment vertical="top"/>
      <protection/>
    </xf>
    <xf numFmtId="174" fontId="12" fillId="0" borderId="22" xfId="42" applyNumberFormat="1" applyFont="1" applyFill="1" applyBorder="1" applyAlignment="1">
      <alignment horizontal="left" vertical="top"/>
      <protection/>
    </xf>
    <xf numFmtId="0" fontId="13" fillId="0" borderId="13" xfId="42" applyFont="1" applyFill="1" applyBorder="1" applyAlignment="1">
      <alignment horizontal="left" vertical="top" wrapText="1"/>
      <protection/>
    </xf>
    <xf numFmtId="0" fontId="0" fillId="0" borderId="73" xfId="42" applyFont="1" applyFill="1" applyBorder="1">
      <alignment/>
      <protection/>
    </xf>
    <xf numFmtId="177" fontId="13" fillId="0" borderId="74" xfId="42" applyNumberFormat="1" applyFont="1" applyFill="1" applyBorder="1" applyAlignment="1">
      <alignment horizontal="left" vertical="top"/>
      <protection/>
    </xf>
    <xf numFmtId="176" fontId="13" fillId="0" borderId="75" xfId="42" applyNumberFormat="1" applyFont="1" applyFill="1" applyBorder="1" applyAlignment="1">
      <alignment horizontal="right" vertical="top"/>
      <protection/>
    </xf>
    <xf numFmtId="4" fontId="65" fillId="0" borderId="26" xfId="42" applyNumberFormat="1" applyFont="1" applyFill="1" applyBorder="1" applyAlignment="1">
      <alignment vertical="top"/>
      <protection/>
    </xf>
    <xf numFmtId="4" fontId="69" fillId="0" borderId="25" xfId="42" applyNumberFormat="1" applyFont="1" applyFill="1" applyBorder="1" applyAlignment="1">
      <alignment vertical="top"/>
      <protection/>
    </xf>
    <xf numFmtId="4" fontId="65" fillId="0" borderId="22" xfId="42" applyNumberFormat="1" applyFont="1" applyFill="1" applyBorder="1" applyAlignment="1">
      <alignment vertical="top"/>
      <protection/>
    </xf>
    <xf numFmtId="4" fontId="65" fillId="0" borderId="25" xfId="42" applyNumberFormat="1" applyFont="1" applyFill="1" applyBorder="1" applyAlignment="1">
      <alignment vertical="top"/>
      <protection/>
    </xf>
    <xf numFmtId="4" fontId="69" fillId="0" borderId="22" xfId="42" applyNumberFormat="1" applyFont="1" applyFill="1" applyBorder="1" applyAlignment="1">
      <alignment vertical="top"/>
      <protection/>
    </xf>
    <xf numFmtId="4" fontId="70" fillId="0" borderId="0" xfId="42" applyNumberFormat="1" applyFont="1" applyFill="1" applyBorder="1" applyAlignment="1">
      <alignment vertical="top"/>
      <protection/>
    </xf>
    <xf numFmtId="4" fontId="71" fillId="0" borderId="10" xfId="42" applyNumberFormat="1" applyFont="1" applyFill="1" applyBorder="1" applyAlignment="1">
      <alignment vertical="top"/>
      <protection/>
    </xf>
    <xf numFmtId="4" fontId="69" fillId="0" borderId="76" xfId="42" applyNumberFormat="1" applyFont="1" applyFill="1" applyBorder="1" applyAlignment="1">
      <alignment vertical="top"/>
      <protection/>
    </xf>
    <xf numFmtId="4" fontId="71" fillId="0" borderId="0" xfId="42" applyNumberFormat="1" applyFont="1" applyFill="1" applyBorder="1" applyAlignment="1">
      <alignment vertical="top"/>
      <protection/>
    </xf>
    <xf numFmtId="4" fontId="69" fillId="0" borderId="23" xfId="42" applyNumberFormat="1" applyFont="1" applyFill="1" applyBorder="1" applyAlignment="1">
      <alignment vertical="top"/>
      <protection/>
    </xf>
    <xf numFmtId="4" fontId="65" fillId="0" borderId="76" xfId="42" applyNumberFormat="1" applyFont="1" applyFill="1" applyBorder="1" applyAlignment="1">
      <alignment vertical="top"/>
      <protection/>
    </xf>
    <xf numFmtId="4" fontId="71" fillId="0" borderId="0" xfId="42" applyNumberFormat="1" applyFont="1" applyFill="1" applyAlignment="1">
      <alignment vertical="top"/>
      <protection/>
    </xf>
    <xf numFmtId="4" fontId="71" fillId="0" borderId="0" xfId="42" applyNumberFormat="1" applyFont="1" applyAlignment="1">
      <alignment vertical="top"/>
      <protection/>
    </xf>
    <xf numFmtId="176" fontId="20" fillId="0" borderId="35" xfId="42" applyNumberFormat="1" applyFont="1" applyFill="1" applyBorder="1" applyAlignment="1">
      <alignment horizontal="right" vertical="top"/>
      <protection/>
    </xf>
    <xf numFmtId="0" fontId="0" fillId="0" borderId="43" xfId="42" applyFont="1" applyFill="1" applyBorder="1">
      <alignment/>
      <protection/>
    </xf>
    <xf numFmtId="176" fontId="23" fillId="0" borderId="12" xfId="42" applyNumberFormat="1" applyFont="1" applyFill="1" applyBorder="1" applyAlignment="1">
      <alignment horizontal="right" vertical="top"/>
      <protection/>
    </xf>
    <xf numFmtId="179" fontId="20" fillId="0" borderId="23" xfId="42" applyNumberFormat="1" applyFont="1" applyFill="1" applyBorder="1" applyAlignment="1">
      <alignment horizontal="right" vertical="top"/>
      <protection/>
    </xf>
    <xf numFmtId="179" fontId="11" fillId="0" borderId="52" xfId="42" applyNumberFormat="1" applyFont="1" applyFill="1" applyBorder="1" applyAlignment="1">
      <alignment horizontal="right" vertical="top"/>
      <protection/>
    </xf>
    <xf numFmtId="4" fontId="0" fillId="0" borderId="33" xfId="42" applyNumberFormat="1" applyFont="1" applyFill="1" applyBorder="1" applyAlignment="1">
      <alignment vertical="top"/>
      <protection/>
    </xf>
    <xf numFmtId="176" fontId="20" fillId="0" borderId="73" xfId="42" applyNumberFormat="1" applyFont="1" applyFill="1" applyBorder="1" applyAlignment="1">
      <alignment horizontal="right" vertical="top"/>
      <protection/>
    </xf>
    <xf numFmtId="4" fontId="0" fillId="0" borderId="25" xfId="42" applyNumberFormat="1" applyFont="1" applyFill="1" applyBorder="1" applyAlignment="1">
      <alignment vertical="top"/>
      <protection/>
    </xf>
    <xf numFmtId="4" fontId="0" fillId="0" borderId="75" xfId="42" applyNumberFormat="1" applyFont="1" applyFill="1" applyBorder="1" applyAlignment="1">
      <alignment vertical="top"/>
      <protection/>
    </xf>
    <xf numFmtId="179" fontId="20" fillId="0" borderId="31" xfId="42" applyNumberFormat="1" applyFont="1" applyFill="1" applyBorder="1" applyAlignment="1">
      <alignment horizontal="right" vertical="top"/>
      <protection/>
    </xf>
    <xf numFmtId="176" fontId="23" fillId="0" borderId="28" xfId="42" applyNumberFormat="1" applyFont="1" applyFill="1" applyBorder="1" applyAlignment="1">
      <alignment horizontal="right" vertical="top"/>
      <protection/>
    </xf>
    <xf numFmtId="178" fontId="20" fillId="0" borderId="20" xfId="42" applyNumberFormat="1" applyFont="1" applyFill="1" applyBorder="1" applyAlignment="1">
      <alignment horizontal="right" vertical="top"/>
      <protection/>
    </xf>
    <xf numFmtId="4" fontId="0" fillId="0" borderId="22" xfId="42" applyNumberFormat="1" applyFont="1" applyFill="1" applyBorder="1" applyAlignment="1">
      <alignment vertical="top"/>
      <protection/>
    </xf>
    <xf numFmtId="4" fontId="8" fillId="0" borderId="25" xfId="42" applyNumberFormat="1" applyFont="1" applyFill="1" applyBorder="1" applyAlignment="1">
      <alignment vertical="top"/>
      <protection/>
    </xf>
    <xf numFmtId="173" fontId="22" fillId="33" borderId="64" xfId="42" applyNumberFormat="1" applyFont="1" applyFill="1" applyBorder="1" applyAlignment="1">
      <alignment horizontal="right" vertical="top"/>
      <protection/>
    </xf>
    <xf numFmtId="176" fontId="23" fillId="0" borderId="37" xfId="42" applyNumberFormat="1" applyFont="1" applyFill="1" applyBorder="1" applyAlignment="1">
      <alignment horizontal="right" vertical="top"/>
      <protection/>
    </xf>
    <xf numFmtId="173" fontId="22" fillId="33" borderId="77" xfId="42" applyNumberFormat="1" applyFont="1" applyFill="1" applyBorder="1" applyAlignment="1">
      <alignment horizontal="right" vertical="top"/>
      <protection/>
    </xf>
    <xf numFmtId="176" fontId="23" fillId="0" borderId="36" xfId="42" applyNumberFormat="1" applyFont="1" applyFill="1" applyBorder="1" applyAlignment="1">
      <alignment horizontal="right" vertical="top"/>
      <protection/>
    </xf>
    <xf numFmtId="4" fontId="0" fillId="0" borderId="21" xfId="42" applyNumberFormat="1" applyFont="1" applyFill="1" applyBorder="1" applyAlignment="1">
      <alignment vertical="top"/>
      <protection/>
    </xf>
    <xf numFmtId="4" fontId="8" fillId="0" borderId="22" xfId="42" applyNumberFormat="1" applyFont="1" applyFill="1" applyBorder="1" applyAlignment="1">
      <alignment vertical="top"/>
      <protection/>
    </xf>
    <xf numFmtId="2" fontId="8" fillId="0" borderId="56" xfId="42" applyNumberFormat="1" applyFont="1" applyFill="1" applyBorder="1" applyAlignment="1">
      <alignment horizontal="center" vertical="center"/>
      <protection/>
    </xf>
    <xf numFmtId="173" fontId="13" fillId="0" borderId="10" xfId="42" applyNumberFormat="1" applyFont="1" applyFill="1" applyBorder="1" applyAlignment="1">
      <alignment vertical="top"/>
      <protection/>
    </xf>
    <xf numFmtId="4" fontId="0" fillId="0" borderId="23" xfId="42" applyNumberFormat="1" applyFont="1" applyFill="1" applyBorder="1" applyAlignment="1">
      <alignment vertical="top"/>
      <protection/>
    </xf>
    <xf numFmtId="173" fontId="23" fillId="0" borderId="12" xfId="42" applyNumberFormat="1" applyFont="1" applyFill="1" applyBorder="1" applyAlignment="1">
      <alignment horizontal="right" vertical="top"/>
      <protection/>
    </xf>
    <xf numFmtId="179" fontId="20" fillId="0" borderId="40" xfId="42" applyNumberFormat="1" applyFont="1" applyFill="1" applyBorder="1" applyAlignment="1">
      <alignment horizontal="right" vertical="top"/>
      <protection/>
    </xf>
    <xf numFmtId="176" fontId="20" fillId="0" borderId="0" xfId="42" applyNumberFormat="1" applyFont="1" applyFill="1" applyBorder="1" applyAlignment="1">
      <alignment horizontal="right" vertical="top"/>
      <protection/>
    </xf>
    <xf numFmtId="179" fontId="20" fillId="0" borderId="0" xfId="42" applyNumberFormat="1" applyFont="1" applyFill="1" applyBorder="1" applyAlignment="1">
      <alignment horizontal="right" vertical="top"/>
      <protection/>
    </xf>
    <xf numFmtId="176" fontId="20" fillId="0" borderId="41" xfId="42" applyNumberFormat="1" applyFont="1" applyFill="1" applyBorder="1" applyAlignment="1">
      <alignment horizontal="right" vertical="top"/>
      <protection/>
    </xf>
    <xf numFmtId="178" fontId="20" fillId="0" borderId="12" xfId="42" applyNumberFormat="1" applyFont="1" applyFill="1" applyBorder="1" applyAlignment="1">
      <alignment horizontal="right" vertical="top"/>
      <protection/>
    </xf>
    <xf numFmtId="176" fontId="22" fillId="33" borderId="23" xfId="42" applyNumberFormat="1" applyFont="1" applyFill="1" applyBorder="1" applyAlignment="1">
      <alignment horizontal="right" vertical="top"/>
      <protection/>
    </xf>
    <xf numFmtId="176" fontId="23" fillId="0" borderId="78" xfId="42" applyNumberFormat="1" applyFont="1" applyFill="1" applyBorder="1" applyAlignment="1">
      <alignment horizontal="right" vertical="top"/>
      <protection/>
    </xf>
    <xf numFmtId="178" fontId="23" fillId="0" borderId="51" xfId="42" applyNumberFormat="1" applyFont="1" applyFill="1" applyBorder="1" applyAlignment="1">
      <alignment horizontal="right" vertical="top"/>
      <protection/>
    </xf>
    <xf numFmtId="179" fontId="20" fillId="0" borderId="58" xfId="42" applyNumberFormat="1" applyFont="1" applyFill="1" applyBorder="1" applyAlignment="1">
      <alignment horizontal="right" vertical="top"/>
      <protection/>
    </xf>
    <xf numFmtId="178" fontId="23" fillId="0" borderId="12" xfId="42" applyNumberFormat="1" applyFont="1" applyFill="1" applyBorder="1" applyAlignment="1">
      <alignment horizontal="right" vertical="top"/>
      <protection/>
    </xf>
    <xf numFmtId="178" fontId="23" fillId="0" borderId="78" xfId="42" applyNumberFormat="1" applyFont="1" applyFill="1" applyBorder="1" applyAlignment="1">
      <alignment horizontal="right" vertical="top"/>
      <protection/>
    </xf>
    <xf numFmtId="4" fontId="19" fillId="0" borderId="0" xfId="42" applyNumberFormat="1" applyFont="1" applyFill="1" applyBorder="1" applyAlignment="1">
      <alignment vertical="top"/>
      <protection/>
    </xf>
    <xf numFmtId="181" fontId="12" fillId="0" borderId="79" xfId="42" applyNumberFormat="1" applyFont="1" applyFill="1" applyBorder="1" applyAlignment="1">
      <alignment horizontal="left" vertical="top"/>
      <protection/>
    </xf>
    <xf numFmtId="2" fontId="0" fillId="0" borderId="75" xfId="42" applyNumberFormat="1" applyFont="1" applyFill="1" applyBorder="1" applyAlignment="1">
      <alignment vertical="top"/>
      <protection/>
    </xf>
    <xf numFmtId="173" fontId="20" fillId="0" borderId="31" xfId="42" applyNumberFormat="1" applyFont="1" applyFill="1" applyBorder="1" applyAlignment="1">
      <alignment horizontal="right" vertical="top"/>
      <protection/>
    </xf>
    <xf numFmtId="176" fontId="20" fillId="0" borderId="47" xfId="42" applyNumberFormat="1" applyFont="1" applyFill="1" applyBorder="1" applyAlignment="1">
      <alignment horizontal="right" vertical="top"/>
      <protection/>
    </xf>
    <xf numFmtId="176" fontId="20" fillId="0" borderId="12" xfId="42" applyNumberFormat="1" applyFont="1" applyFill="1" applyBorder="1" applyAlignment="1">
      <alignment horizontal="right" vertical="top"/>
      <protection/>
    </xf>
    <xf numFmtId="176" fontId="20" fillId="0" borderId="28" xfId="42" applyNumberFormat="1" applyFont="1" applyFill="1" applyBorder="1" applyAlignment="1">
      <alignment horizontal="right" vertical="top"/>
      <protection/>
    </xf>
    <xf numFmtId="0" fontId="0" fillId="0" borderId="31" xfId="42" applyFont="1" applyFill="1" applyBorder="1">
      <alignment/>
      <protection/>
    </xf>
    <xf numFmtId="173" fontId="23" fillId="0" borderId="51" xfId="42" applyNumberFormat="1" applyFont="1" applyFill="1" applyBorder="1" applyAlignment="1">
      <alignment horizontal="right" vertical="top"/>
      <protection/>
    </xf>
    <xf numFmtId="173" fontId="20" fillId="0" borderId="28" xfId="42" applyNumberFormat="1" applyFont="1" applyFill="1" applyBorder="1" applyAlignment="1">
      <alignment horizontal="right" vertical="top"/>
      <protection/>
    </xf>
    <xf numFmtId="184" fontId="20" fillId="0" borderId="28" xfId="42" applyNumberFormat="1" applyFont="1" applyFill="1" applyBorder="1" applyAlignment="1">
      <alignment horizontal="right" vertical="top"/>
      <protection/>
    </xf>
    <xf numFmtId="184" fontId="23" fillId="0" borderId="12" xfId="42" applyNumberFormat="1" applyFont="1" applyFill="1" applyBorder="1" applyAlignment="1">
      <alignment horizontal="right" vertical="top"/>
      <protection/>
    </xf>
    <xf numFmtId="184" fontId="23" fillId="0" borderId="78" xfId="42" applyNumberFormat="1" applyFont="1" applyFill="1" applyBorder="1" applyAlignment="1">
      <alignment horizontal="right" vertical="top"/>
      <protection/>
    </xf>
    <xf numFmtId="179" fontId="20" fillId="0" borderId="78" xfId="42" applyNumberFormat="1" applyFont="1" applyFill="1" applyBorder="1" applyAlignment="1">
      <alignment horizontal="right" vertical="top"/>
      <protection/>
    </xf>
    <xf numFmtId="179" fontId="23" fillId="0" borderId="26" xfId="42" applyNumberFormat="1" applyFont="1" applyFill="1" applyBorder="1" applyAlignment="1">
      <alignment horizontal="right" vertical="top"/>
      <protection/>
    </xf>
    <xf numFmtId="179" fontId="23" fillId="0" borderId="34" xfId="42" applyNumberFormat="1" applyFont="1" applyFill="1" applyBorder="1" applyAlignment="1">
      <alignment horizontal="right" vertical="top"/>
      <protection/>
    </xf>
    <xf numFmtId="179" fontId="23" fillId="0" borderId="51" xfId="42" applyNumberFormat="1" applyFont="1" applyFill="1" applyBorder="1" applyAlignment="1">
      <alignment horizontal="right" vertical="top"/>
      <protection/>
    </xf>
    <xf numFmtId="4" fontId="20" fillId="0" borderId="40" xfId="42" applyNumberFormat="1" applyFont="1" applyFill="1" applyBorder="1" applyAlignment="1">
      <alignment horizontal="right" vertical="top"/>
      <protection/>
    </xf>
    <xf numFmtId="179" fontId="20" fillId="0" borderId="50" xfId="42" applyNumberFormat="1" applyFont="1" applyFill="1" applyBorder="1" applyAlignment="1">
      <alignment horizontal="right" vertical="top"/>
      <protection/>
    </xf>
    <xf numFmtId="179" fontId="20" fillId="0" borderId="26" xfId="42" applyNumberFormat="1" applyFont="1" applyFill="1" applyBorder="1" applyAlignment="1">
      <alignment horizontal="right" vertical="top"/>
      <protection/>
    </xf>
    <xf numFmtId="178" fontId="20" fillId="0" borderId="29" xfId="42" applyNumberFormat="1" applyFont="1" applyFill="1" applyBorder="1" applyAlignment="1">
      <alignment horizontal="right" vertical="top"/>
      <protection/>
    </xf>
    <xf numFmtId="178" fontId="20" fillId="0" borderId="49" xfId="42" applyNumberFormat="1" applyFont="1" applyFill="1" applyBorder="1" applyAlignment="1">
      <alignment horizontal="right" vertical="top"/>
      <protection/>
    </xf>
    <xf numFmtId="184" fontId="20" fillId="0" borderId="50" xfId="42" applyNumberFormat="1" applyFont="1" applyFill="1" applyBorder="1" applyAlignment="1">
      <alignment horizontal="right" vertical="top"/>
      <protection/>
    </xf>
    <xf numFmtId="182" fontId="20" fillId="0" borderId="20" xfId="42" applyNumberFormat="1" applyFont="1" applyFill="1" applyBorder="1" applyAlignment="1">
      <alignment horizontal="right" vertical="top"/>
      <protection/>
    </xf>
    <xf numFmtId="173" fontId="20" fillId="0" borderId="11" xfId="42" applyNumberFormat="1" applyFont="1" applyFill="1" applyBorder="1" applyAlignment="1">
      <alignment horizontal="right" vertical="top"/>
      <protection/>
    </xf>
    <xf numFmtId="179" fontId="20" fillId="0" borderId="20" xfId="42" applyNumberFormat="1" applyFont="1" applyFill="1" applyBorder="1" applyAlignment="1">
      <alignment horizontal="right" vertical="top"/>
      <protection/>
    </xf>
    <xf numFmtId="173" fontId="23" fillId="0" borderId="21" xfId="42" applyNumberFormat="1" applyFont="1" applyFill="1" applyBorder="1" applyAlignment="1">
      <alignment horizontal="right" vertical="top"/>
      <protection/>
    </xf>
    <xf numFmtId="4" fontId="7" fillId="0" borderId="25" xfId="42" applyNumberFormat="1" applyFont="1" applyFill="1" applyBorder="1" applyAlignment="1">
      <alignment vertical="top"/>
      <protection/>
    </xf>
    <xf numFmtId="173" fontId="23" fillId="0" borderId="20" xfId="42" applyNumberFormat="1" applyFont="1" applyFill="1" applyBorder="1" applyAlignment="1">
      <alignment horizontal="right" vertical="top"/>
      <protection/>
    </xf>
    <xf numFmtId="179" fontId="23" fillId="0" borderId="33" xfId="42" applyNumberFormat="1" applyFont="1" applyFill="1" applyBorder="1" applyAlignment="1">
      <alignment horizontal="right" vertical="top"/>
      <protection/>
    </xf>
    <xf numFmtId="4" fontId="8" fillId="0" borderId="23" xfId="42" applyNumberFormat="1" applyFont="1" applyFill="1" applyBorder="1" applyAlignment="1">
      <alignment vertical="top"/>
      <protection/>
    </xf>
    <xf numFmtId="4" fontId="7" fillId="0" borderId="26" xfId="42" applyNumberFormat="1" applyFont="1" applyFill="1" applyBorder="1" applyAlignment="1">
      <alignment vertical="top"/>
      <protection/>
    </xf>
    <xf numFmtId="179" fontId="23" fillId="0" borderId="20" xfId="42" applyNumberFormat="1" applyFont="1" applyFill="1" applyBorder="1" applyAlignment="1">
      <alignment horizontal="right" vertical="top"/>
      <protection/>
    </xf>
    <xf numFmtId="176" fontId="20" fillId="0" borderId="18" xfId="42" applyNumberFormat="1" applyFont="1" applyFill="1" applyBorder="1" applyAlignment="1">
      <alignment horizontal="right" vertical="top"/>
      <protection/>
    </xf>
    <xf numFmtId="176" fontId="20" fillId="0" borderId="11" xfId="42" applyNumberFormat="1" applyFont="1" applyFill="1" applyBorder="1" applyAlignment="1">
      <alignment horizontal="right" vertical="top"/>
      <protection/>
    </xf>
    <xf numFmtId="4" fontId="20" fillId="0" borderId="33" xfId="42" applyNumberFormat="1" applyFont="1" applyFill="1" applyBorder="1" applyAlignment="1">
      <alignment horizontal="right" vertical="top"/>
      <protection/>
    </xf>
    <xf numFmtId="179" fontId="20" fillId="0" borderId="18" xfId="42" applyNumberFormat="1" applyFont="1" applyFill="1" applyBorder="1" applyAlignment="1">
      <alignment horizontal="right" vertical="top"/>
      <protection/>
    </xf>
    <xf numFmtId="176" fontId="22" fillId="33" borderId="26" xfId="42" applyNumberFormat="1" applyFont="1" applyFill="1" applyBorder="1" applyAlignment="1">
      <alignment horizontal="right" vertical="top"/>
      <protection/>
    </xf>
    <xf numFmtId="179" fontId="23" fillId="0" borderId="78" xfId="42" applyNumberFormat="1" applyFont="1" applyFill="1" applyBorder="1" applyAlignment="1">
      <alignment horizontal="right" vertical="top"/>
      <protection/>
    </xf>
    <xf numFmtId="182" fontId="20" fillId="0" borderId="26" xfId="42" applyNumberFormat="1" applyFont="1" applyFill="1" applyBorder="1" applyAlignment="1">
      <alignment horizontal="right" vertical="top"/>
      <protection/>
    </xf>
    <xf numFmtId="178" fontId="20" fillId="0" borderId="13" xfId="42" applyNumberFormat="1" applyFont="1" applyFill="1" applyBorder="1" applyAlignment="1">
      <alignment horizontal="right" vertical="top"/>
      <protection/>
    </xf>
    <xf numFmtId="178" fontId="23" fillId="0" borderId="26" xfId="42" applyNumberFormat="1" applyFont="1" applyFill="1" applyBorder="1" applyAlignment="1">
      <alignment horizontal="right" vertical="top"/>
      <protection/>
    </xf>
    <xf numFmtId="182" fontId="20" fillId="0" borderId="13" xfId="42" applyNumberFormat="1" applyFont="1" applyFill="1" applyBorder="1" applyAlignment="1">
      <alignment horizontal="right" vertical="top"/>
      <protection/>
    </xf>
    <xf numFmtId="178" fontId="22" fillId="33" borderId="26" xfId="42" applyNumberFormat="1" applyFont="1" applyFill="1" applyBorder="1" applyAlignment="1">
      <alignment horizontal="right" vertical="top"/>
      <protection/>
    </xf>
    <xf numFmtId="4" fontId="8" fillId="0" borderId="76" xfId="42" applyNumberFormat="1" applyFont="1" applyFill="1" applyBorder="1" applyAlignment="1">
      <alignment vertical="top"/>
      <protection/>
    </xf>
    <xf numFmtId="179" fontId="20" fillId="0" borderId="12" xfId="42" applyNumberFormat="1" applyFont="1" applyFill="1" applyBorder="1" applyAlignment="1">
      <alignment horizontal="right" vertical="top"/>
      <protection/>
    </xf>
    <xf numFmtId="179" fontId="23" fillId="0" borderId="31" xfId="42" applyNumberFormat="1" applyFont="1" applyFill="1" applyBorder="1" applyAlignment="1">
      <alignment horizontal="right" vertical="top"/>
      <protection/>
    </xf>
    <xf numFmtId="173" fontId="23" fillId="0" borderId="33" xfId="42" applyNumberFormat="1" applyFont="1" applyFill="1" applyBorder="1" applyAlignment="1">
      <alignment horizontal="right" vertical="top"/>
      <protection/>
    </xf>
    <xf numFmtId="178" fontId="20" fillId="0" borderId="78" xfId="42" applyNumberFormat="1" applyFont="1" applyFill="1" applyBorder="1" applyAlignment="1">
      <alignment horizontal="right" vertical="top"/>
      <protection/>
    </xf>
    <xf numFmtId="176" fontId="20" fillId="0" borderId="49" xfId="42" applyNumberFormat="1" applyFont="1" applyFill="1" applyBorder="1" applyAlignment="1">
      <alignment horizontal="right" vertical="top"/>
      <protection/>
    </xf>
    <xf numFmtId="179" fontId="23" fillId="0" borderId="58" xfId="42" applyNumberFormat="1" applyFont="1" applyFill="1" applyBorder="1" applyAlignment="1">
      <alignment horizontal="right" vertical="top"/>
      <protection/>
    </xf>
    <xf numFmtId="178" fontId="20" fillId="0" borderId="34" xfId="42" applyNumberFormat="1" applyFont="1" applyFill="1" applyBorder="1" applyAlignment="1">
      <alignment horizontal="right" vertical="top"/>
      <protection/>
    </xf>
    <xf numFmtId="176" fontId="22" fillId="33" borderId="80" xfId="42" applyNumberFormat="1" applyFont="1" applyFill="1" applyBorder="1" applyAlignment="1">
      <alignment horizontal="right" vertical="top"/>
      <protection/>
    </xf>
    <xf numFmtId="184" fontId="22" fillId="33" borderId="23" xfId="42" applyNumberFormat="1" applyFont="1" applyFill="1" applyBorder="1" applyAlignment="1">
      <alignment horizontal="right" vertical="top"/>
      <protection/>
    </xf>
    <xf numFmtId="4" fontId="7" fillId="0" borderId="22" xfId="42" applyNumberFormat="1" applyFont="1" applyFill="1" applyBorder="1" applyAlignment="1">
      <alignment vertical="top"/>
      <protection/>
    </xf>
    <xf numFmtId="173" fontId="23" fillId="0" borderId="48" xfId="42" applyNumberFormat="1" applyFont="1" applyFill="1" applyBorder="1" applyAlignment="1">
      <alignment horizontal="right" vertical="top"/>
      <protection/>
    </xf>
    <xf numFmtId="0" fontId="0" fillId="33" borderId="25" xfId="42" applyFont="1" applyFill="1" applyBorder="1">
      <alignment/>
      <protection/>
    </xf>
    <xf numFmtId="184" fontId="22" fillId="33" borderId="22" xfId="42" applyNumberFormat="1" applyFont="1" applyFill="1" applyBorder="1" applyAlignment="1">
      <alignment horizontal="right" vertical="top"/>
      <protection/>
    </xf>
    <xf numFmtId="179" fontId="20" fillId="0" borderId="73" xfId="42" applyNumberFormat="1" applyFont="1" applyFill="1" applyBorder="1" applyAlignment="1">
      <alignment horizontal="right" vertical="top"/>
      <protection/>
    </xf>
    <xf numFmtId="179" fontId="20" fillId="0" borderId="75" xfId="42" applyNumberFormat="1" applyFont="1" applyFill="1" applyBorder="1" applyAlignment="1">
      <alignment horizontal="right" vertical="top"/>
      <protection/>
    </xf>
    <xf numFmtId="49" fontId="14" fillId="0" borderId="26" xfId="42" applyNumberFormat="1" applyFont="1" applyFill="1" applyBorder="1" applyAlignment="1">
      <alignment wrapText="1"/>
      <protection/>
    </xf>
    <xf numFmtId="0" fontId="13" fillId="0" borderId="51" xfId="42" applyFont="1" applyFill="1" applyBorder="1" applyAlignment="1">
      <alignment horizontal="left" vertical="top" wrapText="1"/>
      <protection/>
    </xf>
    <xf numFmtId="174" fontId="12" fillId="0" borderId="67" xfId="42" applyNumberFormat="1" applyFont="1" applyFill="1" applyBorder="1" applyAlignment="1">
      <alignment horizontal="left" vertical="top"/>
      <protection/>
    </xf>
    <xf numFmtId="0" fontId="7" fillId="0" borderId="37" xfId="42" applyFont="1" applyFill="1" applyBorder="1">
      <alignment/>
      <protection/>
    </xf>
    <xf numFmtId="173" fontId="12" fillId="0" borderId="37" xfId="42" applyNumberFormat="1" applyFont="1" applyFill="1" applyBorder="1" applyAlignment="1">
      <alignment horizontal="right" vertical="top"/>
      <protection/>
    </xf>
    <xf numFmtId="173" fontId="23" fillId="0" borderId="37" xfId="42" applyNumberFormat="1" applyFont="1" applyFill="1" applyBorder="1" applyAlignment="1">
      <alignment horizontal="right" vertical="top"/>
      <protection/>
    </xf>
    <xf numFmtId="173" fontId="23" fillId="0" borderId="26" xfId="42" applyNumberFormat="1" applyFont="1" applyFill="1" applyBorder="1" applyAlignment="1">
      <alignment horizontal="right" vertical="top"/>
      <protection/>
    </xf>
    <xf numFmtId="0" fontId="0" fillId="0" borderId="24" xfId="42" applyFont="1" applyFill="1" applyBorder="1" applyAlignment="1">
      <alignment vertical="top"/>
      <protection/>
    </xf>
    <xf numFmtId="0" fontId="0" fillId="0" borderId="13" xfId="42" applyFont="1" applyFill="1" applyBorder="1" applyAlignment="1">
      <alignment vertical="top"/>
      <protection/>
    </xf>
    <xf numFmtId="176" fontId="14" fillId="0" borderId="26" xfId="42" applyNumberFormat="1" applyFont="1" applyFill="1" applyBorder="1" applyAlignment="1">
      <alignment vertical="top"/>
      <protection/>
    </xf>
    <xf numFmtId="0" fontId="0" fillId="0" borderId="23" xfId="42" applyFont="1" applyFill="1" applyBorder="1" applyAlignment="1">
      <alignment vertical="top"/>
      <protection/>
    </xf>
    <xf numFmtId="178" fontId="12" fillId="0" borderId="37" xfId="42" applyNumberFormat="1" applyFont="1" applyFill="1" applyBorder="1" applyAlignment="1">
      <alignment horizontal="right" vertical="top"/>
      <protection/>
    </xf>
    <xf numFmtId="178" fontId="23" fillId="0" borderId="37" xfId="42" applyNumberFormat="1" applyFont="1" applyFill="1" applyBorder="1" applyAlignment="1">
      <alignment horizontal="right" vertical="top"/>
      <protection/>
    </xf>
    <xf numFmtId="0" fontId="15" fillId="0" borderId="25" xfId="42" applyFont="1" applyFill="1" applyBorder="1" applyAlignment="1">
      <alignment horizontal="left" vertical="top" wrapText="1"/>
      <protection/>
    </xf>
    <xf numFmtId="177" fontId="20" fillId="0" borderId="21" xfId="42" applyNumberFormat="1" applyFont="1" applyFill="1" applyBorder="1" applyAlignment="1">
      <alignment horizontal="left" vertical="top"/>
      <protection/>
    </xf>
    <xf numFmtId="0" fontId="20" fillId="0" borderId="40" xfId="42" applyFont="1" applyFill="1" applyBorder="1" applyAlignment="1">
      <alignment horizontal="left" vertical="top" wrapText="1"/>
      <protection/>
    </xf>
    <xf numFmtId="177" fontId="20" fillId="0" borderId="25" xfId="42" applyNumberFormat="1" applyFont="1" applyFill="1" applyBorder="1" applyAlignment="1">
      <alignment horizontal="left" vertical="top"/>
      <protection/>
    </xf>
    <xf numFmtId="0" fontId="20" fillId="0" borderId="26" xfId="42" applyFont="1" applyFill="1" applyBorder="1" applyAlignment="1">
      <alignment horizontal="left" vertical="top" wrapText="1"/>
      <protection/>
    </xf>
    <xf numFmtId="179" fontId="13" fillId="0" borderId="20" xfId="42" applyNumberFormat="1" applyFont="1" applyFill="1" applyBorder="1" applyAlignment="1">
      <alignment horizontal="right" vertical="top"/>
      <protection/>
    </xf>
    <xf numFmtId="179" fontId="13" fillId="0" borderId="11" xfId="42" applyNumberFormat="1" applyFont="1" applyFill="1" applyBorder="1" applyAlignment="1">
      <alignment horizontal="right" vertical="top"/>
      <protection/>
    </xf>
    <xf numFmtId="179" fontId="13" fillId="0" borderId="24" xfId="42" applyNumberFormat="1" applyFont="1" applyFill="1" applyBorder="1" applyAlignment="1">
      <alignment horizontal="right" vertical="top"/>
      <protection/>
    </xf>
    <xf numFmtId="179" fontId="20" fillId="0" borderId="33" xfId="42" applyNumberFormat="1" applyFont="1" applyFill="1" applyBorder="1" applyAlignment="1">
      <alignment horizontal="right" vertical="top"/>
      <protection/>
    </xf>
    <xf numFmtId="2" fontId="7" fillId="0" borderId="51" xfId="42" applyNumberFormat="1" applyFont="1" applyFill="1" applyBorder="1" applyAlignment="1">
      <alignment vertical="top"/>
      <protection/>
    </xf>
    <xf numFmtId="176" fontId="12" fillId="0" borderId="51" xfId="42" applyNumberFormat="1" applyFont="1" applyFill="1" applyBorder="1" applyAlignment="1">
      <alignment horizontal="right" vertical="top"/>
      <protection/>
    </xf>
    <xf numFmtId="176" fontId="13" fillId="0" borderId="36" xfId="42" applyNumberFormat="1" applyFont="1" applyFill="1" applyBorder="1" applyAlignment="1">
      <alignment horizontal="right" vertical="top"/>
      <protection/>
    </xf>
    <xf numFmtId="176" fontId="13" fillId="0" borderId="18" xfId="42" applyNumberFormat="1" applyFont="1" applyFill="1" applyBorder="1" applyAlignment="1">
      <alignment horizontal="right" vertical="top"/>
      <protection/>
    </xf>
    <xf numFmtId="2" fontId="8" fillId="34" borderId="33" xfId="42" applyNumberFormat="1" applyFont="1" applyFill="1" applyBorder="1" applyAlignment="1">
      <alignment vertical="top"/>
      <protection/>
    </xf>
    <xf numFmtId="176" fontId="13" fillId="0" borderId="11" xfId="42" applyNumberFormat="1" applyFont="1" applyFill="1" applyBorder="1" applyAlignment="1">
      <alignment horizontal="right" vertical="top"/>
      <protection/>
    </xf>
    <xf numFmtId="173" fontId="11" fillId="34" borderId="81" xfId="42" applyNumberFormat="1" applyFont="1" applyFill="1" applyBorder="1" applyAlignment="1">
      <alignment vertical="top"/>
      <protection/>
    </xf>
    <xf numFmtId="173" fontId="12" fillId="0" borderId="35" xfId="42" applyNumberFormat="1" applyFont="1" applyFill="1" applyBorder="1" applyAlignment="1">
      <alignment vertical="top"/>
      <protection/>
    </xf>
    <xf numFmtId="173" fontId="22" fillId="33" borderId="82" xfId="42" applyNumberFormat="1" applyFont="1" applyFill="1" applyBorder="1" applyAlignment="1">
      <alignment horizontal="right" vertical="top"/>
      <protection/>
    </xf>
    <xf numFmtId="173" fontId="12" fillId="0" borderId="51" xfId="42" applyNumberFormat="1" applyFont="1" applyFill="1" applyBorder="1" applyAlignment="1">
      <alignment horizontal="right" vertical="top"/>
      <protection/>
    </xf>
    <xf numFmtId="2" fontId="7" fillId="34" borderId="23" xfId="42" applyNumberFormat="1" applyFont="1" applyFill="1" applyBorder="1" applyAlignment="1">
      <alignment vertical="top"/>
      <protection/>
    </xf>
    <xf numFmtId="0" fontId="13" fillId="0" borderId="73" xfId="42" applyFont="1" applyFill="1" applyBorder="1" applyAlignment="1">
      <alignment horizontal="left" vertical="top" wrapText="1"/>
      <protection/>
    </xf>
    <xf numFmtId="178" fontId="66" fillId="0" borderId="13" xfId="42" applyNumberFormat="1" applyFont="1" applyFill="1" applyBorder="1" applyAlignment="1">
      <alignment horizontal="right" vertical="top"/>
      <protection/>
    </xf>
    <xf numFmtId="178" fontId="12" fillId="0" borderId="83" xfId="42" applyNumberFormat="1" applyFont="1" applyFill="1" applyBorder="1" applyAlignment="1">
      <alignment horizontal="right" vertical="top"/>
      <protection/>
    </xf>
    <xf numFmtId="176" fontId="11" fillId="33" borderId="64" xfId="42" applyNumberFormat="1" applyFont="1" applyFill="1" applyBorder="1" applyAlignment="1">
      <alignment horizontal="right" vertical="top"/>
      <protection/>
    </xf>
    <xf numFmtId="0" fontId="11" fillId="33" borderId="46" xfId="42" applyFont="1" applyFill="1" applyBorder="1" applyAlignment="1">
      <alignment horizontal="left" vertical="top" wrapText="1"/>
      <protection/>
    </xf>
    <xf numFmtId="180" fontId="11" fillId="33" borderId="72" xfId="42" applyNumberFormat="1" applyFont="1" applyFill="1" applyBorder="1" applyAlignment="1">
      <alignment horizontal="left" vertical="top"/>
      <protection/>
    </xf>
    <xf numFmtId="2" fontId="7" fillId="34" borderId="72" xfId="42" applyNumberFormat="1" applyFont="1" applyFill="1" applyBorder="1" applyAlignment="1">
      <alignment vertical="top"/>
      <protection/>
    </xf>
    <xf numFmtId="176" fontId="11" fillId="33" borderId="77" xfId="42" applyNumberFormat="1" applyFont="1" applyFill="1" applyBorder="1" applyAlignment="1">
      <alignment horizontal="right" vertical="top"/>
      <protection/>
    </xf>
    <xf numFmtId="180" fontId="22" fillId="33" borderId="26" xfId="42" applyNumberFormat="1" applyFont="1" applyFill="1" applyBorder="1" applyAlignment="1">
      <alignment horizontal="left" vertical="top"/>
      <protection/>
    </xf>
    <xf numFmtId="176" fontId="22" fillId="33" borderId="39" xfId="42" applyNumberFormat="1" applyFont="1" applyFill="1" applyBorder="1" applyAlignment="1">
      <alignment horizontal="right" vertical="top"/>
      <protection/>
    </xf>
    <xf numFmtId="2" fontId="8" fillId="34" borderId="23" xfId="42" applyNumberFormat="1" applyFont="1" applyFill="1" applyBorder="1" applyAlignment="1">
      <alignment vertical="top"/>
      <protection/>
    </xf>
    <xf numFmtId="181" fontId="23" fillId="0" borderId="21" xfId="42" applyNumberFormat="1" applyFont="1" applyFill="1" applyBorder="1" applyAlignment="1">
      <alignment horizontal="left" vertical="top"/>
      <protection/>
    </xf>
    <xf numFmtId="0" fontId="23" fillId="0" borderId="51" xfId="42" applyFont="1" applyFill="1" applyBorder="1" applyAlignment="1">
      <alignment horizontal="left" vertical="top" wrapText="1"/>
      <protection/>
    </xf>
    <xf numFmtId="179" fontId="23" fillId="0" borderId="41" xfId="42" applyNumberFormat="1" applyFont="1" applyFill="1" applyBorder="1" applyAlignment="1">
      <alignment horizontal="right" vertical="top"/>
      <protection/>
    </xf>
    <xf numFmtId="2" fontId="0" fillId="0" borderId="68" xfId="42" applyNumberFormat="1" applyFont="1" applyFill="1" applyBorder="1" applyAlignment="1">
      <alignment vertical="top"/>
      <protection/>
    </xf>
    <xf numFmtId="0" fontId="65" fillId="0" borderId="26" xfId="42" applyFont="1" applyFill="1" applyBorder="1">
      <alignment/>
      <protection/>
    </xf>
    <xf numFmtId="177" fontId="20" fillId="0" borderId="17" xfId="42" applyNumberFormat="1" applyFont="1" applyFill="1" applyBorder="1" applyAlignment="1">
      <alignment horizontal="left" vertical="top"/>
      <protection/>
    </xf>
    <xf numFmtId="179" fontId="20" fillId="0" borderId="32" xfId="42" applyNumberFormat="1" applyFont="1" applyFill="1" applyBorder="1" applyAlignment="1">
      <alignment horizontal="right" vertical="top"/>
      <protection/>
    </xf>
    <xf numFmtId="179" fontId="20" fillId="0" borderId="49" xfId="42" applyNumberFormat="1" applyFont="1" applyFill="1" applyBorder="1" applyAlignment="1">
      <alignment horizontal="right" vertical="top"/>
      <protection/>
    </xf>
    <xf numFmtId="0" fontId="20" fillId="0" borderId="49" xfId="42" applyFont="1" applyFill="1" applyBorder="1" applyAlignment="1">
      <alignment horizontal="left" vertical="top" wrapText="1"/>
      <protection/>
    </xf>
    <xf numFmtId="0" fontId="0" fillId="0" borderId="84" xfId="42" applyFont="1" applyFill="1" applyBorder="1">
      <alignment/>
      <protection/>
    </xf>
    <xf numFmtId="177" fontId="13" fillId="0" borderId="85" xfId="42" applyNumberFormat="1" applyFont="1" applyFill="1" applyBorder="1" applyAlignment="1">
      <alignment horizontal="left" vertical="top"/>
      <protection/>
    </xf>
    <xf numFmtId="0" fontId="13" fillId="0" borderId="78" xfId="42" applyFont="1" applyFill="1" applyBorder="1" applyAlignment="1">
      <alignment horizontal="left" vertical="top" wrapText="1"/>
      <protection/>
    </xf>
    <xf numFmtId="179" fontId="13" fillId="0" borderId="43" xfId="42" applyNumberFormat="1" applyFont="1" applyFill="1" applyBorder="1" applyAlignment="1">
      <alignment horizontal="right" vertical="top"/>
      <protection/>
    </xf>
    <xf numFmtId="0" fontId="0" fillId="0" borderId="68" xfId="42" applyFont="1" applyFill="1" applyBorder="1" applyAlignment="1">
      <alignment vertical="top"/>
      <protection/>
    </xf>
    <xf numFmtId="0" fontId="0" fillId="0" borderId="11" xfId="42" applyFont="1" applyFill="1" applyBorder="1" applyAlignment="1">
      <alignment vertical="top"/>
      <protection/>
    </xf>
    <xf numFmtId="180" fontId="11" fillId="33" borderId="26" xfId="42" applyNumberFormat="1" applyFont="1" applyFill="1" applyBorder="1" applyAlignment="1">
      <alignment horizontal="left" vertical="top"/>
      <protection/>
    </xf>
    <xf numFmtId="0" fontId="0" fillId="0" borderId="24" xfId="42" applyFont="1" applyFill="1" applyBorder="1">
      <alignment/>
      <protection/>
    </xf>
    <xf numFmtId="0" fontId="20" fillId="0" borderId="75" xfId="42" applyFont="1" applyFill="1" applyBorder="1" applyAlignment="1">
      <alignment horizontal="left" vertical="top" wrapText="1"/>
      <protection/>
    </xf>
    <xf numFmtId="0" fontId="0" fillId="0" borderId="86" xfId="42" applyFont="1" applyFill="1" applyBorder="1">
      <alignment/>
      <protection/>
    </xf>
    <xf numFmtId="0" fontId="0" fillId="0" borderId="87" xfId="42" applyFont="1" applyFill="1" applyBorder="1">
      <alignment/>
      <protection/>
    </xf>
    <xf numFmtId="0" fontId="0" fillId="0" borderId="88" xfId="42" applyFont="1" applyFill="1" applyBorder="1">
      <alignment/>
      <protection/>
    </xf>
    <xf numFmtId="177" fontId="13" fillId="0" borderId="89" xfId="42" applyNumberFormat="1" applyFont="1" applyFill="1" applyBorder="1" applyAlignment="1">
      <alignment horizontal="left" vertical="top"/>
      <protection/>
    </xf>
    <xf numFmtId="0" fontId="13" fillId="0" borderId="90" xfId="42" applyFont="1" applyFill="1" applyBorder="1" applyAlignment="1">
      <alignment horizontal="left" vertical="top" wrapText="1"/>
      <protection/>
    </xf>
    <xf numFmtId="176" fontId="13" fillId="0" borderId="88" xfId="42" applyNumberFormat="1" applyFont="1" applyFill="1" applyBorder="1" applyAlignment="1">
      <alignment horizontal="right" vertical="top"/>
      <protection/>
    </xf>
    <xf numFmtId="176" fontId="20" fillId="0" borderId="88" xfId="42" applyNumberFormat="1" applyFont="1" applyFill="1" applyBorder="1" applyAlignment="1">
      <alignment horizontal="right" vertical="top"/>
      <protection/>
    </xf>
    <xf numFmtId="2" fontId="0" fillId="0" borderId="75" xfId="42" applyNumberFormat="1" applyFont="1" applyFill="1" applyBorder="1" applyAlignment="1">
      <alignment vertical="top"/>
      <protection/>
    </xf>
    <xf numFmtId="173" fontId="11" fillId="33" borderId="72" xfId="42" applyNumberFormat="1" applyFont="1" applyFill="1" applyBorder="1" applyAlignment="1">
      <alignment horizontal="right" vertical="top"/>
      <protection/>
    </xf>
    <xf numFmtId="178" fontId="11" fillId="33" borderId="72" xfId="42" applyNumberFormat="1" applyFont="1" applyFill="1" applyBorder="1" applyAlignment="1">
      <alignment horizontal="right" vertical="top"/>
      <protection/>
    </xf>
    <xf numFmtId="177" fontId="20" fillId="0" borderId="41" xfId="42" applyNumberFormat="1" applyFont="1" applyFill="1" applyBorder="1" applyAlignment="1">
      <alignment horizontal="left" vertical="top"/>
      <protection/>
    </xf>
    <xf numFmtId="0" fontId="20" fillId="0" borderId="59" xfId="42" applyFont="1" applyFill="1" applyBorder="1" applyAlignment="1">
      <alignment horizontal="left" vertical="top" wrapText="1"/>
      <protection/>
    </xf>
    <xf numFmtId="0" fontId="0" fillId="0" borderId="23" xfId="42" applyFont="1" applyFill="1" applyBorder="1" applyAlignment="1">
      <alignment vertical="top"/>
      <protection/>
    </xf>
    <xf numFmtId="173" fontId="20" fillId="0" borderId="26" xfId="42" applyNumberFormat="1" applyFont="1" applyFill="1" applyBorder="1" applyAlignment="1">
      <alignment vertical="top"/>
      <protection/>
    </xf>
    <xf numFmtId="176" fontId="20" fillId="0" borderId="26" xfId="42" applyNumberFormat="1" applyFont="1" applyFill="1" applyBorder="1" applyAlignment="1">
      <alignment horizontal="right" vertical="top"/>
      <protection/>
    </xf>
    <xf numFmtId="0" fontId="0" fillId="0" borderId="13" xfId="42" applyFont="1" applyFill="1" applyBorder="1">
      <alignment/>
      <protection/>
    </xf>
    <xf numFmtId="177" fontId="20" fillId="0" borderId="13" xfId="42" applyNumberFormat="1" applyFont="1" applyFill="1" applyBorder="1" applyAlignment="1">
      <alignment horizontal="left" vertical="top"/>
      <protection/>
    </xf>
    <xf numFmtId="176" fontId="20" fillId="0" borderId="13" xfId="42" applyNumberFormat="1" applyFont="1" applyFill="1" applyBorder="1" applyAlignment="1">
      <alignment horizontal="right" vertical="top"/>
      <protection/>
    </xf>
    <xf numFmtId="0" fontId="0" fillId="0" borderId="25" xfId="42" applyFont="1" applyFill="1" applyBorder="1">
      <alignment/>
      <protection/>
    </xf>
    <xf numFmtId="2" fontId="8" fillId="0" borderId="51" xfId="42" applyNumberFormat="1" applyFont="1" applyFill="1" applyBorder="1" applyAlignment="1">
      <alignment vertical="top"/>
      <protection/>
    </xf>
    <xf numFmtId="2" fontId="7" fillId="0" borderId="51" xfId="42" applyNumberFormat="1" applyFont="1" applyFill="1" applyBorder="1" applyAlignment="1">
      <alignment vertical="top"/>
      <protection/>
    </xf>
    <xf numFmtId="0" fontId="20" fillId="0" borderId="59" xfId="42" applyFont="1" applyFill="1" applyBorder="1" applyAlignment="1">
      <alignment horizontal="left" vertical="top" wrapText="1"/>
      <protection/>
    </xf>
    <xf numFmtId="0" fontId="23" fillId="0" borderId="39" xfId="42" applyFont="1" applyFill="1" applyBorder="1" applyAlignment="1">
      <alignment horizontal="left" vertical="top" wrapText="1"/>
      <protection/>
    </xf>
    <xf numFmtId="0" fontId="23" fillId="0" borderId="45" xfId="42" applyFont="1" applyFill="1" applyBorder="1" applyAlignment="1">
      <alignment horizontal="left" vertical="top" wrapText="1"/>
      <protection/>
    </xf>
    <xf numFmtId="173" fontId="13" fillId="0" borderId="20" xfId="42" applyNumberFormat="1" applyFont="1" applyFill="1" applyBorder="1" applyAlignment="1">
      <alignment horizontal="right" vertical="top"/>
      <protection/>
    </xf>
    <xf numFmtId="179" fontId="13" fillId="0" borderId="0" xfId="42" applyNumberFormat="1" applyFont="1" applyFill="1" applyBorder="1" applyAlignment="1">
      <alignment horizontal="right" vertical="top"/>
      <protection/>
    </xf>
    <xf numFmtId="173" fontId="12" fillId="0" borderId="23" xfId="42" applyNumberFormat="1" applyFont="1" applyFill="1" applyBorder="1" applyAlignment="1">
      <alignment horizontal="right" vertical="top"/>
      <protection/>
    </xf>
    <xf numFmtId="0" fontId="20" fillId="0" borderId="23" xfId="42" applyFont="1" applyFill="1" applyBorder="1" applyAlignment="1">
      <alignment horizontal="left" vertical="top" wrapText="1"/>
      <protection/>
    </xf>
    <xf numFmtId="179" fontId="20" fillId="0" borderId="11" xfId="42" applyNumberFormat="1" applyFont="1" applyFill="1" applyBorder="1" applyAlignment="1">
      <alignment horizontal="right" vertical="top"/>
      <protection/>
    </xf>
    <xf numFmtId="0" fontId="0" fillId="0" borderId="76" xfId="42" applyFont="1" applyFill="1" applyBorder="1">
      <alignment/>
      <protection/>
    </xf>
    <xf numFmtId="0" fontId="65" fillId="0" borderId="0" xfId="42" applyFont="1" applyFill="1" applyBorder="1" applyAlignment="1">
      <alignment horizontal="left" vertical="top"/>
      <protection/>
    </xf>
    <xf numFmtId="183" fontId="65" fillId="0" borderId="0" xfId="42" applyNumberFormat="1" applyFont="1" applyFill="1" applyBorder="1" applyAlignment="1">
      <alignment horizontal="left" vertical="top"/>
      <protection/>
    </xf>
    <xf numFmtId="0" fontId="65" fillId="0" borderId="0" xfId="42" applyFont="1" applyFill="1" applyBorder="1" applyAlignment="1">
      <alignment wrapText="1"/>
      <protection/>
    </xf>
    <xf numFmtId="0" fontId="23" fillId="0" borderId="41" xfId="42" applyFont="1" applyFill="1" applyBorder="1" applyAlignment="1">
      <alignment horizontal="left" vertical="top" wrapText="1"/>
      <protection/>
    </xf>
    <xf numFmtId="2" fontId="8" fillId="34" borderId="51" xfId="42" applyNumberFormat="1" applyFont="1" applyFill="1" applyBorder="1" applyAlignment="1">
      <alignment vertical="top"/>
      <protection/>
    </xf>
    <xf numFmtId="0" fontId="20" fillId="0" borderId="78" xfId="42" applyFont="1" applyFill="1" applyBorder="1" applyAlignment="1">
      <alignment horizontal="left" vertical="top" wrapText="1"/>
      <protection/>
    </xf>
    <xf numFmtId="0" fontId="18" fillId="0" borderId="0" xfId="42" applyFont="1" applyFill="1" applyBorder="1" applyAlignment="1">
      <alignment horizontal="left" vertical="top"/>
      <protection/>
    </xf>
    <xf numFmtId="183" fontId="18" fillId="0" borderId="0" xfId="42" applyNumberFormat="1" applyFont="1" applyFill="1" applyBorder="1" applyAlignment="1">
      <alignment horizontal="left" vertical="top"/>
      <protection/>
    </xf>
    <xf numFmtId="0" fontId="16" fillId="0" borderId="26" xfId="42" applyFont="1" applyFill="1" applyBorder="1" applyAlignment="1">
      <alignment horizontal="left" vertical="top" wrapText="1"/>
      <protection/>
    </xf>
    <xf numFmtId="173" fontId="13" fillId="0" borderId="0" xfId="42" applyNumberFormat="1" applyFont="1" applyFill="1" applyBorder="1" applyAlignment="1">
      <alignment vertical="top"/>
      <protection/>
    </xf>
    <xf numFmtId="176" fontId="11" fillId="33" borderId="49" xfId="42" applyNumberFormat="1" applyFont="1" applyFill="1" applyBorder="1" applyAlignment="1">
      <alignment horizontal="right" vertical="top"/>
      <protection/>
    </xf>
    <xf numFmtId="0" fontId="0" fillId="0" borderId="73" xfId="42" applyFont="1" applyFill="1" applyBorder="1">
      <alignment/>
      <protection/>
    </xf>
    <xf numFmtId="177" fontId="20" fillId="0" borderId="74" xfId="42" applyNumberFormat="1" applyFont="1" applyFill="1" applyBorder="1" applyAlignment="1">
      <alignment horizontal="left" vertical="top"/>
      <protection/>
    </xf>
    <xf numFmtId="0" fontId="20" fillId="0" borderId="73" xfId="42" applyFont="1" applyFill="1" applyBorder="1" applyAlignment="1">
      <alignment horizontal="left" vertical="top" wrapText="1"/>
      <protection/>
    </xf>
    <xf numFmtId="0" fontId="0" fillId="0" borderId="76" xfId="42" applyFont="1" applyFill="1" applyBorder="1">
      <alignment/>
      <protection/>
    </xf>
    <xf numFmtId="0" fontId="0" fillId="0" borderId="89" xfId="42" applyFont="1" applyFill="1" applyBorder="1">
      <alignment/>
      <protection/>
    </xf>
    <xf numFmtId="0" fontId="20" fillId="0" borderId="90" xfId="42" applyFont="1" applyFill="1" applyBorder="1" applyAlignment="1">
      <alignment horizontal="left" vertical="top" wrapText="1"/>
      <protection/>
    </xf>
    <xf numFmtId="179" fontId="13" fillId="0" borderId="88" xfId="42" applyNumberFormat="1" applyFont="1" applyFill="1" applyBorder="1" applyAlignment="1">
      <alignment horizontal="right" vertical="top"/>
      <protection/>
    </xf>
    <xf numFmtId="179" fontId="20" fillId="0" borderId="88" xfId="42" applyNumberFormat="1" applyFont="1" applyFill="1" applyBorder="1" applyAlignment="1">
      <alignment horizontal="right" vertical="top"/>
      <protection/>
    </xf>
    <xf numFmtId="175" fontId="13" fillId="0" borderId="74" xfId="42" applyNumberFormat="1" applyFont="1" applyFill="1" applyBorder="1" applyAlignment="1">
      <alignment horizontal="left" vertical="top"/>
      <protection/>
    </xf>
    <xf numFmtId="0" fontId="20" fillId="0" borderId="75" xfId="42" applyFont="1" applyBorder="1" applyAlignment="1">
      <alignment horizontal="left" vertical="top" wrapText="1"/>
      <protection/>
    </xf>
    <xf numFmtId="176" fontId="13" fillId="0" borderId="73" xfId="42" applyNumberFormat="1" applyFont="1" applyFill="1" applyBorder="1" applyAlignment="1">
      <alignment horizontal="right" vertical="top"/>
      <protection/>
    </xf>
    <xf numFmtId="176" fontId="20" fillId="0" borderId="91" xfId="42" applyNumberFormat="1" applyFont="1" applyFill="1" applyBorder="1" applyAlignment="1">
      <alignment horizontal="right" vertical="top"/>
      <protection/>
    </xf>
    <xf numFmtId="4" fontId="0" fillId="0" borderId="74" xfId="42" applyNumberFormat="1" applyFont="1" applyFill="1" applyBorder="1" applyAlignment="1">
      <alignment vertical="top"/>
      <protection/>
    </xf>
    <xf numFmtId="177" fontId="13" fillId="0" borderId="10" xfId="42" applyNumberFormat="1" applyFont="1" applyFill="1" applyBorder="1" applyAlignment="1">
      <alignment horizontal="left" vertical="top"/>
      <protection/>
    </xf>
    <xf numFmtId="178" fontId="13" fillId="0" borderId="10" xfId="42" applyNumberFormat="1" applyFont="1" applyFill="1" applyBorder="1" applyAlignment="1">
      <alignment horizontal="right" vertical="top"/>
      <protection/>
    </xf>
    <xf numFmtId="178" fontId="20" fillId="0" borderId="56" xfId="42" applyNumberFormat="1" applyFont="1" applyFill="1" applyBorder="1" applyAlignment="1">
      <alignment horizontal="right" vertical="top"/>
      <protection/>
    </xf>
    <xf numFmtId="0" fontId="0" fillId="0" borderId="68" xfId="42" applyFont="1" applyFill="1" applyBorder="1">
      <alignment/>
      <protection/>
    </xf>
    <xf numFmtId="0" fontId="0" fillId="0" borderId="10" xfId="42" applyFont="1" applyFill="1" applyBorder="1">
      <alignment/>
      <protection/>
    </xf>
    <xf numFmtId="0" fontId="0" fillId="0" borderId="56" xfId="42" applyFont="1" applyFill="1" applyBorder="1">
      <alignment/>
      <protection/>
    </xf>
    <xf numFmtId="49" fontId="14" fillId="0" borderId="56" xfId="42" applyNumberFormat="1" applyFont="1" applyFill="1" applyBorder="1" applyAlignment="1">
      <alignment wrapText="1"/>
      <protection/>
    </xf>
    <xf numFmtId="180" fontId="22" fillId="33" borderId="23" xfId="42" applyNumberFormat="1" applyFont="1" applyFill="1" applyBorder="1" applyAlignment="1">
      <alignment horizontal="left" vertical="top"/>
      <protection/>
    </xf>
    <xf numFmtId="2" fontId="8" fillId="34" borderId="26" xfId="42" applyNumberFormat="1" applyFont="1" applyFill="1" applyBorder="1" applyAlignment="1">
      <alignment vertical="top"/>
      <protection/>
    </xf>
    <xf numFmtId="0" fontId="0" fillId="0" borderId="92" xfId="42" applyFont="1" applyFill="1" applyBorder="1">
      <alignment/>
      <protection/>
    </xf>
    <xf numFmtId="177" fontId="20" fillId="0" borderId="93" xfId="42" applyNumberFormat="1" applyFont="1" applyFill="1" applyBorder="1" applyAlignment="1">
      <alignment horizontal="left" vertical="top"/>
      <protection/>
    </xf>
    <xf numFmtId="0" fontId="20" fillId="0" borderId="94" xfId="42" applyFont="1" applyFill="1" applyBorder="1" applyAlignment="1">
      <alignment horizontal="left" vertical="top" wrapText="1"/>
      <protection/>
    </xf>
    <xf numFmtId="179" fontId="20" fillId="0" borderId="89" xfId="42" applyNumberFormat="1" applyFont="1" applyFill="1" applyBorder="1" applyAlignment="1">
      <alignment horizontal="right" vertical="top"/>
      <protection/>
    </xf>
    <xf numFmtId="179" fontId="20" fillId="0" borderId="68" xfId="42" applyNumberFormat="1" applyFont="1" applyFill="1" applyBorder="1" applyAlignment="1">
      <alignment horizontal="right" vertical="top"/>
      <protection/>
    </xf>
    <xf numFmtId="0" fontId="0" fillId="0" borderId="49" xfId="42" applyFont="1" applyFill="1" applyBorder="1">
      <alignment/>
      <protection/>
    </xf>
    <xf numFmtId="0" fontId="5" fillId="0" borderId="54" xfId="42" applyFont="1" applyFill="1" applyBorder="1" applyAlignment="1">
      <alignment horizontal="center" vertical="center"/>
      <protection/>
    </xf>
    <xf numFmtId="0" fontId="5" fillId="0" borderId="95" xfId="42" applyFont="1" applyBorder="1" applyAlignment="1">
      <alignment horizontal="center"/>
      <protection/>
    </xf>
    <xf numFmtId="0" fontId="4" fillId="0" borderId="54" xfId="42" applyFont="1" applyFill="1" applyBorder="1" applyAlignment="1">
      <alignment horizontal="center" vertical="center"/>
      <protection/>
    </xf>
    <xf numFmtId="0" fontId="6" fillId="0" borderId="0" xfId="42" applyFont="1" applyBorder="1" applyAlignment="1">
      <alignment horizontal="left" vertical="top"/>
      <protection/>
    </xf>
    <xf numFmtId="0" fontId="0" fillId="0" borderId="0" xfId="42" applyFont="1" applyBorder="1" applyAlignment="1">
      <alignment/>
      <protection/>
    </xf>
    <xf numFmtId="0" fontId="21" fillId="0" borderId="54" xfId="42" applyFont="1" applyFill="1" applyBorder="1" applyAlignment="1">
      <alignment horizontal="center" vertical="center"/>
      <protection/>
    </xf>
    <xf numFmtId="0" fontId="8" fillId="0" borderId="95" xfId="42" applyFont="1" applyBorder="1" applyAlignment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7"/>
  <sheetViews>
    <sheetView tabSelected="1" view="pageBreakPreview" zoomScaleSheetLayoutView="100" zoomScalePageLayoutView="0" workbookViewId="0" topLeftCell="A79">
      <selection activeCell="M430" sqref="M430"/>
    </sheetView>
  </sheetViews>
  <sheetFormatPr defaultColWidth="9.140625" defaultRowHeight="12.75"/>
  <cols>
    <col min="1" max="1" width="6.7109375" style="0" customWidth="1"/>
    <col min="2" max="2" width="8.00390625" style="0" customWidth="1"/>
    <col min="3" max="3" width="2.7109375" style="0" customWidth="1"/>
    <col min="4" max="4" width="6.421875" style="0" customWidth="1"/>
    <col min="5" max="5" width="49.140625" style="8" customWidth="1"/>
    <col min="6" max="6" width="13.421875" style="0" bestFit="1" customWidth="1"/>
    <col min="7" max="7" width="14.00390625" style="454" bestFit="1" customWidth="1"/>
    <col min="8" max="8" width="12.57421875" style="397" customWidth="1"/>
    <col min="9" max="9" width="13.421875" style="482" bestFit="1" customWidth="1"/>
    <col min="10" max="10" width="8.8515625" style="0" customWidth="1"/>
  </cols>
  <sheetData>
    <row r="1" spans="1:9" ht="15" customHeight="1">
      <c r="A1" s="712" t="s">
        <v>199</v>
      </c>
      <c r="B1" s="713"/>
      <c r="C1" s="713"/>
      <c r="D1" s="713"/>
      <c r="E1" s="713"/>
      <c r="F1" s="713"/>
      <c r="G1" s="37" t="s">
        <v>133</v>
      </c>
      <c r="H1" s="376"/>
      <c r="I1" s="36" t="s">
        <v>131</v>
      </c>
    </row>
    <row r="2" spans="1:9" ht="13.5" thickBot="1">
      <c r="A2" s="197"/>
      <c r="B2" s="197"/>
      <c r="C2" s="197"/>
      <c r="D2" s="197"/>
      <c r="E2" s="198"/>
      <c r="F2" s="199"/>
      <c r="G2" s="442"/>
      <c r="H2" s="377"/>
      <c r="I2" s="200"/>
    </row>
    <row r="3" spans="1:10" s="233" customFormat="1" ht="11.25" customHeight="1" thickBot="1">
      <c r="A3" s="225" t="s">
        <v>89</v>
      </c>
      <c r="B3" s="226" t="s">
        <v>118</v>
      </c>
      <c r="C3" s="714" t="s">
        <v>100</v>
      </c>
      <c r="D3" s="715"/>
      <c r="E3" s="228" t="s">
        <v>88</v>
      </c>
      <c r="F3" s="227" t="s">
        <v>125</v>
      </c>
      <c r="G3" s="229" t="s">
        <v>126</v>
      </c>
      <c r="H3" s="230" t="s">
        <v>127</v>
      </c>
      <c r="I3" s="231" t="s">
        <v>132</v>
      </c>
      <c r="J3" s="232"/>
    </row>
    <row r="4" spans="1:10" s="44" customFormat="1" ht="13.5" customHeight="1">
      <c r="A4" s="234">
        <v>10</v>
      </c>
      <c r="B4" s="235"/>
      <c r="C4" s="236"/>
      <c r="D4" s="237"/>
      <c r="E4" s="238" t="s">
        <v>114</v>
      </c>
      <c r="F4" s="239">
        <f>SUM(F5)</f>
        <v>483357.32</v>
      </c>
      <c r="G4" s="497">
        <f>SUM(G5)</f>
        <v>494921.50999999995</v>
      </c>
      <c r="H4" s="604">
        <f>SUM(G4*100/F4)</f>
        <v>102.39247230185734</v>
      </c>
      <c r="I4" s="499">
        <f>SUM(I11:I16)</f>
        <v>0</v>
      </c>
      <c r="J4" s="42"/>
    </row>
    <row r="5" spans="1:10" s="14" customFormat="1" ht="12.75">
      <c r="A5" s="22"/>
      <c r="B5" s="223">
        <v>1095</v>
      </c>
      <c r="C5" s="13"/>
      <c r="D5" s="13"/>
      <c r="E5" s="61" t="s">
        <v>106</v>
      </c>
      <c r="F5" s="62">
        <f>SUM(F21,F6)</f>
        <v>483357.32</v>
      </c>
      <c r="G5" s="498">
        <f>SUM(G21,G6)</f>
        <v>494921.50999999995</v>
      </c>
      <c r="H5" s="414">
        <f>SUM(G5*100/F5)</f>
        <v>102.39247230185734</v>
      </c>
      <c r="I5" s="500">
        <f>SUM(I11:I19)</f>
        <v>0</v>
      </c>
      <c r="J5" s="13"/>
    </row>
    <row r="6" spans="1:10" s="14" customFormat="1" ht="12.75">
      <c r="A6" s="11"/>
      <c r="B6" s="268"/>
      <c r="C6" s="220"/>
      <c r="D6" s="40"/>
      <c r="E6" s="266" t="s">
        <v>45</v>
      </c>
      <c r="F6" s="267">
        <f>SUM(F8:F20)</f>
        <v>434057.32</v>
      </c>
      <c r="G6" s="267">
        <f>SUM(G8:G20)</f>
        <v>445621.50999999995</v>
      </c>
      <c r="H6" s="375">
        <f>SUM(G6*100/F6)</f>
        <v>102.66420803593404</v>
      </c>
      <c r="I6" s="418">
        <f>SUM(I8:I20)</f>
        <v>0</v>
      </c>
      <c r="J6" s="13"/>
    </row>
    <row r="7" spans="1:10" s="14" customFormat="1" ht="12.75">
      <c r="A7" s="11"/>
      <c r="B7" s="268"/>
      <c r="C7" s="15"/>
      <c r="D7" s="27"/>
      <c r="E7" s="273" t="s">
        <v>46</v>
      </c>
      <c r="F7" s="267"/>
      <c r="G7" s="443"/>
      <c r="H7" s="410" t="s">
        <v>128</v>
      </c>
      <c r="I7" s="437"/>
      <c r="J7" s="13"/>
    </row>
    <row r="8" spans="1:10" s="53" customFormat="1" ht="40.5" customHeight="1">
      <c r="A8" s="58"/>
      <c r="B8" s="47"/>
      <c r="C8" s="192"/>
      <c r="D8" s="369">
        <v>570</v>
      </c>
      <c r="E8" s="651" t="s">
        <v>219</v>
      </c>
      <c r="F8" s="371">
        <v>0</v>
      </c>
      <c r="G8" s="515">
        <v>14063.7</v>
      </c>
      <c r="H8" s="410" t="s">
        <v>128</v>
      </c>
      <c r="I8" s="419">
        <v>0</v>
      </c>
      <c r="J8" s="52"/>
    </row>
    <row r="9" spans="1:10" s="53" customFormat="1" ht="12.75">
      <c r="A9" s="55"/>
      <c r="B9" s="54"/>
      <c r="C9" s="77"/>
      <c r="D9" s="63">
        <v>690</v>
      </c>
      <c r="E9" s="50" t="s">
        <v>99</v>
      </c>
      <c r="F9" s="64">
        <v>2455</v>
      </c>
      <c r="G9" s="328">
        <v>0</v>
      </c>
      <c r="H9" s="375">
        <f>SUM(G9*100/F9)</f>
        <v>0</v>
      </c>
      <c r="I9" s="501">
        <v>0</v>
      </c>
      <c r="J9" s="52"/>
    </row>
    <row r="10" spans="1:10" s="44" customFormat="1" ht="53.25" customHeight="1">
      <c r="A10" s="55"/>
      <c r="B10" s="54"/>
      <c r="C10" s="74"/>
      <c r="D10" s="67" t="s">
        <v>128</v>
      </c>
      <c r="E10" s="68" t="s">
        <v>50</v>
      </c>
      <c r="F10" s="69" t="s">
        <v>128</v>
      </c>
      <c r="G10" s="444"/>
      <c r="H10" s="413" t="s">
        <v>128</v>
      </c>
      <c r="I10" s="496"/>
      <c r="J10" s="42"/>
    </row>
    <row r="11" spans="1:10" s="53" customFormat="1" ht="13.5" customHeight="1">
      <c r="A11" s="55"/>
      <c r="B11" s="54"/>
      <c r="C11" s="77"/>
      <c r="D11" s="63">
        <v>750</v>
      </c>
      <c r="E11" s="78" t="s">
        <v>93</v>
      </c>
      <c r="F11" s="79">
        <v>2578</v>
      </c>
      <c r="G11" s="494">
        <v>2578.65</v>
      </c>
      <c r="H11" s="375">
        <f>SUM(G11*100/F11)</f>
        <v>100.02521334367727</v>
      </c>
      <c r="I11" s="501">
        <v>0</v>
      </c>
      <c r="J11" s="52"/>
    </row>
    <row r="12" spans="1:10" s="44" customFormat="1" ht="12.75">
      <c r="A12" s="55"/>
      <c r="B12" s="54"/>
      <c r="C12" s="52"/>
      <c r="D12" s="52"/>
      <c r="E12" s="80" t="s">
        <v>2</v>
      </c>
      <c r="F12" s="54"/>
      <c r="G12" s="438"/>
      <c r="H12" s="413" t="s">
        <v>128</v>
      </c>
      <c r="I12" s="495"/>
      <c r="J12" s="41"/>
    </row>
    <row r="13" spans="1:10" s="53" customFormat="1" ht="12.75">
      <c r="A13" s="58"/>
      <c r="B13" s="47"/>
      <c r="C13" s="42"/>
      <c r="D13" s="42"/>
      <c r="E13" s="80" t="s">
        <v>71</v>
      </c>
      <c r="F13" s="54"/>
      <c r="G13" s="438"/>
      <c r="H13" s="413" t="s">
        <v>128</v>
      </c>
      <c r="I13" s="495"/>
      <c r="J13" s="52"/>
    </row>
    <row r="14" spans="1:10" s="53" customFormat="1" ht="13.5" customHeight="1">
      <c r="A14" s="55"/>
      <c r="B14" s="54"/>
      <c r="C14" s="52"/>
      <c r="D14" s="52"/>
      <c r="E14" s="80" t="s">
        <v>124</v>
      </c>
      <c r="F14" s="54"/>
      <c r="G14" s="438"/>
      <c r="H14" s="413" t="s">
        <v>128</v>
      </c>
      <c r="I14" s="495"/>
      <c r="J14" s="52"/>
    </row>
    <row r="15" spans="1:10" s="53" customFormat="1" ht="12.75">
      <c r="A15" s="55"/>
      <c r="B15" s="54"/>
      <c r="C15" s="74"/>
      <c r="D15" s="74"/>
      <c r="E15" s="455" t="s">
        <v>129</v>
      </c>
      <c r="F15" s="456"/>
      <c r="G15" s="445"/>
      <c r="H15" s="421" t="s">
        <v>128</v>
      </c>
      <c r="I15" s="490"/>
      <c r="J15" s="52"/>
    </row>
    <row r="16" spans="1:10" s="53" customFormat="1" ht="25.5">
      <c r="A16" s="58"/>
      <c r="B16" s="47"/>
      <c r="C16" s="42"/>
      <c r="D16" s="83">
        <v>2010</v>
      </c>
      <c r="E16" s="57" t="s">
        <v>69</v>
      </c>
      <c r="F16" s="84">
        <v>420524.32</v>
      </c>
      <c r="G16" s="458">
        <v>420479.16</v>
      </c>
      <c r="H16" s="384">
        <f>SUM(G16*100/F16)</f>
        <v>99.98926102537898</v>
      </c>
      <c r="I16" s="495">
        <v>0</v>
      </c>
      <c r="J16" s="52"/>
    </row>
    <row r="17" spans="1:10" s="44" customFormat="1" ht="12.75">
      <c r="A17" s="55"/>
      <c r="B17" s="54"/>
      <c r="C17" s="52"/>
      <c r="D17" s="52"/>
      <c r="E17" s="57" t="s">
        <v>70</v>
      </c>
      <c r="F17" s="52"/>
      <c r="G17" s="438"/>
      <c r="H17" s="380" t="s">
        <v>128</v>
      </c>
      <c r="I17" s="502"/>
      <c r="J17" s="42"/>
    </row>
    <row r="18" spans="1:10" s="44" customFormat="1" ht="12.75">
      <c r="A18" s="55"/>
      <c r="B18" s="54"/>
      <c r="C18" s="52"/>
      <c r="D18" s="52"/>
      <c r="E18" s="57" t="s">
        <v>152</v>
      </c>
      <c r="F18" s="52"/>
      <c r="G18" s="457"/>
      <c r="H18" s="380" t="s">
        <v>128</v>
      </c>
      <c r="I18" s="479"/>
      <c r="J18" s="42"/>
    </row>
    <row r="19" spans="1:10" s="406" customFormat="1" ht="78.75" customHeight="1">
      <c r="A19" s="636"/>
      <c r="B19" s="652"/>
      <c r="C19" s="404"/>
      <c r="D19" s="404"/>
      <c r="E19" s="407" t="s">
        <v>151</v>
      </c>
      <c r="F19" s="408" t="s">
        <v>128</v>
      </c>
      <c r="G19" s="446" t="s">
        <v>128</v>
      </c>
      <c r="H19" s="412" t="s">
        <v>128</v>
      </c>
      <c r="I19" s="471"/>
      <c r="J19" s="405"/>
    </row>
    <row r="20" spans="1:10" s="44" customFormat="1" ht="105" customHeight="1">
      <c r="A20" s="58"/>
      <c r="B20" s="132"/>
      <c r="C20" s="192"/>
      <c r="D20" s="650">
        <v>2710</v>
      </c>
      <c r="E20" s="651" t="s">
        <v>200</v>
      </c>
      <c r="F20" s="515">
        <v>8500</v>
      </c>
      <c r="G20" s="515">
        <v>8500</v>
      </c>
      <c r="H20" s="417">
        <f>SUM(G20*100/F20)</f>
        <v>100</v>
      </c>
      <c r="I20" s="419">
        <v>0</v>
      </c>
      <c r="J20" s="42"/>
    </row>
    <row r="21" spans="1:10" s="14" customFormat="1" ht="12.75">
      <c r="A21" s="25"/>
      <c r="B21" s="465"/>
      <c r="C21" s="220"/>
      <c r="D21" s="40"/>
      <c r="E21" s="266" t="s">
        <v>47</v>
      </c>
      <c r="F21" s="267">
        <f>SUM(F23)</f>
        <v>49300</v>
      </c>
      <c r="G21" s="337">
        <f>SUM(G23)</f>
        <v>49300</v>
      </c>
      <c r="H21" s="417">
        <f>SUM(G21*100/F21)</f>
        <v>100</v>
      </c>
      <c r="I21" s="418">
        <f>SUM(I23:I24)</f>
        <v>0</v>
      </c>
      <c r="J21" s="13"/>
    </row>
    <row r="22" spans="1:10" s="14" customFormat="1" ht="12.75">
      <c r="A22" s="11"/>
      <c r="B22" s="268"/>
      <c r="C22" s="15"/>
      <c r="D22" s="27"/>
      <c r="E22" s="579" t="s">
        <v>46</v>
      </c>
      <c r="F22" s="96"/>
      <c r="G22" s="461"/>
      <c r="H22" s="417" t="s">
        <v>128</v>
      </c>
      <c r="I22" s="505"/>
      <c r="J22" s="13"/>
    </row>
    <row r="23" spans="1:10" s="214" customFormat="1" ht="37.5" customHeight="1">
      <c r="A23" s="217"/>
      <c r="B23" s="216"/>
      <c r="C23" s="218"/>
      <c r="D23" s="117">
        <v>6300</v>
      </c>
      <c r="E23" s="57" t="s">
        <v>165</v>
      </c>
      <c r="F23" s="51">
        <v>49300</v>
      </c>
      <c r="G23" s="462">
        <v>49300</v>
      </c>
      <c r="H23" s="410">
        <f>SUM(G23*100/F23)</f>
        <v>100</v>
      </c>
      <c r="I23" s="501">
        <v>0</v>
      </c>
      <c r="J23" s="213"/>
    </row>
    <row r="24" spans="1:10" s="214" customFormat="1" ht="13.5" customHeight="1">
      <c r="A24" s="217"/>
      <c r="B24" s="213"/>
      <c r="C24" s="215"/>
      <c r="D24" s="213"/>
      <c r="E24" s="57" t="s">
        <v>166</v>
      </c>
      <c r="F24" s="217"/>
      <c r="G24" s="42" t="s">
        <v>128</v>
      </c>
      <c r="H24" s="384" t="s">
        <v>128</v>
      </c>
      <c r="I24" s="474"/>
      <c r="J24" s="213"/>
    </row>
    <row r="25" spans="1:10" s="401" customFormat="1" ht="102.75" thickBot="1">
      <c r="A25" s="402"/>
      <c r="B25" s="402"/>
      <c r="C25" s="402"/>
      <c r="D25" s="403"/>
      <c r="E25" s="463" t="s">
        <v>201</v>
      </c>
      <c r="F25" s="441" t="s">
        <v>128</v>
      </c>
      <c r="G25" s="464" t="s">
        <v>128</v>
      </c>
      <c r="H25" s="385"/>
      <c r="I25" s="477"/>
      <c r="J25" s="400"/>
    </row>
    <row r="26" spans="1:10" s="214" customFormat="1" ht="12.75">
      <c r="A26" s="305">
        <v>600</v>
      </c>
      <c r="B26" s="240"/>
      <c r="C26" s="241"/>
      <c r="D26" s="240"/>
      <c r="E26" s="242" t="s">
        <v>37</v>
      </c>
      <c r="F26" s="460">
        <f>SUM(F27,F39)</f>
        <v>92331</v>
      </c>
      <c r="G26" s="460">
        <f>SUM(G27,G39)</f>
        <v>129357.57</v>
      </c>
      <c r="H26" s="606">
        <f>SUM(G26*100/F26)</f>
        <v>140.10199174708387</v>
      </c>
      <c r="I26" s="608">
        <f>SUM(I27,I39)</f>
        <v>0</v>
      </c>
      <c r="J26" s="213"/>
    </row>
    <row r="27" spans="1:10" s="14" customFormat="1" ht="12.75">
      <c r="A27" s="35"/>
      <c r="B27" s="304">
        <v>60016</v>
      </c>
      <c r="C27" s="12"/>
      <c r="D27" s="29"/>
      <c r="E27" s="45" t="s">
        <v>38</v>
      </c>
      <c r="F27" s="46">
        <f>SUM(F34,F28)</f>
        <v>91855</v>
      </c>
      <c r="G27" s="46">
        <f>SUM(G34,G28)</f>
        <v>128881.57</v>
      </c>
      <c r="H27" s="607">
        <f>SUM(G27*100/F27)</f>
        <v>140.3098034946383</v>
      </c>
      <c r="I27" s="609">
        <f>SUM(I28,I34)</f>
        <v>0</v>
      </c>
      <c r="J27" s="13"/>
    </row>
    <row r="28" spans="1:10" s="14" customFormat="1" ht="12.75">
      <c r="A28" s="11"/>
      <c r="B28" s="268"/>
      <c r="C28" s="220"/>
      <c r="D28" s="40"/>
      <c r="E28" s="266" t="s">
        <v>45</v>
      </c>
      <c r="F28" s="267">
        <f>SUM(F30:F33)</f>
        <v>5855</v>
      </c>
      <c r="G28" s="267">
        <f>SUM(G30:G33)</f>
        <v>42881.57</v>
      </c>
      <c r="H28" s="378">
        <f>SUM(G28*100/F28)</f>
        <v>732.3923142613152</v>
      </c>
      <c r="I28" s="418">
        <f>SUM(I30:I33)</f>
        <v>0</v>
      </c>
      <c r="J28" s="13"/>
    </row>
    <row r="29" spans="1:10" s="14" customFormat="1" ht="12.75">
      <c r="A29" s="11"/>
      <c r="B29" s="268"/>
      <c r="C29" s="15"/>
      <c r="D29" s="27"/>
      <c r="E29" s="273" t="s">
        <v>46</v>
      </c>
      <c r="F29" s="267"/>
      <c r="G29" s="443"/>
      <c r="H29" s="379" t="s">
        <v>128</v>
      </c>
      <c r="I29" s="437"/>
      <c r="J29" s="13"/>
    </row>
    <row r="30" spans="1:10" s="53" customFormat="1" ht="25.5">
      <c r="A30" s="58"/>
      <c r="B30" s="47"/>
      <c r="C30" s="192"/>
      <c r="D30" s="369">
        <v>570</v>
      </c>
      <c r="E30" s="651" t="s">
        <v>220</v>
      </c>
      <c r="F30" s="371">
        <v>2903</v>
      </c>
      <c r="G30" s="515">
        <v>2902.8</v>
      </c>
      <c r="H30" s="378">
        <f>SUM(G30*100/F30)</f>
        <v>99.99311057526697</v>
      </c>
      <c r="I30" s="419">
        <v>0</v>
      </c>
      <c r="J30" s="52"/>
    </row>
    <row r="31" spans="1:10" s="53" customFormat="1" ht="51">
      <c r="A31" s="58"/>
      <c r="B31" s="47"/>
      <c r="C31" s="192"/>
      <c r="D31" s="369">
        <v>580</v>
      </c>
      <c r="E31" s="661" t="s">
        <v>221</v>
      </c>
      <c r="F31" s="371">
        <v>0</v>
      </c>
      <c r="G31" s="515">
        <v>37026.77</v>
      </c>
      <c r="H31" s="381" t="s">
        <v>128</v>
      </c>
      <c r="I31" s="419">
        <v>0</v>
      </c>
      <c r="J31" s="52"/>
    </row>
    <row r="32" spans="1:10" s="319" customFormat="1" ht="12.75">
      <c r="A32" s="316"/>
      <c r="B32" s="459"/>
      <c r="C32" s="324"/>
      <c r="D32" s="325">
        <v>970</v>
      </c>
      <c r="E32" s="326" t="s">
        <v>96</v>
      </c>
      <c r="F32" s="327">
        <v>2952</v>
      </c>
      <c r="G32" s="328">
        <v>2952</v>
      </c>
      <c r="H32" s="381">
        <f>SUM(G32*100/F32)</f>
        <v>100</v>
      </c>
      <c r="I32" s="501">
        <v>0</v>
      </c>
      <c r="J32" s="318"/>
    </row>
    <row r="33" spans="1:10" s="319" customFormat="1" ht="25.5">
      <c r="A33" s="316"/>
      <c r="B33" s="658"/>
      <c r="C33" s="655"/>
      <c r="D33" s="656" t="s">
        <v>128</v>
      </c>
      <c r="E33" s="678" t="s">
        <v>222</v>
      </c>
      <c r="F33" s="657" t="s">
        <v>128</v>
      </c>
      <c r="G33" s="444"/>
      <c r="H33" s="653" t="s">
        <v>128</v>
      </c>
      <c r="I33" s="471"/>
      <c r="J33" s="318"/>
    </row>
    <row r="34" spans="1:10" s="14" customFormat="1" ht="12.75">
      <c r="A34" s="25"/>
      <c r="B34" s="465"/>
      <c r="C34" s="15"/>
      <c r="D34" s="27"/>
      <c r="E34" s="466" t="s">
        <v>47</v>
      </c>
      <c r="F34" s="269">
        <f>SUM(F36)</f>
        <v>86000</v>
      </c>
      <c r="G34" s="654">
        <f>SUM(G36)</f>
        <v>86000</v>
      </c>
      <c r="H34" s="380">
        <f>SUM(G34*100/F34)</f>
        <v>100</v>
      </c>
      <c r="I34" s="490">
        <f>SUM(I36:I37)</f>
        <v>0</v>
      </c>
      <c r="J34" s="13"/>
    </row>
    <row r="35" spans="1:10" s="14" customFormat="1" ht="12.75">
      <c r="A35" s="11"/>
      <c r="B35" s="268"/>
      <c r="C35" s="15"/>
      <c r="D35" s="27"/>
      <c r="E35" s="579" t="s">
        <v>46</v>
      </c>
      <c r="F35" s="96"/>
      <c r="G35" s="461"/>
      <c r="H35" s="378" t="s">
        <v>128</v>
      </c>
      <c r="I35" s="505"/>
      <c r="J35" s="13"/>
    </row>
    <row r="36" spans="1:10" s="214" customFormat="1" ht="37.5" customHeight="1">
      <c r="A36" s="217"/>
      <c r="B36" s="216"/>
      <c r="C36" s="218"/>
      <c r="D36" s="117">
        <v>6300</v>
      </c>
      <c r="E36" s="57" t="s">
        <v>165</v>
      </c>
      <c r="F36" s="51">
        <v>86000</v>
      </c>
      <c r="G36" s="462">
        <v>86000</v>
      </c>
      <c r="H36" s="380">
        <f>SUM(G36*100/F36)</f>
        <v>100</v>
      </c>
      <c r="I36" s="501">
        <v>0</v>
      </c>
      <c r="J36" s="213"/>
    </row>
    <row r="37" spans="1:10" s="214" customFormat="1" ht="13.5" customHeight="1">
      <c r="A37" s="217"/>
      <c r="B37" s="213"/>
      <c r="C37" s="215"/>
      <c r="D37" s="213"/>
      <c r="E37" s="57" t="s">
        <v>166</v>
      </c>
      <c r="F37" s="217"/>
      <c r="G37" s="42" t="s">
        <v>128</v>
      </c>
      <c r="H37" s="380" t="s">
        <v>128</v>
      </c>
      <c r="I37" s="474"/>
      <c r="J37" s="213"/>
    </row>
    <row r="38" spans="1:10" s="401" customFormat="1" ht="51">
      <c r="A38" s="588"/>
      <c r="B38" s="586"/>
      <c r="C38" s="585"/>
      <c r="D38" s="586"/>
      <c r="E38" s="578" t="s">
        <v>194</v>
      </c>
      <c r="F38" s="587" t="s">
        <v>128</v>
      </c>
      <c r="G38" s="408" t="s">
        <v>128</v>
      </c>
      <c r="H38" s="380" t="s">
        <v>128</v>
      </c>
      <c r="I38" s="471"/>
      <c r="J38" s="400"/>
    </row>
    <row r="39" spans="1:10" s="14" customFormat="1" ht="12.75">
      <c r="A39" s="25"/>
      <c r="B39" s="580">
        <v>60095</v>
      </c>
      <c r="C39" s="581"/>
      <c r="D39" s="13"/>
      <c r="E39" s="61" t="s">
        <v>38</v>
      </c>
      <c r="F39" s="582">
        <f>SUM(F50,F40)</f>
        <v>476</v>
      </c>
      <c r="G39" s="583">
        <f>SUM(G50,G40)</f>
        <v>476</v>
      </c>
      <c r="H39" s="378">
        <f>SUM(G39*100/F39)</f>
        <v>100</v>
      </c>
      <c r="I39" s="584">
        <f>SUM(I40)</f>
        <v>0</v>
      </c>
      <c r="J39" s="13"/>
    </row>
    <row r="40" spans="1:10" s="14" customFormat="1" ht="12.75">
      <c r="A40" s="11"/>
      <c r="B40" s="268"/>
      <c r="C40" s="220"/>
      <c r="D40" s="40"/>
      <c r="E40" s="266" t="s">
        <v>45</v>
      </c>
      <c r="F40" s="267">
        <f>SUM(F42)</f>
        <v>476</v>
      </c>
      <c r="G40" s="337">
        <f>SUM(G42)</f>
        <v>476</v>
      </c>
      <c r="H40" s="378">
        <f>SUM(G40*100/F40)</f>
        <v>100</v>
      </c>
      <c r="I40" s="418">
        <f>SUM(I42)</f>
        <v>0</v>
      </c>
      <c r="J40" s="13"/>
    </row>
    <row r="41" spans="1:10" s="14" customFormat="1" ht="12.75">
      <c r="A41" s="11"/>
      <c r="B41" s="268"/>
      <c r="C41" s="15"/>
      <c r="D41" s="27"/>
      <c r="E41" s="273" t="s">
        <v>46</v>
      </c>
      <c r="F41" s="267"/>
      <c r="G41" s="339"/>
      <c r="H41" s="378" t="s">
        <v>128</v>
      </c>
      <c r="I41" s="437"/>
      <c r="J41" s="13"/>
    </row>
    <row r="42" spans="1:10" s="319" customFormat="1" ht="12.75">
      <c r="A42" s="316"/>
      <c r="B42" s="459"/>
      <c r="C42" s="324"/>
      <c r="D42" s="325">
        <v>970</v>
      </c>
      <c r="E42" s="326" t="s">
        <v>96</v>
      </c>
      <c r="F42" s="327">
        <v>476</v>
      </c>
      <c r="G42" s="328">
        <v>476</v>
      </c>
      <c r="H42" s="380">
        <f>SUM(G42*100/F42)</f>
        <v>100</v>
      </c>
      <c r="I42" s="501">
        <v>0</v>
      </c>
      <c r="J42" s="318"/>
    </row>
    <row r="43" spans="1:10" s="319" customFormat="1" ht="25.5">
      <c r="A43" s="638"/>
      <c r="B43" s="340"/>
      <c r="C43" s="655"/>
      <c r="D43" s="656" t="s">
        <v>128</v>
      </c>
      <c r="E43" s="678" t="s">
        <v>178</v>
      </c>
      <c r="F43" s="657" t="s">
        <v>128</v>
      </c>
      <c r="G43" s="444"/>
      <c r="H43" s="653" t="s">
        <v>128</v>
      </c>
      <c r="I43" s="471"/>
      <c r="J43" s="318"/>
    </row>
    <row r="44" spans="1:9" s="116" customFormat="1" ht="12.75">
      <c r="A44" s="112" t="s">
        <v>121</v>
      </c>
      <c r="B44" s="113">
        <v>1</v>
      </c>
      <c r="C44" s="114"/>
      <c r="D44" s="114"/>
      <c r="E44" s="115"/>
      <c r="F44" s="114"/>
      <c r="G44" s="447"/>
      <c r="H44" s="679" t="s">
        <v>128</v>
      </c>
      <c r="I44" s="475"/>
    </row>
    <row r="45" spans="1:9" s="1" customFormat="1" ht="13.5" thickBot="1">
      <c r="A45" s="201"/>
      <c r="B45" s="202"/>
      <c r="C45" s="7"/>
      <c r="D45" s="7"/>
      <c r="E45" s="203"/>
      <c r="F45" s="7"/>
      <c r="G45" s="448"/>
      <c r="H45" s="504" t="s">
        <v>128</v>
      </c>
      <c r="I45" s="476"/>
    </row>
    <row r="46" spans="1:10" s="3" customFormat="1" ht="11.25" customHeight="1" thickBot="1">
      <c r="A46" s="204" t="s">
        <v>89</v>
      </c>
      <c r="B46" s="205" t="s">
        <v>118</v>
      </c>
      <c r="C46" s="711" t="s">
        <v>100</v>
      </c>
      <c r="D46" s="710"/>
      <c r="E46" s="207" t="s">
        <v>88</v>
      </c>
      <c r="F46" s="206" t="s">
        <v>125</v>
      </c>
      <c r="G46" s="229" t="s">
        <v>126</v>
      </c>
      <c r="H46" s="503" t="s">
        <v>127</v>
      </c>
      <c r="I46" s="231" t="s">
        <v>132</v>
      </c>
      <c r="J46" s="6"/>
    </row>
    <row r="47" spans="1:10" s="44" customFormat="1" ht="12.75">
      <c r="A47" s="293">
        <v>700</v>
      </c>
      <c r="B47" s="235"/>
      <c r="C47" s="244"/>
      <c r="D47" s="235"/>
      <c r="E47" s="242" t="s">
        <v>105</v>
      </c>
      <c r="F47" s="245">
        <f>SUM(F68,F48)</f>
        <v>2981728</v>
      </c>
      <c r="G47" s="358">
        <f>SUM(G68,G48)</f>
        <v>3136046.64</v>
      </c>
      <c r="H47" s="386">
        <f>SUM(G47*100/F47)</f>
        <v>105.17547677051697</v>
      </c>
      <c r="I47" s="512">
        <f>SUM(I68,I48)</f>
        <v>665700.2300000001</v>
      </c>
      <c r="J47" s="42"/>
    </row>
    <row r="48" spans="1:10" s="14" customFormat="1" ht="12.75">
      <c r="A48" s="35"/>
      <c r="B48" s="86">
        <v>70005</v>
      </c>
      <c r="C48" s="12"/>
      <c r="D48" s="29"/>
      <c r="E48" s="45" t="s">
        <v>74</v>
      </c>
      <c r="F48" s="87">
        <f>SUM(F64,F49)</f>
        <v>2743391</v>
      </c>
      <c r="G48" s="485">
        <f>SUM(G64,G49)</f>
        <v>2897528.17</v>
      </c>
      <c r="H48" s="388">
        <f>SUM(G48*100/F48)</f>
        <v>105.61849076562547</v>
      </c>
      <c r="I48" s="513">
        <f>SUM(I64,I49)</f>
        <v>483103.07000000007</v>
      </c>
      <c r="J48" s="13"/>
    </row>
    <row r="49" spans="1:10" s="14" customFormat="1" ht="12.75">
      <c r="A49" s="25"/>
      <c r="B49" s="265"/>
      <c r="C49" s="220"/>
      <c r="D49" s="40"/>
      <c r="E49" s="266" t="s">
        <v>45</v>
      </c>
      <c r="F49" s="267">
        <f>SUM(F51:F55,F60:F62)</f>
        <v>1123391</v>
      </c>
      <c r="G49" s="267">
        <f>SUM(G51:G55,G60:G62)</f>
        <v>1122362.17</v>
      </c>
      <c r="H49" s="375">
        <f>SUM(G49*100/F49)</f>
        <v>99.90841746106209</v>
      </c>
      <c r="I49" s="418">
        <f>SUM(I51:I63)</f>
        <v>425469.61000000004</v>
      </c>
      <c r="J49" s="13"/>
    </row>
    <row r="50" spans="1:10" s="14" customFormat="1" ht="12.75">
      <c r="A50" s="11"/>
      <c r="B50" s="268"/>
      <c r="C50" s="15"/>
      <c r="D50" s="27"/>
      <c r="E50" s="273" t="s">
        <v>46</v>
      </c>
      <c r="F50" s="267"/>
      <c r="G50" s="443"/>
      <c r="H50" s="375" t="s">
        <v>128</v>
      </c>
      <c r="I50" s="437"/>
      <c r="J50" s="13"/>
    </row>
    <row r="51" spans="1:10" s="53" customFormat="1" ht="12.75">
      <c r="A51" s="58"/>
      <c r="B51" s="47"/>
      <c r="C51" s="70"/>
      <c r="D51" s="71">
        <v>470</v>
      </c>
      <c r="E51" s="72" t="s">
        <v>122</v>
      </c>
      <c r="F51" s="88">
        <v>139000</v>
      </c>
      <c r="G51" s="507">
        <v>138444.14</v>
      </c>
      <c r="H51" s="375">
        <f>SUM(G51*100/F51)</f>
        <v>99.60010071942447</v>
      </c>
      <c r="I51" s="501">
        <v>7468.59</v>
      </c>
      <c r="J51" s="52"/>
    </row>
    <row r="52" spans="1:10" s="44" customFormat="1" ht="12.75">
      <c r="A52" s="55"/>
      <c r="B52" s="54"/>
      <c r="C52" s="52"/>
      <c r="D52" s="56"/>
      <c r="E52" s="89" t="s">
        <v>113</v>
      </c>
      <c r="F52" s="54"/>
      <c r="G52" s="320"/>
      <c r="H52" s="384" t="s">
        <v>128</v>
      </c>
      <c r="I52" s="502"/>
      <c r="J52" s="42"/>
    </row>
    <row r="53" spans="1:10" s="44" customFormat="1" ht="12.75">
      <c r="A53" s="58"/>
      <c r="B53" s="47"/>
      <c r="C53" s="60"/>
      <c r="D53" s="90"/>
      <c r="E53" s="91" t="s">
        <v>130</v>
      </c>
      <c r="F53" s="92"/>
      <c r="G53" s="449"/>
      <c r="H53" s="387" t="s">
        <v>128</v>
      </c>
      <c r="I53" s="496"/>
      <c r="J53" s="42"/>
    </row>
    <row r="54" spans="1:10" s="319" customFormat="1" ht="25.5">
      <c r="A54" s="323"/>
      <c r="B54" s="316"/>
      <c r="C54" s="317"/>
      <c r="D54" s="279">
        <v>690</v>
      </c>
      <c r="E54" s="298" t="s">
        <v>148</v>
      </c>
      <c r="F54" s="342">
        <v>0</v>
      </c>
      <c r="G54" s="342">
        <v>0</v>
      </c>
      <c r="H54" s="410" t="s">
        <v>128</v>
      </c>
      <c r="I54" s="419">
        <v>16937</v>
      </c>
      <c r="J54" s="318"/>
    </row>
    <row r="55" spans="1:10" s="53" customFormat="1" ht="12" customHeight="1">
      <c r="A55" s="55"/>
      <c r="B55" s="54"/>
      <c r="C55" s="52"/>
      <c r="D55" s="93">
        <v>750</v>
      </c>
      <c r="E55" s="89" t="s">
        <v>93</v>
      </c>
      <c r="F55" s="94">
        <v>955555</v>
      </c>
      <c r="G55" s="508">
        <v>952475.59</v>
      </c>
      <c r="H55" s="375">
        <f>SUM(G55*100/F55)</f>
        <v>99.6777359754279</v>
      </c>
      <c r="I55" s="495">
        <v>370059.34</v>
      </c>
      <c r="J55" s="52"/>
    </row>
    <row r="56" spans="1:10" s="53" customFormat="1" ht="12.75" customHeight="1">
      <c r="A56" s="55"/>
      <c r="B56" s="54"/>
      <c r="C56" s="52"/>
      <c r="D56" s="56"/>
      <c r="E56" s="89" t="s">
        <v>2</v>
      </c>
      <c r="F56" s="54"/>
      <c r="G56" s="320"/>
      <c r="H56" s="384" t="s">
        <v>128</v>
      </c>
      <c r="I56" s="495"/>
      <c r="J56" s="52"/>
    </row>
    <row r="57" spans="1:10" s="53" customFormat="1" ht="12.75">
      <c r="A57" s="55"/>
      <c r="B57" s="54"/>
      <c r="C57" s="52"/>
      <c r="D57" s="56"/>
      <c r="E57" s="89" t="s">
        <v>71</v>
      </c>
      <c r="F57" s="54"/>
      <c r="G57" s="320"/>
      <c r="H57" s="384" t="s">
        <v>128</v>
      </c>
      <c r="I57" s="495"/>
      <c r="J57" s="52"/>
    </row>
    <row r="58" spans="1:10" s="53" customFormat="1" ht="12" customHeight="1">
      <c r="A58" s="55"/>
      <c r="B58" s="54"/>
      <c r="C58" s="52"/>
      <c r="D58" s="56"/>
      <c r="E58" s="89" t="s">
        <v>124</v>
      </c>
      <c r="F58" s="54"/>
      <c r="G58" s="320"/>
      <c r="H58" s="384" t="s">
        <v>128</v>
      </c>
      <c r="I58" s="495"/>
      <c r="J58" s="52"/>
    </row>
    <row r="59" spans="1:10" s="53" customFormat="1" ht="63.75">
      <c r="A59" s="55"/>
      <c r="B59" s="54"/>
      <c r="C59" s="74"/>
      <c r="D59" s="95"/>
      <c r="E59" s="322" t="s">
        <v>223</v>
      </c>
      <c r="F59" s="92"/>
      <c r="G59" s="449"/>
      <c r="H59" s="387"/>
      <c r="I59" s="490"/>
      <c r="J59" s="52"/>
    </row>
    <row r="60" spans="1:10" s="319" customFormat="1" ht="14.25" customHeight="1">
      <c r="A60" s="323"/>
      <c r="B60" s="316"/>
      <c r="C60" s="329"/>
      <c r="D60" s="285">
        <v>910</v>
      </c>
      <c r="E60" s="128" t="s">
        <v>87</v>
      </c>
      <c r="F60" s="288">
        <v>1094</v>
      </c>
      <c r="G60" s="287">
        <v>1094</v>
      </c>
      <c r="H60" s="375">
        <f>SUM(G60*100/F60)</f>
        <v>100</v>
      </c>
      <c r="I60" s="419">
        <v>7172</v>
      </c>
      <c r="J60" s="318"/>
    </row>
    <row r="61" spans="1:10" s="319" customFormat="1" ht="12.75">
      <c r="A61" s="323"/>
      <c r="B61" s="316"/>
      <c r="C61" s="329"/>
      <c r="D61" s="285">
        <v>920</v>
      </c>
      <c r="E61" s="330" t="s">
        <v>123</v>
      </c>
      <c r="F61" s="288">
        <v>4302</v>
      </c>
      <c r="G61" s="287">
        <v>4399.15</v>
      </c>
      <c r="H61" s="375">
        <f>SUM(G61*100/F61)</f>
        <v>102.25825197582519</v>
      </c>
      <c r="I61" s="419">
        <v>11512.8</v>
      </c>
      <c r="J61" s="318"/>
    </row>
    <row r="62" spans="1:10" s="53" customFormat="1" ht="12.75">
      <c r="A62" s="54"/>
      <c r="B62" s="56"/>
      <c r="C62" s="52"/>
      <c r="D62" s="93">
        <v>970</v>
      </c>
      <c r="E62" s="89" t="s">
        <v>96</v>
      </c>
      <c r="F62" s="101">
        <v>23440</v>
      </c>
      <c r="G62" s="509">
        <v>25949.29</v>
      </c>
      <c r="H62" s="375">
        <f>SUM(G62*100/F62)</f>
        <v>110.70516211604095</v>
      </c>
      <c r="I62" s="501">
        <v>12319.88</v>
      </c>
      <c r="J62" s="52"/>
    </row>
    <row r="63" spans="1:10" s="53" customFormat="1" ht="39.75" customHeight="1">
      <c r="A63" s="54"/>
      <c r="B63" s="95"/>
      <c r="C63" s="74"/>
      <c r="D63" s="75"/>
      <c r="E63" s="322" t="s">
        <v>192</v>
      </c>
      <c r="F63" s="102"/>
      <c r="G63" s="450"/>
      <c r="H63" s="387" t="s">
        <v>128</v>
      </c>
      <c r="I63" s="490"/>
      <c r="J63" s="52"/>
    </row>
    <row r="64" spans="1:10" s="14" customFormat="1" ht="12.75">
      <c r="A64" s="25"/>
      <c r="B64" s="265"/>
      <c r="C64" s="220"/>
      <c r="D64" s="40"/>
      <c r="E64" s="266" t="s">
        <v>47</v>
      </c>
      <c r="F64" s="267">
        <f>SUM(F66:F67)</f>
        <v>1620000</v>
      </c>
      <c r="G64" s="337">
        <f>SUM(G66:G67)</f>
        <v>1775166</v>
      </c>
      <c r="H64" s="375">
        <f>SUM(G64*100/F64)</f>
        <v>109.57814814814814</v>
      </c>
      <c r="I64" s="418">
        <f>SUM(I66:I67)</f>
        <v>57633.46</v>
      </c>
      <c r="J64" s="13"/>
    </row>
    <row r="65" spans="1:10" s="14" customFormat="1" ht="12.75">
      <c r="A65" s="11"/>
      <c r="B65" s="268"/>
      <c r="C65" s="15"/>
      <c r="D65" s="27"/>
      <c r="E65" s="273" t="s">
        <v>46</v>
      </c>
      <c r="F65" s="267"/>
      <c r="G65" s="339"/>
      <c r="H65" s="375" t="s">
        <v>128</v>
      </c>
      <c r="I65" s="437"/>
      <c r="J65" s="13"/>
    </row>
    <row r="66" spans="1:10" s="53" customFormat="1" ht="38.25">
      <c r="A66" s="55"/>
      <c r="B66" s="54"/>
      <c r="C66" s="97"/>
      <c r="D66" s="98">
        <v>760</v>
      </c>
      <c r="E66" s="99" t="s">
        <v>51</v>
      </c>
      <c r="F66" s="267">
        <v>20000</v>
      </c>
      <c r="G66" s="510">
        <v>19006</v>
      </c>
      <c r="H66" s="375">
        <f>SUM(G66*100/F66)</f>
        <v>95.03</v>
      </c>
      <c r="I66" s="419">
        <v>57633.46</v>
      </c>
      <c r="J66" s="52"/>
    </row>
    <row r="67" spans="1:10" s="53" customFormat="1" ht="25.5">
      <c r="A67" s="54"/>
      <c r="B67" s="95"/>
      <c r="C67" s="97"/>
      <c r="D67" s="98">
        <v>770</v>
      </c>
      <c r="E67" s="99" t="s">
        <v>134</v>
      </c>
      <c r="F67" s="267">
        <v>1600000</v>
      </c>
      <c r="G67" s="510">
        <v>1756160</v>
      </c>
      <c r="H67" s="389">
        <f>SUM(G67*100/F67)</f>
        <v>109.76</v>
      </c>
      <c r="I67" s="419">
        <v>0</v>
      </c>
      <c r="J67" s="52"/>
    </row>
    <row r="68" spans="1:10" s="14" customFormat="1" ht="12.75">
      <c r="A68" s="25"/>
      <c r="B68" s="103">
        <v>70095</v>
      </c>
      <c r="C68" s="33"/>
      <c r="D68" s="34"/>
      <c r="E68" s="104" t="s">
        <v>106</v>
      </c>
      <c r="F68" s="105">
        <f>SUM(F69,F74)</f>
        <v>238337</v>
      </c>
      <c r="G68" s="105">
        <f>SUM(G69,G74)</f>
        <v>238518.47</v>
      </c>
      <c r="H68" s="660">
        <f aca="true" t="shared" si="0" ref="H68:H76">SUM(G68*100/F68)</f>
        <v>100.0761400873553</v>
      </c>
      <c r="I68" s="613">
        <f>SUM(I69,I74)</f>
        <v>182597.16</v>
      </c>
      <c r="J68" s="13"/>
    </row>
    <row r="69" spans="1:10" s="14" customFormat="1" ht="12.75">
      <c r="A69" s="25"/>
      <c r="B69" s="265"/>
      <c r="C69" s="220"/>
      <c r="D69" s="40"/>
      <c r="E69" s="266" t="s">
        <v>45</v>
      </c>
      <c r="F69" s="267">
        <f>SUM(F71:F73)</f>
        <v>24480</v>
      </c>
      <c r="G69" s="267">
        <f>SUM(G71:G73)</f>
        <v>24661.469999999998</v>
      </c>
      <c r="H69" s="389">
        <f t="shared" si="0"/>
        <v>100.74129901960782</v>
      </c>
      <c r="I69" s="267">
        <f>SUM(I71:I73)</f>
        <v>182597.16</v>
      </c>
      <c r="J69" s="13"/>
    </row>
    <row r="70" spans="1:10" s="14" customFormat="1" ht="12.75">
      <c r="A70" s="25"/>
      <c r="B70" s="265"/>
      <c r="C70" s="15"/>
      <c r="D70" s="27"/>
      <c r="E70" s="273" t="s">
        <v>46</v>
      </c>
      <c r="F70" s="267"/>
      <c r="G70" s="339"/>
      <c r="H70" s="417" t="s">
        <v>128</v>
      </c>
      <c r="I70" s="437"/>
      <c r="J70" s="13"/>
    </row>
    <row r="71" spans="1:10" s="319" customFormat="1" ht="25.5">
      <c r="A71" s="316"/>
      <c r="B71" s="459"/>
      <c r="C71" s="329"/>
      <c r="D71" s="285">
        <v>920</v>
      </c>
      <c r="E71" s="330" t="s">
        <v>196</v>
      </c>
      <c r="F71" s="288">
        <v>2015</v>
      </c>
      <c r="G71" s="287">
        <v>2015.28</v>
      </c>
      <c r="H71" s="375">
        <f t="shared" si="0"/>
        <v>100.01389578163771</v>
      </c>
      <c r="I71" s="419">
        <v>22744.26</v>
      </c>
      <c r="J71" s="318"/>
    </row>
    <row r="72" spans="1:10" s="53" customFormat="1" ht="12.75">
      <c r="A72" s="47"/>
      <c r="B72" s="42"/>
      <c r="C72" s="106"/>
      <c r="D72" s="107">
        <v>970</v>
      </c>
      <c r="E72" s="108" t="s">
        <v>96</v>
      </c>
      <c r="F72" s="109">
        <v>22465</v>
      </c>
      <c r="G72" s="511">
        <v>22646.19</v>
      </c>
      <c r="H72" s="375">
        <f t="shared" si="0"/>
        <v>100.80654351212998</v>
      </c>
      <c r="I72" s="501">
        <v>159852.9</v>
      </c>
      <c r="J72" s="52"/>
    </row>
    <row r="73" spans="1:10" s="44" customFormat="1" ht="38.25">
      <c r="A73" s="54"/>
      <c r="B73" s="74"/>
      <c r="C73" s="66"/>
      <c r="D73" s="75"/>
      <c r="E73" s="322" t="s">
        <v>195</v>
      </c>
      <c r="F73" s="111"/>
      <c r="G73" s="612"/>
      <c r="H73" s="421" t="s">
        <v>128</v>
      </c>
      <c r="I73" s="471"/>
      <c r="J73" s="42"/>
    </row>
    <row r="74" spans="1:10" s="14" customFormat="1" ht="12.75">
      <c r="A74" s="25"/>
      <c r="B74" s="465"/>
      <c r="C74" s="15"/>
      <c r="D74" s="27"/>
      <c r="E74" s="466" t="s">
        <v>47</v>
      </c>
      <c r="F74" s="269">
        <f>SUM(F76)</f>
        <v>213857</v>
      </c>
      <c r="G74" s="269">
        <f>SUM(G76)</f>
        <v>213857</v>
      </c>
      <c r="H74" s="387">
        <f t="shared" si="0"/>
        <v>100</v>
      </c>
      <c r="I74" s="490">
        <f>SUM(I76)</f>
        <v>0</v>
      </c>
      <c r="J74" s="13"/>
    </row>
    <row r="75" spans="1:10" s="14" customFormat="1" ht="12.75">
      <c r="A75" s="11"/>
      <c r="B75" s="268"/>
      <c r="C75" s="15"/>
      <c r="D75" s="27"/>
      <c r="E75" s="273" t="s">
        <v>46</v>
      </c>
      <c r="F75" s="267"/>
      <c r="G75" s="339"/>
      <c r="H75" s="417" t="s">
        <v>128</v>
      </c>
      <c r="I75" s="437"/>
      <c r="J75" s="13"/>
    </row>
    <row r="76" spans="1:10" s="53" customFormat="1" ht="51" customHeight="1" thickBot="1">
      <c r="A76" s="208"/>
      <c r="B76" s="341"/>
      <c r="C76" s="467"/>
      <c r="D76" s="468">
        <v>6260</v>
      </c>
      <c r="E76" s="611" t="s">
        <v>180</v>
      </c>
      <c r="F76" s="469">
        <v>213857</v>
      </c>
      <c r="G76" s="489">
        <v>213857</v>
      </c>
      <c r="H76" s="389">
        <f t="shared" si="0"/>
        <v>100</v>
      </c>
      <c r="I76" s="491">
        <v>0</v>
      </c>
      <c r="J76" s="52"/>
    </row>
    <row r="77" spans="1:10" s="44" customFormat="1" ht="12.75">
      <c r="A77" s="616">
        <v>710</v>
      </c>
      <c r="B77" s="431"/>
      <c r="C77" s="236"/>
      <c r="D77" s="237"/>
      <c r="E77" s="615" t="s">
        <v>181</v>
      </c>
      <c r="F77" s="614">
        <f>SUM(F78,F89)</f>
        <v>0</v>
      </c>
      <c r="G77" s="614">
        <f>SUM(G78,G89)</f>
        <v>0</v>
      </c>
      <c r="H77" s="617" t="s">
        <v>128</v>
      </c>
      <c r="I77" s="618">
        <f>SUM(I78,I89)</f>
        <v>346216.06</v>
      </c>
      <c r="J77" s="42"/>
    </row>
    <row r="78" spans="1:10" s="14" customFormat="1" ht="12.75">
      <c r="A78" s="25"/>
      <c r="B78" s="103">
        <v>71004</v>
      </c>
      <c r="C78" s="33"/>
      <c r="D78" s="34"/>
      <c r="E78" s="104" t="s">
        <v>182</v>
      </c>
      <c r="F78" s="105">
        <f>SUM(F79)</f>
        <v>0</v>
      </c>
      <c r="G78" s="105">
        <f>SUM(G79)</f>
        <v>0</v>
      </c>
      <c r="H78" s="105" t="s">
        <v>128</v>
      </c>
      <c r="I78" s="613">
        <f>SUM(I79)</f>
        <v>346216.06</v>
      </c>
      <c r="J78" s="13"/>
    </row>
    <row r="79" spans="1:10" s="14" customFormat="1" ht="12.75">
      <c r="A79" s="11"/>
      <c r="B79" s="268"/>
      <c r="C79" s="220"/>
      <c r="D79" s="40"/>
      <c r="E79" s="266" t="s">
        <v>45</v>
      </c>
      <c r="F79" s="267">
        <f>SUM(F81:F82)</f>
        <v>0</v>
      </c>
      <c r="G79" s="267">
        <f>SUM(G81:G82)</f>
        <v>0</v>
      </c>
      <c r="H79" s="267" t="s">
        <v>128</v>
      </c>
      <c r="I79" s="267">
        <f>SUM(I81:I82)</f>
        <v>346216.06</v>
      </c>
      <c r="J79" s="13"/>
    </row>
    <row r="80" spans="1:10" s="14" customFormat="1" ht="12.75">
      <c r="A80" s="11"/>
      <c r="B80" s="268"/>
      <c r="C80" s="15"/>
      <c r="D80" s="27"/>
      <c r="E80" s="273" t="s">
        <v>46</v>
      </c>
      <c r="F80" s="267"/>
      <c r="G80" s="339"/>
      <c r="H80" s="375" t="s">
        <v>128</v>
      </c>
      <c r="I80" s="437"/>
      <c r="J80" s="13"/>
    </row>
    <row r="81" spans="1:10" s="53" customFormat="1" ht="38.25">
      <c r="A81" s="58"/>
      <c r="B81" s="47"/>
      <c r="C81" s="192"/>
      <c r="D81" s="369">
        <v>580</v>
      </c>
      <c r="E81" s="661" t="s">
        <v>202</v>
      </c>
      <c r="F81" s="371">
        <v>0</v>
      </c>
      <c r="G81" s="515">
        <v>0</v>
      </c>
      <c r="H81" s="381" t="s">
        <v>128</v>
      </c>
      <c r="I81" s="419">
        <v>324597</v>
      </c>
      <c r="J81" s="52"/>
    </row>
    <row r="82" spans="1:10" s="319" customFormat="1" ht="39" thickBot="1">
      <c r="A82" s="365"/>
      <c r="B82" s="352"/>
      <c r="C82" s="681"/>
      <c r="D82" s="682">
        <v>920</v>
      </c>
      <c r="E82" s="683" t="s">
        <v>197</v>
      </c>
      <c r="F82" s="577">
        <v>0</v>
      </c>
      <c r="G82" s="576">
        <v>0</v>
      </c>
      <c r="H82" s="520" t="s">
        <v>128</v>
      </c>
      <c r="I82" s="491">
        <v>21619.06</v>
      </c>
      <c r="J82" s="318"/>
    </row>
    <row r="83" spans="1:10" s="44" customFormat="1" ht="12.75">
      <c r="A83" s="293">
        <v>750</v>
      </c>
      <c r="B83" s="235"/>
      <c r="C83" s="244"/>
      <c r="D83" s="235"/>
      <c r="E83" s="242" t="s">
        <v>112</v>
      </c>
      <c r="F83" s="245">
        <f>SUM(F84,F93)</f>
        <v>436394</v>
      </c>
      <c r="G83" s="245">
        <f>SUM(G84,G93)</f>
        <v>435407.02</v>
      </c>
      <c r="H83" s="610">
        <f>SUM(G83*100/F83)</f>
        <v>99.77383282079956</v>
      </c>
      <c r="I83" s="680">
        <f>SUM(I84,I93)</f>
        <v>40385.25000000001</v>
      </c>
      <c r="J83" s="42"/>
    </row>
    <row r="84" spans="1:10" s="14" customFormat="1" ht="12.75">
      <c r="A84" s="35"/>
      <c r="B84" s="86">
        <v>75011</v>
      </c>
      <c r="C84" s="12"/>
      <c r="D84" s="29"/>
      <c r="E84" s="45" t="s">
        <v>92</v>
      </c>
      <c r="F84" s="87">
        <f>SUM(F87:F90)</f>
        <v>181919</v>
      </c>
      <c r="G84" s="485">
        <f>SUM(G87:G90)</f>
        <v>181925.15</v>
      </c>
      <c r="H84" s="388">
        <f>SUM(G84*100/F84)</f>
        <v>100.00338062544319</v>
      </c>
      <c r="I84" s="513">
        <f>SUM(I87:I90)</f>
        <v>0</v>
      </c>
      <c r="J84" s="13"/>
    </row>
    <row r="85" spans="1:10" s="14" customFormat="1" ht="12.75">
      <c r="A85" s="25"/>
      <c r="B85" s="265"/>
      <c r="C85" s="220"/>
      <c r="D85" s="40"/>
      <c r="E85" s="266" t="s">
        <v>45</v>
      </c>
      <c r="F85" s="267">
        <f>SUM(F87:F92)</f>
        <v>181919</v>
      </c>
      <c r="G85" s="337">
        <f>SUM(G87:G92)</f>
        <v>181925.15</v>
      </c>
      <c r="H85" s="375">
        <f>SUM(G85*100/F85)</f>
        <v>100.00338062544319</v>
      </c>
      <c r="I85" s="418">
        <f>SUM(I87:I89)</f>
        <v>0</v>
      </c>
      <c r="J85" s="13"/>
    </row>
    <row r="86" spans="1:10" s="14" customFormat="1" ht="12.75">
      <c r="A86" s="11"/>
      <c r="B86" s="268"/>
      <c r="C86" s="15"/>
      <c r="D86" s="27"/>
      <c r="E86" s="273" t="s">
        <v>46</v>
      </c>
      <c r="F86" s="267"/>
      <c r="G86" s="339"/>
      <c r="H86" s="375" t="s">
        <v>128</v>
      </c>
      <c r="I86" s="437"/>
      <c r="J86" s="13"/>
    </row>
    <row r="87" spans="1:10" s="53" customFormat="1" ht="25.5">
      <c r="A87" s="58"/>
      <c r="B87" s="47"/>
      <c r="C87" s="70"/>
      <c r="D87" s="117">
        <v>2010</v>
      </c>
      <c r="E87" s="78" t="s">
        <v>69</v>
      </c>
      <c r="F87" s="96">
        <v>181812</v>
      </c>
      <c r="G87" s="328">
        <v>181812</v>
      </c>
      <c r="H87" s="375">
        <f>SUM(G87*100/F87)</f>
        <v>100</v>
      </c>
      <c r="I87" s="501">
        <v>0</v>
      </c>
      <c r="J87" s="52"/>
    </row>
    <row r="88" spans="1:10" s="53" customFormat="1" ht="12.75">
      <c r="A88" s="55"/>
      <c r="B88" s="54"/>
      <c r="C88" s="52"/>
      <c r="D88" s="52"/>
      <c r="E88" s="80" t="s">
        <v>142</v>
      </c>
      <c r="F88" s="54"/>
      <c r="G88" s="58" t="s">
        <v>128</v>
      </c>
      <c r="H88" s="413" t="s">
        <v>128</v>
      </c>
      <c r="I88" s="495"/>
      <c r="J88" s="52"/>
    </row>
    <row r="89" spans="1:10" s="53" customFormat="1" ht="38.25">
      <c r="A89" s="55"/>
      <c r="B89" s="54"/>
      <c r="C89" s="74"/>
      <c r="D89" s="74"/>
      <c r="E89" s="118" t="s">
        <v>143</v>
      </c>
      <c r="F89" s="110" t="s">
        <v>128</v>
      </c>
      <c r="G89" s="59"/>
      <c r="H89" s="421" t="s">
        <v>128</v>
      </c>
      <c r="I89" s="490"/>
      <c r="J89" s="52"/>
    </row>
    <row r="90" spans="1:10" s="53" customFormat="1" ht="13.5" customHeight="1">
      <c r="A90" s="55"/>
      <c r="B90" s="54"/>
      <c r="C90" s="77"/>
      <c r="D90" s="117">
        <v>2360</v>
      </c>
      <c r="E90" s="78" t="s">
        <v>0</v>
      </c>
      <c r="F90" s="79">
        <v>107</v>
      </c>
      <c r="G90" s="494">
        <v>113.15</v>
      </c>
      <c r="H90" s="384">
        <f>SUM(G90*100/F90)</f>
        <v>105.74766355140187</v>
      </c>
      <c r="I90" s="495">
        <v>0</v>
      </c>
      <c r="J90" s="52"/>
    </row>
    <row r="91" spans="1:10" s="44" customFormat="1" ht="12.75">
      <c r="A91" s="55"/>
      <c r="B91" s="54"/>
      <c r="C91" s="52"/>
      <c r="D91" s="52"/>
      <c r="E91" s="80" t="s">
        <v>1</v>
      </c>
      <c r="F91" s="54"/>
      <c r="G91" s="438"/>
      <c r="H91" s="384" t="s">
        <v>128</v>
      </c>
      <c r="I91" s="474"/>
      <c r="J91" s="42"/>
    </row>
    <row r="92" spans="1:10" s="44" customFormat="1" ht="51">
      <c r="A92" s="47"/>
      <c r="B92" s="132"/>
      <c r="C92" s="60"/>
      <c r="D92" s="60"/>
      <c r="E92" s="118" t="s">
        <v>55</v>
      </c>
      <c r="F92" s="110"/>
      <c r="G92" s="445"/>
      <c r="H92" s="387" t="s">
        <v>128</v>
      </c>
      <c r="I92" s="471"/>
      <c r="J92" s="42"/>
    </row>
    <row r="93" spans="1:10" s="14" customFormat="1" ht="12.75">
      <c r="A93" s="25"/>
      <c r="B93" s="119">
        <v>75023</v>
      </c>
      <c r="C93" s="33"/>
      <c r="D93" s="34"/>
      <c r="E93" s="104" t="s">
        <v>83</v>
      </c>
      <c r="F93" s="120">
        <f>SUM(F96:F105)</f>
        <v>254475</v>
      </c>
      <c r="G93" s="333">
        <f>SUM(G96:G105)</f>
        <v>253481.87000000002</v>
      </c>
      <c r="H93" s="390">
        <f>SUM(G93*100/F93)</f>
        <v>99.60973376559585</v>
      </c>
      <c r="I93" s="284">
        <f>SUM(I96:I105)</f>
        <v>40385.25000000001</v>
      </c>
      <c r="J93" s="13"/>
    </row>
    <row r="94" spans="1:10" s="14" customFormat="1" ht="12.75">
      <c r="A94" s="25"/>
      <c r="B94" s="265"/>
      <c r="C94" s="220"/>
      <c r="D94" s="40"/>
      <c r="E94" s="266" t="s">
        <v>45</v>
      </c>
      <c r="F94" s="267">
        <f>SUM(F96:F105)</f>
        <v>254475</v>
      </c>
      <c r="G94" s="337">
        <f>SUM(G96:G105)</f>
        <v>253481.87000000002</v>
      </c>
      <c r="H94" s="375">
        <f>SUM(G94*100/F94)</f>
        <v>99.60973376559585</v>
      </c>
      <c r="I94" s="418">
        <f>SUM(I96:I96)</f>
        <v>26924.9</v>
      </c>
      <c r="J94" s="13"/>
    </row>
    <row r="95" spans="1:10" s="14" customFormat="1" ht="12.75">
      <c r="A95" s="25"/>
      <c r="B95" s="268"/>
      <c r="C95" s="15"/>
      <c r="D95" s="27"/>
      <c r="E95" s="273" t="s">
        <v>46</v>
      </c>
      <c r="F95" s="267"/>
      <c r="G95" s="339"/>
      <c r="H95" s="375" t="s">
        <v>128</v>
      </c>
      <c r="I95" s="437"/>
      <c r="J95" s="13"/>
    </row>
    <row r="96" spans="1:10" s="53" customFormat="1" ht="25.5">
      <c r="A96" s="132"/>
      <c r="B96" s="132"/>
      <c r="C96" s="184"/>
      <c r="D96" s="369">
        <v>570</v>
      </c>
      <c r="E96" s="370" t="s">
        <v>135</v>
      </c>
      <c r="F96" s="371">
        <v>30000</v>
      </c>
      <c r="G96" s="515">
        <v>26065</v>
      </c>
      <c r="H96" s="389">
        <f>SUM(G96*100/F96)</f>
        <v>86.88333333333334</v>
      </c>
      <c r="I96" s="419">
        <v>26924.9</v>
      </c>
      <c r="J96" s="52"/>
    </row>
    <row r="97" spans="1:9" s="116" customFormat="1" ht="12.75">
      <c r="A97" s="112" t="s">
        <v>121</v>
      </c>
      <c r="B97" s="113">
        <v>2</v>
      </c>
      <c r="C97" s="114"/>
      <c r="D97" s="114"/>
      <c r="E97" s="115"/>
      <c r="F97" s="114"/>
      <c r="G97" s="447"/>
      <c r="H97" s="382" t="s">
        <v>128</v>
      </c>
      <c r="I97" s="475"/>
    </row>
    <row r="98" spans="1:9" s="1" customFormat="1" ht="13.5" thickBot="1">
      <c r="A98" s="5"/>
      <c r="B98" s="4"/>
      <c r="C98" s="2"/>
      <c r="D98" s="2"/>
      <c r="E98" s="10"/>
      <c r="F98" s="2"/>
      <c r="G98" s="320"/>
      <c r="H98" s="383" t="s">
        <v>128</v>
      </c>
      <c r="I98" s="478"/>
    </row>
    <row r="99" spans="1:10" s="3" customFormat="1" ht="11.25" customHeight="1" thickBot="1">
      <c r="A99" s="204" t="s">
        <v>89</v>
      </c>
      <c r="B99" s="205" t="s">
        <v>118</v>
      </c>
      <c r="C99" s="711" t="s">
        <v>100</v>
      </c>
      <c r="D99" s="710"/>
      <c r="E99" s="207" t="s">
        <v>88</v>
      </c>
      <c r="F99" s="206" t="s">
        <v>125</v>
      </c>
      <c r="G99" s="229" t="s">
        <v>126</v>
      </c>
      <c r="H99" s="398" t="s">
        <v>127</v>
      </c>
      <c r="I99" s="231" t="s">
        <v>132</v>
      </c>
      <c r="J99" s="6"/>
    </row>
    <row r="100" spans="1:10" s="53" customFormat="1" ht="12.75" customHeight="1">
      <c r="A100" s="55"/>
      <c r="B100" s="54"/>
      <c r="C100" s="77"/>
      <c r="D100" s="63">
        <v>750</v>
      </c>
      <c r="E100" s="78" t="s">
        <v>93</v>
      </c>
      <c r="F100" s="79">
        <v>99525</v>
      </c>
      <c r="G100" s="494">
        <v>94590.32</v>
      </c>
      <c r="H100" s="375">
        <f>SUM(G100*100/F100)</f>
        <v>95.04176839989952</v>
      </c>
      <c r="I100" s="501">
        <v>13195.44</v>
      </c>
      <c r="J100" s="52"/>
    </row>
    <row r="101" spans="1:10" s="53" customFormat="1" ht="12.75">
      <c r="A101" s="55"/>
      <c r="B101" s="54"/>
      <c r="C101" s="52"/>
      <c r="D101" s="52"/>
      <c r="E101" s="80" t="s">
        <v>2</v>
      </c>
      <c r="F101" s="54"/>
      <c r="G101" s="58"/>
      <c r="H101" s="384" t="s">
        <v>128</v>
      </c>
      <c r="I101" s="495"/>
      <c r="J101" s="52"/>
    </row>
    <row r="102" spans="1:10" s="53" customFormat="1" ht="12.75">
      <c r="A102" s="55"/>
      <c r="B102" s="54"/>
      <c r="C102" s="52"/>
      <c r="D102" s="52"/>
      <c r="E102" s="80" t="s">
        <v>71</v>
      </c>
      <c r="F102" s="54"/>
      <c r="G102" s="58"/>
      <c r="H102" s="384" t="s">
        <v>128</v>
      </c>
      <c r="I102" s="495"/>
      <c r="J102" s="52"/>
    </row>
    <row r="103" spans="1:10" s="53" customFormat="1" ht="40.5" customHeight="1">
      <c r="A103" s="54"/>
      <c r="B103" s="56"/>
      <c r="C103" s="74"/>
      <c r="D103" s="74"/>
      <c r="E103" s="118" t="s">
        <v>3</v>
      </c>
      <c r="F103" s="110"/>
      <c r="G103" s="59"/>
      <c r="H103" s="387" t="s">
        <v>128</v>
      </c>
      <c r="I103" s="490"/>
      <c r="J103" s="52"/>
    </row>
    <row r="104" spans="1:10" s="53" customFormat="1" ht="26.25" customHeight="1">
      <c r="A104" s="55"/>
      <c r="B104" s="54"/>
      <c r="C104" s="122"/>
      <c r="D104" s="123">
        <v>920</v>
      </c>
      <c r="E104" s="124" t="s">
        <v>136</v>
      </c>
      <c r="F104" s="125">
        <v>65905</v>
      </c>
      <c r="G104" s="492">
        <v>70499.02</v>
      </c>
      <c r="H104" s="384">
        <f>SUM(G104*100/F104)</f>
        <v>106.9706699036492</v>
      </c>
      <c r="I104" s="437">
        <v>152.91</v>
      </c>
      <c r="J104" s="52"/>
    </row>
    <row r="105" spans="1:10" s="53" customFormat="1" ht="90" thickBot="1">
      <c r="A105" s="341"/>
      <c r="B105" s="684"/>
      <c r="C105" s="685"/>
      <c r="D105" s="643">
        <v>970</v>
      </c>
      <c r="E105" s="686" t="s">
        <v>224</v>
      </c>
      <c r="F105" s="687">
        <v>59045</v>
      </c>
      <c r="G105" s="688">
        <v>62327.53</v>
      </c>
      <c r="H105" s="647">
        <f>SUM(G105*100/F105)</f>
        <v>105.55936997205521</v>
      </c>
      <c r="I105" s="491">
        <v>112</v>
      </c>
      <c r="J105" s="52"/>
    </row>
    <row r="106" spans="1:10" s="44" customFormat="1" ht="25.5">
      <c r="A106" s="246">
        <v>751</v>
      </c>
      <c r="B106" s="244"/>
      <c r="C106" s="244"/>
      <c r="D106" s="235"/>
      <c r="E106" s="242" t="s">
        <v>4</v>
      </c>
      <c r="F106" s="245">
        <f>SUM(F107,F113,F119)</f>
        <v>172330</v>
      </c>
      <c r="G106" s="245">
        <f>SUM(G107,G113,G119)</f>
        <v>171710.78</v>
      </c>
      <c r="H106" s="386">
        <f>SUM(G106*100/F106)</f>
        <v>99.64067776939592</v>
      </c>
      <c r="I106" s="512">
        <f>SUM(I107,I119)</f>
        <v>0</v>
      </c>
      <c r="J106" s="42"/>
    </row>
    <row r="107" spans="1:10" s="14" customFormat="1" ht="25.5">
      <c r="A107" s="35"/>
      <c r="B107" s="209">
        <v>75101</v>
      </c>
      <c r="C107" s="12"/>
      <c r="D107" s="29"/>
      <c r="E107" s="45" t="s">
        <v>5</v>
      </c>
      <c r="F107" s="129">
        <f>SUM(F110)</f>
        <v>4200</v>
      </c>
      <c r="G107" s="516">
        <f>SUM(G110)</f>
        <v>4200</v>
      </c>
      <c r="H107" s="388">
        <f>SUM(G107*100/F107)</f>
        <v>100</v>
      </c>
      <c r="I107" s="517">
        <f>SUM(I110)</f>
        <v>0</v>
      </c>
      <c r="J107" s="13"/>
    </row>
    <row r="108" spans="1:10" s="14" customFormat="1" ht="12.75">
      <c r="A108" s="11"/>
      <c r="B108" s="268"/>
      <c r="C108" s="220"/>
      <c r="D108" s="40"/>
      <c r="E108" s="266" t="s">
        <v>45</v>
      </c>
      <c r="F108" s="267">
        <f>SUM(F110)</f>
        <v>4200</v>
      </c>
      <c r="G108" s="337">
        <f>SUM(G110:G112)</f>
        <v>4200</v>
      </c>
      <c r="H108" s="375">
        <f>SUM(G108*100/F108)</f>
        <v>100</v>
      </c>
      <c r="I108" s="418">
        <f>SUM(I110:I112)</f>
        <v>0</v>
      </c>
      <c r="J108" s="13"/>
    </row>
    <row r="109" spans="1:10" s="14" customFormat="1" ht="12.75">
      <c r="A109" s="11"/>
      <c r="B109" s="268"/>
      <c r="C109" s="15"/>
      <c r="D109" s="27"/>
      <c r="E109" s="273" t="s">
        <v>46</v>
      </c>
      <c r="F109" s="267"/>
      <c r="G109" s="339"/>
      <c r="H109" s="389" t="s">
        <v>128</v>
      </c>
      <c r="I109" s="437"/>
      <c r="J109" s="13"/>
    </row>
    <row r="110" spans="1:10" s="53" customFormat="1" ht="25.5">
      <c r="A110" s="47"/>
      <c r="B110" s="368"/>
      <c r="C110" s="70"/>
      <c r="D110" s="117">
        <v>2010</v>
      </c>
      <c r="E110" s="50" t="s">
        <v>69</v>
      </c>
      <c r="F110" s="130">
        <v>4200</v>
      </c>
      <c r="G110" s="494">
        <v>4200</v>
      </c>
      <c r="H110" s="375">
        <f>SUM(G110*100/F110)</f>
        <v>100</v>
      </c>
      <c r="I110" s="495">
        <v>0</v>
      </c>
      <c r="J110" s="52"/>
    </row>
    <row r="111" spans="1:10" s="44" customFormat="1" ht="12.75">
      <c r="A111" s="54"/>
      <c r="B111" s="55"/>
      <c r="C111" s="55"/>
      <c r="D111" s="52"/>
      <c r="E111" s="57" t="s">
        <v>70</v>
      </c>
      <c r="F111" s="52"/>
      <c r="G111" s="438"/>
      <c r="H111" s="384" t="s">
        <v>128</v>
      </c>
      <c r="I111" s="474"/>
      <c r="J111" s="42"/>
    </row>
    <row r="112" spans="1:10" s="44" customFormat="1" ht="38.25">
      <c r="A112" s="47"/>
      <c r="B112" s="90"/>
      <c r="C112" s="59"/>
      <c r="D112" s="60"/>
      <c r="E112" s="131" t="s">
        <v>6</v>
      </c>
      <c r="F112" s="74"/>
      <c r="G112" s="445"/>
      <c r="H112" s="387" t="s">
        <v>128</v>
      </c>
      <c r="I112" s="471"/>
      <c r="J112" s="42"/>
    </row>
    <row r="113" spans="1:10" s="14" customFormat="1" ht="51">
      <c r="A113" s="25"/>
      <c r="B113" s="416">
        <v>75109</v>
      </c>
      <c r="C113" s="581"/>
      <c r="D113" s="13"/>
      <c r="E113" s="662" t="s">
        <v>203</v>
      </c>
      <c r="F113" s="589">
        <f>SUM(F116)</f>
        <v>125356</v>
      </c>
      <c r="G113" s="590">
        <f>SUM(G116)</f>
        <v>124739.28</v>
      </c>
      <c r="H113" s="390">
        <f>SUM(G113*100/F113)</f>
        <v>99.50802514438878</v>
      </c>
      <c r="I113" s="559">
        <f>SUM(I116)</f>
        <v>0</v>
      </c>
      <c r="J113" s="13"/>
    </row>
    <row r="114" spans="1:10" s="14" customFormat="1" ht="12.75">
      <c r="A114" s="11"/>
      <c r="B114" s="268"/>
      <c r="C114" s="220"/>
      <c r="D114" s="40"/>
      <c r="E114" s="266" t="s">
        <v>45</v>
      </c>
      <c r="F114" s="267">
        <f>SUM(F116)</f>
        <v>125356</v>
      </c>
      <c r="G114" s="337">
        <f>SUM(G116:G118)</f>
        <v>124739.28</v>
      </c>
      <c r="H114" s="375">
        <f>SUM(G114*100/F114)</f>
        <v>99.50802514438878</v>
      </c>
      <c r="I114" s="418">
        <f>SUM(I116:I118)</f>
        <v>0</v>
      </c>
      <c r="J114" s="13"/>
    </row>
    <row r="115" spans="1:10" s="14" customFormat="1" ht="12.75">
      <c r="A115" s="11"/>
      <c r="B115" s="268"/>
      <c r="C115" s="15"/>
      <c r="D115" s="27"/>
      <c r="E115" s="273" t="s">
        <v>46</v>
      </c>
      <c r="F115" s="267"/>
      <c r="G115" s="339"/>
      <c r="H115" s="389" t="s">
        <v>128</v>
      </c>
      <c r="I115" s="437"/>
      <c r="J115" s="13"/>
    </row>
    <row r="116" spans="1:10" s="53" customFormat="1" ht="25.5">
      <c r="A116" s="47"/>
      <c r="B116" s="368"/>
      <c r="C116" s="70"/>
      <c r="D116" s="117">
        <v>2010</v>
      </c>
      <c r="E116" s="50" t="s">
        <v>69</v>
      </c>
      <c r="F116" s="130">
        <v>125356</v>
      </c>
      <c r="G116" s="494">
        <v>124739.28</v>
      </c>
      <c r="H116" s="375">
        <f>SUM(G116*100/F116)</f>
        <v>99.50802514438878</v>
      </c>
      <c r="I116" s="495">
        <v>0</v>
      </c>
      <c r="J116" s="52"/>
    </row>
    <row r="117" spans="1:10" s="44" customFormat="1" ht="12.75">
      <c r="A117" s="54"/>
      <c r="B117" s="55"/>
      <c r="C117" s="55"/>
      <c r="D117" s="52"/>
      <c r="E117" s="57" t="s">
        <v>70</v>
      </c>
      <c r="F117" s="52"/>
      <c r="G117" s="438"/>
      <c r="H117" s="384" t="s">
        <v>128</v>
      </c>
      <c r="I117" s="474"/>
      <c r="J117" s="42"/>
    </row>
    <row r="118" spans="1:10" s="44" customFormat="1" ht="80.25" customHeight="1">
      <c r="A118" s="47"/>
      <c r="B118" s="90"/>
      <c r="C118" s="59"/>
      <c r="D118" s="60"/>
      <c r="E118" s="595" t="s">
        <v>204</v>
      </c>
      <c r="F118" s="74"/>
      <c r="G118" s="445"/>
      <c r="H118" s="387" t="s">
        <v>128</v>
      </c>
      <c r="I118" s="471"/>
      <c r="J118" s="42"/>
    </row>
    <row r="119" spans="1:10" s="14" customFormat="1" ht="12.75">
      <c r="A119" s="25"/>
      <c r="B119" s="416">
        <v>75113</v>
      </c>
      <c r="C119" s="581"/>
      <c r="D119" s="13"/>
      <c r="E119" s="61" t="s">
        <v>167</v>
      </c>
      <c r="F119" s="589">
        <f>SUM(F122)</f>
        <v>42774</v>
      </c>
      <c r="G119" s="590">
        <f>SUM(G122)</f>
        <v>42771.5</v>
      </c>
      <c r="H119" s="390">
        <f>SUM(G119*100/F119)</f>
        <v>99.99415532800299</v>
      </c>
      <c r="I119" s="559">
        <f>SUM(I122)</f>
        <v>0</v>
      </c>
      <c r="J119" s="13"/>
    </row>
    <row r="120" spans="1:10" s="14" customFormat="1" ht="12.75">
      <c r="A120" s="11"/>
      <c r="B120" s="268"/>
      <c r="C120" s="220"/>
      <c r="D120" s="40"/>
      <c r="E120" s="266" t="s">
        <v>45</v>
      </c>
      <c r="F120" s="267">
        <f>SUM(F122)</f>
        <v>42774</v>
      </c>
      <c r="G120" s="337">
        <f>SUM(G122:G124)</f>
        <v>42771.5</v>
      </c>
      <c r="H120" s="375">
        <f>SUM(G120*100/F120)</f>
        <v>99.99415532800299</v>
      </c>
      <c r="I120" s="418">
        <f>SUM(I122:I124)</f>
        <v>0</v>
      </c>
      <c r="J120" s="13"/>
    </row>
    <row r="121" spans="1:10" s="14" customFormat="1" ht="12.75">
      <c r="A121" s="11"/>
      <c r="B121" s="268"/>
      <c r="C121" s="15"/>
      <c r="D121" s="27"/>
      <c r="E121" s="273" t="s">
        <v>46</v>
      </c>
      <c r="F121" s="267"/>
      <c r="G121" s="339"/>
      <c r="H121" s="389" t="s">
        <v>128</v>
      </c>
      <c r="I121" s="437"/>
      <c r="J121" s="13"/>
    </row>
    <row r="122" spans="1:10" s="53" customFormat="1" ht="25.5">
      <c r="A122" s="47"/>
      <c r="B122" s="368"/>
      <c r="C122" s="70"/>
      <c r="D122" s="117">
        <v>2010</v>
      </c>
      <c r="E122" s="50" t="s">
        <v>69</v>
      </c>
      <c r="F122" s="130">
        <v>42774</v>
      </c>
      <c r="G122" s="494">
        <v>42771.5</v>
      </c>
      <c r="H122" s="375">
        <f>SUM(G122*100/F122)</f>
        <v>99.99415532800299</v>
      </c>
      <c r="I122" s="495">
        <v>0</v>
      </c>
      <c r="J122" s="52"/>
    </row>
    <row r="123" spans="1:10" s="44" customFormat="1" ht="12.75">
      <c r="A123" s="54"/>
      <c r="B123" s="55"/>
      <c r="C123" s="55"/>
      <c r="D123" s="52"/>
      <c r="E123" s="57" t="s">
        <v>70</v>
      </c>
      <c r="F123" s="52"/>
      <c r="G123" s="438"/>
      <c r="H123" s="384" t="s">
        <v>128</v>
      </c>
      <c r="I123" s="474"/>
      <c r="J123" s="42"/>
    </row>
    <row r="124" spans="1:10" s="44" customFormat="1" ht="77.25" thickBot="1">
      <c r="A124" s="353"/>
      <c r="B124" s="353"/>
      <c r="C124" s="354"/>
      <c r="D124" s="366"/>
      <c r="E124" s="367" t="s">
        <v>193</v>
      </c>
      <c r="F124" s="85"/>
      <c r="G124" s="451"/>
      <c r="H124" s="385" t="s">
        <v>128</v>
      </c>
      <c r="I124" s="477"/>
      <c r="J124" s="42"/>
    </row>
    <row r="125" spans="1:10" s="44" customFormat="1" ht="25.5">
      <c r="A125" s="246">
        <v>754</v>
      </c>
      <c r="B125" s="244"/>
      <c r="C125" s="244"/>
      <c r="D125" s="235"/>
      <c r="E125" s="242" t="s">
        <v>52</v>
      </c>
      <c r="F125" s="245">
        <f>SUM(F126)</f>
        <v>23064</v>
      </c>
      <c r="G125" s="358">
        <f>SUM(G126)</f>
        <v>18904.31</v>
      </c>
      <c r="H125" s="604">
        <f>SUM(G125*100/F125)</f>
        <v>81.96457682969131</v>
      </c>
      <c r="I125" s="512">
        <f>SUM(I126)</f>
        <v>4709.63</v>
      </c>
      <c r="J125" s="42"/>
    </row>
    <row r="126" spans="1:10" s="14" customFormat="1" ht="12.75">
      <c r="A126" s="35"/>
      <c r="B126" s="519">
        <v>75412</v>
      </c>
      <c r="C126" s="12"/>
      <c r="D126" s="29"/>
      <c r="E126" s="45" t="s">
        <v>53</v>
      </c>
      <c r="F126" s="129">
        <f>SUM(F132,F127)</f>
        <v>23064</v>
      </c>
      <c r="G126" s="129">
        <f>SUM(G132,G127)</f>
        <v>18904.31</v>
      </c>
      <c r="H126" s="414">
        <f>SUM(G126*100/F126)</f>
        <v>81.96457682969131</v>
      </c>
      <c r="I126" s="517">
        <f>SUM(I132,I127)</f>
        <v>4709.63</v>
      </c>
      <c r="J126" s="13"/>
    </row>
    <row r="127" spans="1:10" s="14" customFormat="1" ht="12.75">
      <c r="A127" s="25"/>
      <c r="B127" s="223"/>
      <c r="C127" s="220"/>
      <c r="D127" s="40"/>
      <c r="E127" s="266" t="s">
        <v>45</v>
      </c>
      <c r="F127" s="267">
        <f>SUM(F129:F130)</f>
        <v>22064</v>
      </c>
      <c r="G127" s="267">
        <f>SUM(G129:G130)</f>
        <v>17904.31</v>
      </c>
      <c r="H127" s="410">
        <f>SUM(G127*100/F127)</f>
        <v>81.14716279912982</v>
      </c>
      <c r="I127" s="418">
        <f>SUM(I129:I131)</f>
        <v>4709.63</v>
      </c>
      <c r="J127" s="13"/>
    </row>
    <row r="128" spans="1:10" s="14" customFormat="1" ht="12.75">
      <c r="A128" s="25"/>
      <c r="B128" s="270"/>
      <c r="C128" s="220"/>
      <c r="D128" s="40"/>
      <c r="E128" s="273" t="s">
        <v>46</v>
      </c>
      <c r="F128" s="267"/>
      <c r="G128" s="339"/>
      <c r="H128" s="410" t="s">
        <v>128</v>
      </c>
      <c r="I128" s="437"/>
      <c r="J128" s="13"/>
    </row>
    <row r="129" spans="1:10" s="53" customFormat="1" ht="12.75">
      <c r="A129" s="54"/>
      <c r="B129" s="54"/>
      <c r="C129" s="122"/>
      <c r="D129" s="123">
        <v>920</v>
      </c>
      <c r="E129" s="124" t="s">
        <v>154</v>
      </c>
      <c r="F129" s="125">
        <v>64</v>
      </c>
      <c r="G129" s="492">
        <v>122.09</v>
      </c>
      <c r="H129" s="410">
        <f>SUM(G129*100/F129)</f>
        <v>190.765625</v>
      </c>
      <c r="I129" s="437">
        <v>0</v>
      </c>
      <c r="J129" s="52"/>
    </row>
    <row r="130" spans="1:10" s="53" customFormat="1" ht="12.75">
      <c r="A130" s="47"/>
      <c r="B130" s="47"/>
      <c r="C130" s="70"/>
      <c r="D130" s="71">
        <v>970</v>
      </c>
      <c r="E130" s="294" t="s">
        <v>54</v>
      </c>
      <c r="F130" s="130">
        <v>22000</v>
      </c>
      <c r="G130" s="494">
        <v>17782.22</v>
      </c>
      <c r="H130" s="410">
        <f>SUM(G130*100/F130)</f>
        <v>80.82827272727273</v>
      </c>
      <c r="I130" s="495">
        <v>4709.63</v>
      </c>
      <c r="J130" s="52"/>
    </row>
    <row r="131" spans="1:10" s="44" customFormat="1" ht="39" customHeight="1">
      <c r="A131" s="54"/>
      <c r="B131" s="132"/>
      <c r="C131" s="60"/>
      <c r="D131" s="90"/>
      <c r="E131" s="591" t="s">
        <v>170</v>
      </c>
      <c r="F131" s="74"/>
      <c r="G131" s="59"/>
      <c r="H131" s="387" t="s">
        <v>128</v>
      </c>
      <c r="I131" s="496"/>
      <c r="J131" s="42"/>
    </row>
    <row r="132" spans="1:10" s="14" customFormat="1" ht="12.75">
      <c r="A132" s="25"/>
      <c r="B132" s="465"/>
      <c r="C132" s="15"/>
      <c r="D132" s="27"/>
      <c r="E132" s="466" t="s">
        <v>47</v>
      </c>
      <c r="F132" s="269">
        <f>SUM(F134)</f>
        <v>1000</v>
      </c>
      <c r="G132" s="269">
        <f>SUM(G134)</f>
        <v>1000</v>
      </c>
      <c r="H132" s="413">
        <f>SUM(G132*100/F132)</f>
        <v>100</v>
      </c>
      <c r="I132" s="490">
        <f>SUM(I134)</f>
        <v>0</v>
      </c>
      <c r="J132" s="13"/>
    </row>
    <row r="133" spans="1:10" s="14" customFormat="1" ht="12.75">
      <c r="A133" s="11"/>
      <c r="B133" s="268"/>
      <c r="C133" s="15"/>
      <c r="D133" s="27"/>
      <c r="E133" s="273" t="s">
        <v>46</v>
      </c>
      <c r="F133" s="267"/>
      <c r="G133" s="339"/>
      <c r="H133" s="659" t="s">
        <v>128</v>
      </c>
      <c r="I133" s="437"/>
      <c r="J133" s="13"/>
    </row>
    <row r="134" spans="1:10" s="53" customFormat="1" ht="26.25" thickBot="1">
      <c r="A134" s="208"/>
      <c r="B134" s="341"/>
      <c r="C134" s="467"/>
      <c r="D134" s="468">
        <v>870</v>
      </c>
      <c r="E134" s="639" t="s">
        <v>177</v>
      </c>
      <c r="F134" s="469">
        <v>1000</v>
      </c>
      <c r="G134" s="489">
        <v>1000</v>
      </c>
      <c r="H134" s="520">
        <f>SUM(G134*100/F134)</f>
        <v>100</v>
      </c>
      <c r="I134" s="491">
        <v>0</v>
      </c>
      <c r="J134" s="52"/>
    </row>
    <row r="135" spans="1:10" s="44" customFormat="1" ht="12.75">
      <c r="A135" s="247">
        <v>756</v>
      </c>
      <c r="B135" s="248"/>
      <c r="C135" s="235"/>
      <c r="D135" s="235"/>
      <c r="E135" s="249" t="s">
        <v>7</v>
      </c>
      <c r="F135" s="250">
        <f>SUM(F137,F146,F160,F175,F186)</f>
        <v>41146698</v>
      </c>
      <c r="G135" s="571">
        <f>SUM(G137,G146,G160,G175,G186)</f>
        <v>41522571.45</v>
      </c>
      <c r="H135" s="386">
        <f>SUM(G135*100/F135)</f>
        <v>100.91349602342332</v>
      </c>
      <c r="I135" s="575">
        <f>SUM(I137,I146,I160,I175,I186)</f>
        <v>2872848.14</v>
      </c>
      <c r="J135" s="42"/>
    </row>
    <row r="136" spans="1:10" s="44" customFormat="1" ht="27" customHeight="1">
      <c r="A136" s="251"/>
      <c r="B136" s="252"/>
      <c r="C136" s="253"/>
      <c r="D136" s="253"/>
      <c r="E136" s="254" t="s">
        <v>8</v>
      </c>
      <c r="F136" s="253"/>
      <c r="G136" s="452"/>
      <c r="H136" s="391" t="s">
        <v>128</v>
      </c>
      <c r="I136" s="574"/>
      <c r="J136" s="42"/>
    </row>
    <row r="137" spans="1:10" s="14" customFormat="1" ht="26.25" customHeight="1">
      <c r="A137" s="35"/>
      <c r="B137" s="103">
        <v>75601</v>
      </c>
      <c r="C137" s="33"/>
      <c r="D137" s="34"/>
      <c r="E137" s="104" t="s">
        <v>9</v>
      </c>
      <c r="F137" s="133">
        <f>SUM(F138)</f>
        <v>60074</v>
      </c>
      <c r="G137" s="564">
        <f>SUM(G138)</f>
        <v>50153.49</v>
      </c>
      <c r="H137" s="390">
        <f>SUM(G137*100/F137)</f>
        <v>83.48618370676166</v>
      </c>
      <c r="I137" s="532">
        <f>SUM(I140:I141)</f>
        <v>55491.11</v>
      </c>
      <c r="J137" s="13"/>
    </row>
    <row r="138" spans="1:10" s="14" customFormat="1" ht="12.75">
      <c r="A138" s="11"/>
      <c r="B138" s="268"/>
      <c r="C138" s="220"/>
      <c r="D138" s="40"/>
      <c r="E138" s="266" t="s">
        <v>45</v>
      </c>
      <c r="F138" s="267">
        <f>SUM(F140:F142)</f>
        <v>60074</v>
      </c>
      <c r="G138" s="337">
        <f>SUM(G140:G142)</f>
        <v>50153.49</v>
      </c>
      <c r="H138" s="375">
        <f>SUM(G138*100/F138)</f>
        <v>83.48618370676166</v>
      </c>
      <c r="I138" s="418">
        <f>SUM(I140:I141)</f>
        <v>55491.11</v>
      </c>
      <c r="J138" s="13"/>
    </row>
    <row r="139" spans="1:10" s="14" customFormat="1" ht="12.75">
      <c r="A139" s="11"/>
      <c r="B139" s="268"/>
      <c r="C139" s="15"/>
      <c r="D139" s="27"/>
      <c r="E139" s="273" t="s">
        <v>46</v>
      </c>
      <c r="F139" s="267"/>
      <c r="G139" s="443"/>
      <c r="H139" s="375" t="s">
        <v>128</v>
      </c>
      <c r="I139" s="437"/>
      <c r="J139" s="13"/>
    </row>
    <row r="140" spans="1:10" s="53" customFormat="1" ht="14.25" customHeight="1">
      <c r="A140" s="58"/>
      <c r="B140" s="47"/>
      <c r="C140" s="415"/>
      <c r="D140" s="107">
        <v>350</v>
      </c>
      <c r="E140" s="108" t="s">
        <v>75</v>
      </c>
      <c r="F140" s="121">
        <v>60000</v>
      </c>
      <c r="G140" s="563">
        <v>50078.92</v>
      </c>
      <c r="H140" s="375">
        <f>SUM(G140*100/F140)</f>
        <v>83.46486666666667</v>
      </c>
      <c r="I140" s="501">
        <v>55491.11</v>
      </c>
      <c r="J140" s="52"/>
    </row>
    <row r="141" spans="1:10" s="53" customFormat="1" ht="12.75">
      <c r="A141" s="55"/>
      <c r="B141" s="54"/>
      <c r="C141" s="122"/>
      <c r="D141" s="122"/>
      <c r="E141" s="124" t="s">
        <v>91</v>
      </c>
      <c r="F141" s="134"/>
      <c r="G141" s="525"/>
      <c r="H141" s="421" t="s">
        <v>128</v>
      </c>
      <c r="I141" s="490"/>
      <c r="J141" s="52"/>
    </row>
    <row r="142" spans="1:10" s="319" customFormat="1" ht="15.75" customHeight="1">
      <c r="A142" s="340"/>
      <c r="B142" s="340"/>
      <c r="C142" s="329"/>
      <c r="D142" s="285">
        <v>910</v>
      </c>
      <c r="E142" s="128" t="s">
        <v>87</v>
      </c>
      <c r="F142" s="288">
        <v>74</v>
      </c>
      <c r="G142" s="287">
        <v>74.57</v>
      </c>
      <c r="H142" s="389">
        <f>SUM(G142*100/F142)</f>
        <v>100.77027027027026</v>
      </c>
      <c r="I142" s="419">
        <v>0</v>
      </c>
      <c r="J142" s="318"/>
    </row>
    <row r="143" spans="1:9" s="116" customFormat="1" ht="12.75">
      <c r="A143" s="112" t="s">
        <v>121</v>
      </c>
      <c r="B143" s="113">
        <v>3</v>
      </c>
      <c r="C143" s="114"/>
      <c r="D143" s="114"/>
      <c r="E143" s="115"/>
      <c r="F143" s="114"/>
      <c r="G143" s="447"/>
      <c r="H143" s="382" t="s">
        <v>128</v>
      </c>
      <c r="I143" s="475" t="s">
        <v>128</v>
      </c>
    </row>
    <row r="144" spans="1:9" s="1" customFormat="1" ht="13.5" thickBot="1">
      <c r="A144" s="5"/>
      <c r="B144" s="4"/>
      <c r="C144" s="2"/>
      <c r="D144" s="2"/>
      <c r="E144" s="10"/>
      <c r="F144" s="2"/>
      <c r="G144" s="320"/>
      <c r="H144" s="383" t="s">
        <v>128</v>
      </c>
      <c r="I144" s="478"/>
    </row>
    <row r="145" spans="1:10" s="3" customFormat="1" ht="11.25" customHeight="1" thickBot="1">
      <c r="A145" s="204" t="s">
        <v>89</v>
      </c>
      <c r="B145" s="205" t="s">
        <v>118</v>
      </c>
      <c r="C145" s="711" t="s">
        <v>100</v>
      </c>
      <c r="D145" s="710"/>
      <c r="E145" s="207" t="s">
        <v>88</v>
      </c>
      <c r="F145" s="206" t="s">
        <v>125</v>
      </c>
      <c r="G145" s="229" t="s">
        <v>126</v>
      </c>
      <c r="H145" s="398" t="s">
        <v>127</v>
      </c>
      <c r="I145" s="231" t="s">
        <v>132</v>
      </c>
      <c r="J145" s="6"/>
    </row>
    <row r="146" spans="1:10" s="14" customFormat="1" ht="25.5" customHeight="1">
      <c r="A146" s="25"/>
      <c r="B146" s="119">
        <v>75615</v>
      </c>
      <c r="C146" s="22"/>
      <c r="D146" s="23"/>
      <c r="E146" s="135" t="s">
        <v>10</v>
      </c>
      <c r="F146" s="136">
        <f>SUM(F151:F159)</f>
        <v>10385101</v>
      </c>
      <c r="G146" s="546">
        <f>SUM(G151:G159)</f>
        <v>10395810.360000001</v>
      </c>
      <c r="H146" s="388">
        <f>SUM(G146*100/F146)</f>
        <v>100.10312234806383</v>
      </c>
      <c r="I146" s="544">
        <f>SUM(I151:I159)</f>
        <v>218308.01</v>
      </c>
      <c r="J146" s="13"/>
    </row>
    <row r="147" spans="1:10" s="14" customFormat="1" ht="12.75">
      <c r="A147" s="25"/>
      <c r="B147" s="13"/>
      <c r="C147" s="11"/>
      <c r="D147" s="24"/>
      <c r="E147" s="137" t="s">
        <v>12</v>
      </c>
      <c r="F147" s="25"/>
      <c r="G147" s="11"/>
      <c r="H147" s="384" t="s">
        <v>128</v>
      </c>
      <c r="I147" s="572"/>
      <c r="J147" s="13"/>
    </row>
    <row r="148" spans="1:10" s="14" customFormat="1" ht="12.75">
      <c r="A148" s="25"/>
      <c r="B148" s="15"/>
      <c r="C148" s="26"/>
      <c r="D148" s="27"/>
      <c r="E148" s="138" t="s">
        <v>11</v>
      </c>
      <c r="F148" s="28"/>
      <c r="G148" s="26"/>
      <c r="H148" s="387" t="s">
        <v>128</v>
      </c>
      <c r="I148" s="545"/>
      <c r="J148" s="13"/>
    </row>
    <row r="149" spans="1:10" s="14" customFormat="1" ht="12.75">
      <c r="A149" s="11"/>
      <c r="B149" s="268"/>
      <c r="C149" s="220"/>
      <c r="D149" s="40"/>
      <c r="E149" s="266" t="s">
        <v>45</v>
      </c>
      <c r="F149" s="267">
        <f>SUM(F151:F159)</f>
        <v>10385101</v>
      </c>
      <c r="G149" s="337">
        <f>SUM(G151:G159)</f>
        <v>10395810.360000001</v>
      </c>
      <c r="H149" s="384">
        <f>SUM(G149*100/F149)</f>
        <v>100.10312234806383</v>
      </c>
      <c r="I149" s="418">
        <f>SUM(I151:I159)</f>
        <v>218308.01</v>
      </c>
      <c r="J149" s="13"/>
    </row>
    <row r="150" spans="1:10" s="14" customFormat="1" ht="12.75">
      <c r="A150" s="11"/>
      <c r="B150" s="268"/>
      <c r="C150" s="15"/>
      <c r="D150" s="27"/>
      <c r="E150" s="273" t="s">
        <v>46</v>
      </c>
      <c r="F150" s="267"/>
      <c r="G150" s="443"/>
      <c r="H150" s="375" t="s">
        <v>128</v>
      </c>
      <c r="I150" s="470"/>
      <c r="J150" s="13"/>
    </row>
    <row r="151" spans="1:10" s="53" customFormat="1" ht="12.75">
      <c r="A151" s="58"/>
      <c r="B151" s="47"/>
      <c r="C151" s="152"/>
      <c r="D151" s="123">
        <v>310</v>
      </c>
      <c r="E151" s="124" t="s">
        <v>73</v>
      </c>
      <c r="F151" s="139">
        <v>9288733</v>
      </c>
      <c r="G151" s="521">
        <v>9296915.37</v>
      </c>
      <c r="H151" s="375">
        <f aca="true" t="shared" si="1" ref="H151:H158">SUM(G151*100/F151)</f>
        <v>100.08808919364998</v>
      </c>
      <c r="I151" s="437">
        <v>201825.01</v>
      </c>
      <c r="J151" s="52"/>
    </row>
    <row r="152" spans="1:10" s="53" customFormat="1" ht="12.75">
      <c r="A152" s="55"/>
      <c r="B152" s="54"/>
      <c r="C152" s="153"/>
      <c r="D152" s="140">
        <v>320</v>
      </c>
      <c r="E152" s="141" t="s">
        <v>90</v>
      </c>
      <c r="F152" s="142">
        <v>13515</v>
      </c>
      <c r="G152" s="344">
        <v>13515.4</v>
      </c>
      <c r="H152" s="375">
        <f t="shared" si="1"/>
        <v>100.00295967443581</v>
      </c>
      <c r="I152" s="419">
        <v>51</v>
      </c>
      <c r="J152" s="52"/>
    </row>
    <row r="153" spans="1:10" s="53" customFormat="1" ht="12.75">
      <c r="A153" s="55"/>
      <c r="B153" s="54"/>
      <c r="C153" s="126"/>
      <c r="D153" s="127">
        <v>330</v>
      </c>
      <c r="E153" s="128" t="s">
        <v>108</v>
      </c>
      <c r="F153" s="297">
        <v>30800</v>
      </c>
      <c r="G153" s="280">
        <v>30773</v>
      </c>
      <c r="H153" s="389">
        <f t="shared" si="1"/>
        <v>99.91233766233766</v>
      </c>
      <c r="I153" s="419">
        <v>0</v>
      </c>
      <c r="J153" s="52"/>
    </row>
    <row r="154" spans="1:10" s="53" customFormat="1" ht="12.75">
      <c r="A154" s="55"/>
      <c r="B154" s="54"/>
      <c r="C154" s="126"/>
      <c r="D154" s="127">
        <v>340</v>
      </c>
      <c r="E154" s="128" t="s">
        <v>117</v>
      </c>
      <c r="F154" s="164">
        <v>381014</v>
      </c>
      <c r="G154" s="522">
        <v>380473.73</v>
      </c>
      <c r="H154" s="389">
        <f t="shared" si="1"/>
        <v>99.85820206081667</v>
      </c>
      <c r="I154" s="419">
        <v>2205</v>
      </c>
      <c r="J154" s="52"/>
    </row>
    <row r="155" spans="1:10" s="53" customFormat="1" ht="12.75">
      <c r="A155" s="55"/>
      <c r="B155" s="54"/>
      <c r="C155" s="153"/>
      <c r="D155" s="140">
        <v>500</v>
      </c>
      <c r="E155" s="141" t="s">
        <v>111</v>
      </c>
      <c r="F155" s="142">
        <v>50383</v>
      </c>
      <c r="G155" s="344">
        <v>54491</v>
      </c>
      <c r="H155" s="389">
        <f t="shared" si="1"/>
        <v>108.15354385407777</v>
      </c>
      <c r="I155" s="419">
        <v>853</v>
      </c>
      <c r="J155" s="52"/>
    </row>
    <row r="156" spans="1:10" s="319" customFormat="1" ht="25.5">
      <c r="A156" s="323"/>
      <c r="B156" s="316"/>
      <c r="C156" s="317"/>
      <c r="D156" s="279">
        <v>690</v>
      </c>
      <c r="E156" s="298" t="s">
        <v>148</v>
      </c>
      <c r="F156" s="342">
        <v>882</v>
      </c>
      <c r="G156" s="342">
        <v>894.4</v>
      </c>
      <c r="H156" s="389">
        <f t="shared" si="1"/>
        <v>101.40589569160997</v>
      </c>
      <c r="I156" s="419">
        <v>0</v>
      </c>
      <c r="J156" s="318"/>
    </row>
    <row r="157" spans="1:10" s="319" customFormat="1" ht="25.5">
      <c r="A157" s="323"/>
      <c r="B157" s="316"/>
      <c r="C157" s="329"/>
      <c r="D157" s="285">
        <v>910</v>
      </c>
      <c r="E157" s="128" t="s">
        <v>87</v>
      </c>
      <c r="F157" s="288">
        <v>289290</v>
      </c>
      <c r="G157" s="287">
        <v>289326.46</v>
      </c>
      <c r="H157" s="375">
        <f t="shared" si="1"/>
        <v>100.01260327007502</v>
      </c>
      <c r="I157" s="419">
        <v>13374</v>
      </c>
      <c r="J157" s="318"/>
    </row>
    <row r="158" spans="1:10" s="53" customFormat="1" ht="25.5">
      <c r="A158" s="55"/>
      <c r="B158" s="54"/>
      <c r="C158" s="274"/>
      <c r="D158" s="145">
        <v>2680</v>
      </c>
      <c r="E158" s="108" t="s">
        <v>13</v>
      </c>
      <c r="F158" s="146">
        <v>330484</v>
      </c>
      <c r="G158" s="523">
        <v>329421</v>
      </c>
      <c r="H158" s="375">
        <f t="shared" si="1"/>
        <v>99.6783505404195</v>
      </c>
      <c r="I158" s="501">
        <v>0</v>
      </c>
      <c r="J158" s="52"/>
    </row>
    <row r="159" spans="1:10" s="53" customFormat="1" ht="53.25" customHeight="1">
      <c r="A159" s="323"/>
      <c r="B159" s="110"/>
      <c r="C159" s="74"/>
      <c r="D159" s="74"/>
      <c r="E159" s="148" t="s">
        <v>14</v>
      </c>
      <c r="F159" s="147"/>
      <c r="G159" s="453"/>
      <c r="H159" s="387" t="s">
        <v>128</v>
      </c>
      <c r="I159" s="473"/>
      <c r="J159" s="52"/>
    </row>
    <row r="160" spans="1:10" s="14" customFormat="1" ht="25.5">
      <c r="A160" s="25"/>
      <c r="B160" s="373">
        <v>75616</v>
      </c>
      <c r="C160" s="22"/>
      <c r="D160" s="23"/>
      <c r="E160" s="149" t="s">
        <v>15</v>
      </c>
      <c r="F160" s="136">
        <f>SUM(F163)</f>
        <v>7886778</v>
      </c>
      <c r="G160" s="565">
        <f>SUM(G163)</f>
        <v>8027274.669999999</v>
      </c>
      <c r="H160" s="388">
        <f>SUM(G160*100/F160)</f>
        <v>101.78142037217225</v>
      </c>
      <c r="I160" s="544">
        <f>SUM(I163)</f>
        <v>2438046.49</v>
      </c>
      <c r="J160" s="13"/>
    </row>
    <row r="161" spans="1:10" s="14" customFormat="1" ht="12.75">
      <c r="A161" s="25"/>
      <c r="B161" s="24"/>
      <c r="C161" s="11"/>
      <c r="D161" s="24"/>
      <c r="E161" s="150" t="s">
        <v>17</v>
      </c>
      <c r="F161" s="25"/>
      <c r="G161" s="11"/>
      <c r="H161" s="384" t="s">
        <v>128</v>
      </c>
      <c r="I161" s="572"/>
      <c r="J161" s="13"/>
    </row>
    <row r="162" spans="1:10" s="14" customFormat="1" ht="12.75">
      <c r="A162" s="25"/>
      <c r="B162" s="24"/>
      <c r="C162" s="26"/>
      <c r="D162" s="27"/>
      <c r="E162" s="151" t="s">
        <v>16</v>
      </c>
      <c r="F162" s="28"/>
      <c r="G162" s="26"/>
      <c r="H162" s="387" t="s">
        <v>128</v>
      </c>
      <c r="I162" s="545"/>
      <c r="J162" s="13"/>
    </row>
    <row r="163" spans="1:10" s="14" customFormat="1" ht="12.75">
      <c r="A163" s="11"/>
      <c r="B163" s="268"/>
      <c r="C163" s="220"/>
      <c r="D163" s="40"/>
      <c r="E163" s="266" t="s">
        <v>45</v>
      </c>
      <c r="F163" s="267">
        <f>SUM(F165:F174)</f>
        <v>7886778</v>
      </c>
      <c r="G163" s="337">
        <f>SUM(G165:G174)</f>
        <v>8027274.669999999</v>
      </c>
      <c r="H163" s="384">
        <f>SUM(G163*100/F163)</f>
        <v>101.78142037217225</v>
      </c>
      <c r="I163" s="418">
        <f>SUM(I165:I174)</f>
        <v>2438046.49</v>
      </c>
      <c r="J163" s="13"/>
    </row>
    <row r="164" spans="1:10" s="14" customFormat="1" ht="12.75">
      <c r="A164" s="11"/>
      <c r="B164" s="268"/>
      <c r="C164" s="15"/>
      <c r="D164" s="27"/>
      <c r="E164" s="273" t="s">
        <v>46</v>
      </c>
      <c r="F164" s="267"/>
      <c r="G164" s="443"/>
      <c r="H164" s="375" t="s">
        <v>128</v>
      </c>
      <c r="I164" s="437"/>
      <c r="J164" s="13"/>
    </row>
    <row r="165" spans="1:10" s="53" customFormat="1" ht="12.75">
      <c r="A165" s="58"/>
      <c r="B165" s="47"/>
      <c r="C165" s="152"/>
      <c r="D165" s="123">
        <v>310</v>
      </c>
      <c r="E165" s="124" t="s">
        <v>73</v>
      </c>
      <c r="F165" s="139">
        <v>6054547</v>
      </c>
      <c r="G165" s="521">
        <v>6118784.53</v>
      </c>
      <c r="H165" s="410">
        <f aca="true" t="shared" si="2" ref="H165:H173">SUM(G165*100/F165)</f>
        <v>101.06097995440452</v>
      </c>
      <c r="I165" s="437">
        <v>1637711.74</v>
      </c>
      <c r="J165" s="52"/>
    </row>
    <row r="166" spans="1:10" s="53" customFormat="1" ht="12.75">
      <c r="A166" s="54"/>
      <c r="B166" s="56"/>
      <c r="C166" s="153"/>
      <c r="D166" s="140">
        <v>320</v>
      </c>
      <c r="E166" s="141" t="s">
        <v>90</v>
      </c>
      <c r="F166" s="144">
        <v>441190</v>
      </c>
      <c r="G166" s="524">
        <v>454051.3</v>
      </c>
      <c r="H166" s="389">
        <f t="shared" si="2"/>
        <v>102.91513860241619</v>
      </c>
      <c r="I166" s="419">
        <v>10288.36</v>
      </c>
      <c r="J166" s="52"/>
    </row>
    <row r="167" spans="1:10" s="53" customFormat="1" ht="12.75">
      <c r="A167" s="55"/>
      <c r="B167" s="54"/>
      <c r="C167" s="153"/>
      <c r="D167" s="140">
        <v>330</v>
      </c>
      <c r="E167" s="141" t="s">
        <v>108</v>
      </c>
      <c r="F167" s="142">
        <v>11263</v>
      </c>
      <c r="G167" s="344">
        <v>11384.26</v>
      </c>
      <c r="H167" s="375">
        <f t="shared" si="2"/>
        <v>101.07662256947528</v>
      </c>
      <c r="I167" s="419">
        <v>112.4</v>
      </c>
      <c r="J167" s="52"/>
    </row>
    <row r="168" spans="1:10" s="53" customFormat="1" ht="12.75">
      <c r="A168" s="54"/>
      <c r="B168" s="56"/>
      <c r="C168" s="153"/>
      <c r="D168" s="140">
        <v>340</v>
      </c>
      <c r="E168" s="141" t="s">
        <v>117</v>
      </c>
      <c r="F168" s="144">
        <v>531095</v>
      </c>
      <c r="G168" s="524">
        <v>532206.14</v>
      </c>
      <c r="H168" s="375">
        <f t="shared" si="2"/>
        <v>100.20921680678597</v>
      </c>
      <c r="I168" s="419">
        <v>49569.08</v>
      </c>
      <c r="J168" s="52"/>
    </row>
    <row r="169" spans="1:10" s="53" customFormat="1" ht="12.75">
      <c r="A169" s="54"/>
      <c r="B169" s="56"/>
      <c r="C169" s="153"/>
      <c r="D169" s="140">
        <v>360</v>
      </c>
      <c r="E169" s="141" t="s">
        <v>86</v>
      </c>
      <c r="F169" s="144">
        <v>100000</v>
      </c>
      <c r="G169" s="524">
        <v>75223.55</v>
      </c>
      <c r="H169" s="389">
        <f t="shared" si="2"/>
        <v>75.22355</v>
      </c>
      <c r="I169" s="419">
        <v>73960.36</v>
      </c>
      <c r="J169" s="52"/>
    </row>
    <row r="170" spans="1:10" s="53" customFormat="1" ht="12.75">
      <c r="A170" s="55"/>
      <c r="B170" s="54"/>
      <c r="C170" s="153"/>
      <c r="D170" s="140">
        <v>370</v>
      </c>
      <c r="E170" s="141" t="s">
        <v>49</v>
      </c>
      <c r="F170" s="142">
        <v>44247</v>
      </c>
      <c r="G170" s="344">
        <v>44787.27</v>
      </c>
      <c r="H170" s="375">
        <f t="shared" si="2"/>
        <v>101.22103193436843</v>
      </c>
      <c r="I170" s="419">
        <v>30620.55</v>
      </c>
      <c r="J170" s="52"/>
    </row>
    <row r="171" spans="1:10" s="53" customFormat="1" ht="12.75">
      <c r="A171" s="55"/>
      <c r="B171" s="54"/>
      <c r="C171" s="153"/>
      <c r="D171" s="140">
        <v>430</v>
      </c>
      <c r="E171" s="141" t="s">
        <v>104</v>
      </c>
      <c r="F171" s="144">
        <v>140328</v>
      </c>
      <c r="G171" s="524">
        <v>146453</v>
      </c>
      <c r="H171" s="375">
        <f t="shared" si="2"/>
        <v>104.36477395815518</v>
      </c>
      <c r="I171" s="419">
        <v>0</v>
      </c>
      <c r="J171" s="52"/>
    </row>
    <row r="172" spans="1:10" s="53" customFormat="1" ht="12.75">
      <c r="A172" s="55"/>
      <c r="B172" s="54"/>
      <c r="C172" s="153"/>
      <c r="D172" s="140">
        <v>500</v>
      </c>
      <c r="E172" s="141" t="s">
        <v>111</v>
      </c>
      <c r="F172" s="144">
        <v>510000</v>
      </c>
      <c r="G172" s="524">
        <v>584358.79</v>
      </c>
      <c r="H172" s="389">
        <f t="shared" si="2"/>
        <v>114.58015490196078</v>
      </c>
      <c r="I172" s="419">
        <v>2349</v>
      </c>
      <c r="J172" s="52"/>
    </row>
    <row r="173" spans="1:10" s="319" customFormat="1" ht="25.5">
      <c r="A173" s="323"/>
      <c r="B173" s="316"/>
      <c r="C173" s="343"/>
      <c r="D173" s="276">
        <v>690</v>
      </c>
      <c r="E173" s="277" t="s">
        <v>149</v>
      </c>
      <c r="F173" s="344">
        <v>20108</v>
      </c>
      <c r="G173" s="344">
        <v>22161.18</v>
      </c>
      <c r="H173" s="389">
        <f t="shared" si="2"/>
        <v>110.2107618858166</v>
      </c>
      <c r="I173" s="419">
        <v>0</v>
      </c>
      <c r="J173" s="318"/>
    </row>
    <row r="174" spans="1:10" s="319" customFormat="1" ht="25.5">
      <c r="A174" s="323"/>
      <c r="B174" s="340"/>
      <c r="C174" s="329"/>
      <c r="D174" s="285">
        <v>910</v>
      </c>
      <c r="E174" s="128" t="s">
        <v>87</v>
      </c>
      <c r="F174" s="288">
        <v>34000</v>
      </c>
      <c r="G174" s="287">
        <v>37864.65</v>
      </c>
      <c r="H174" s="389">
        <f>SUM(G174*100/F174)</f>
        <v>111.36661764705882</v>
      </c>
      <c r="I174" s="419">
        <v>633435</v>
      </c>
      <c r="J174" s="318"/>
    </row>
    <row r="175" spans="1:10" s="14" customFormat="1" ht="38.25">
      <c r="A175" s="25"/>
      <c r="B175" s="416">
        <v>75618</v>
      </c>
      <c r="C175" s="12"/>
      <c r="D175" s="29"/>
      <c r="E175" s="45" t="s">
        <v>18</v>
      </c>
      <c r="F175" s="46">
        <f>SUM(F181:F185,F178:F180)</f>
        <v>4865036</v>
      </c>
      <c r="G175" s="506">
        <f>SUM(G181:G185,G178:G180)</f>
        <v>4783033.609999999</v>
      </c>
      <c r="H175" s="388">
        <f>SUM(G175*100/F175)</f>
        <v>98.31445461040781</v>
      </c>
      <c r="I175" s="526">
        <f>SUM(I176)</f>
        <v>161002.52999999997</v>
      </c>
      <c r="J175" s="13"/>
    </row>
    <row r="176" spans="1:10" s="14" customFormat="1" ht="12.75">
      <c r="A176" s="11"/>
      <c r="B176" s="268"/>
      <c r="C176" s="220"/>
      <c r="D176" s="40"/>
      <c r="E176" s="266" t="s">
        <v>45</v>
      </c>
      <c r="F176" s="267">
        <f>SUM(F178:F183)</f>
        <v>4862322</v>
      </c>
      <c r="G176" s="337">
        <f>SUM(G181:G185,G178:G180)</f>
        <v>4783033.609999999</v>
      </c>
      <c r="H176" s="375">
        <f>SUM(G176*100/F176)</f>
        <v>98.36933074362412</v>
      </c>
      <c r="I176" s="418">
        <f>SUM(I178:I185)</f>
        <v>161002.52999999997</v>
      </c>
      <c r="J176" s="13"/>
    </row>
    <row r="177" spans="1:10" s="14" customFormat="1" ht="12.75">
      <c r="A177" s="11"/>
      <c r="B177" s="268"/>
      <c r="C177" s="15"/>
      <c r="D177" s="27"/>
      <c r="E177" s="273" t="s">
        <v>46</v>
      </c>
      <c r="F177" s="267"/>
      <c r="G177" s="339"/>
      <c r="H177" s="389" t="s">
        <v>128</v>
      </c>
      <c r="I177" s="437"/>
      <c r="J177" s="13"/>
    </row>
    <row r="178" spans="1:10" s="53" customFormat="1" ht="12.75">
      <c r="A178" s="58"/>
      <c r="B178" s="47"/>
      <c r="C178" s="272"/>
      <c r="D178" s="140">
        <v>410</v>
      </c>
      <c r="E178" s="141" t="s">
        <v>82</v>
      </c>
      <c r="F178" s="144">
        <v>500000</v>
      </c>
      <c r="G178" s="524">
        <v>506772.78</v>
      </c>
      <c r="H178" s="375">
        <f>SUM(G178*100/F178)</f>
        <v>101.354556</v>
      </c>
      <c r="I178" s="419">
        <v>0</v>
      </c>
      <c r="J178" s="52"/>
    </row>
    <row r="179" spans="1:10" s="53" customFormat="1" ht="12.75">
      <c r="A179" s="55"/>
      <c r="B179" s="54"/>
      <c r="C179" s="153"/>
      <c r="D179" s="140">
        <v>460</v>
      </c>
      <c r="E179" s="141" t="s">
        <v>95</v>
      </c>
      <c r="F179" s="144">
        <v>21932</v>
      </c>
      <c r="G179" s="524">
        <v>21932.4</v>
      </c>
      <c r="H179" s="389">
        <f>SUM(G179*100/F179)</f>
        <v>100.00182381907715</v>
      </c>
      <c r="I179" s="419">
        <v>4801.8</v>
      </c>
      <c r="J179" s="52"/>
    </row>
    <row r="180" spans="1:10" s="53" customFormat="1" ht="12.75">
      <c r="A180" s="55"/>
      <c r="B180" s="54"/>
      <c r="C180" s="126"/>
      <c r="D180" s="127">
        <v>480</v>
      </c>
      <c r="E180" s="128" t="s">
        <v>103</v>
      </c>
      <c r="F180" s="164">
        <v>600000</v>
      </c>
      <c r="G180" s="522">
        <v>621920.36</v>
      </c>
      <c r="H180" s="389">
        <f>SUM(G180*100/F180)</f>
        <v>103.65339333333333</v>
      </c>
      <c r="I180" s="419">
        <v>0</v>
      </c>
      <c r="J180" s="52"/>
    </row>
    <row r="181" spans="1:10" s="53" customFormat="1" ht="25.5">
      <c r="A181" s="55"/>
      <c r="B181" s="54"/>
      <c r="C181" s="274"/>
      <c r="D181" s="107">
        <v>490</v>
      </c>
      <c r="E181" s="108" t="s">
        <v>21</v>
      </c>
      <c r="F181" s="146">
        <v>3719700</v>
      </c>
      <c r="G181" s="523">
        <v>3606996.19</v>
      </c>
      <c r="H181" s="375">
        <f>SUM(G181*100/F181)</f>
        <v>96.9700833400543</v>
      </c>
      <c r="I181" s="501">
        <v>153930.62</v>
      </c>
      <c r="J181" s="52"/>
    </row>
    <row r="182" spans="1:10" s="53" customFormat="1" ht="102.75" customHeight="1">
      <c r="A182" s="55"/>
      <c r="B182" s="54"/>
      <c r="C182" s="122"/>
      <c r="D182" s="122"/>
      <c r="E182" s="263" t="s">
        <v>225</v>
      </c>
      <c r="F182" s="134"/>
      <c r="G182" s="525"/>
      <c r="H182" s="387" t="s">
        <v>128</v>
      </c>
      <c r="I182" s="490"/>
      <c r="J182" s="52"/>
    </row>
    <row r="183" spans="1:10" s="53" customFormat="1" ht="25.5">
      <c r="A183" s="55"/>
      <c r="B183" s="54"/>
      <c r="C183" s="153"/>
      <c r="D183" s="140">
        <v>690</v>
      </c>
      <c r="E183" s="141" t="s">
        <v>150</v>
      </c>
      <c r="F183" s="142">
        <v>20690</v>
      </c>
      <c r="G183" s="344">
        <v>22659.63</v>
      </c>
      <c r="H183" s="410">
        <f>SUM(G183*100/F183)</f>
        <v>109.5197196713388</v>
      </c>
      <c r="I183" s="419">
        <v>0</v>
      </c>
      <c r="J183" s="52"/>
    </row>
    <row r="184" spans="1:10" s="319" customFormat="1" ht="15.75" customHeight="1">
      <c r="A184" s="323"/>
      <c r="B184" s="316"/>
      <c r="C184" s="329"/>
      <c r="D184" s="285">
        <v>910</v>
      </c>
      <c r="E184" s="128" t="s">
        <v>87</v>
      </c>
      <c r="F184" s="288">
        <v>2431</v>
      </c>
      <c r="G184" s="287">
        <v>2466.8</v>
      </c>
      <c r="H184" s="410">
        <f>SUM(G184*100/F184)</f>
        <v>101.47264500205678</v>
      </c>
      <c r="I184" s="419">
        <v>2270</v>
      </c>
      <c r="J184" s="318"/>
    </row>
    <row r="185" spans="1:10" s="53" customFormat="1" ht="12.75">
      <c r="A185" s="55"/>
      <c r="B185" s="110"/>
      <c r="C185" s="122"/>
      <c r="D185" s="123">
        <v>920</v>
      </c>
      <c r="E185" s="263" t="s">
        <v>179</v>
      </c>
      <c r="F185" s="125">
        <v>283</v>
      </c>
      <c r="G185" s="492">
        <v>285.45</v>
      </c>
      <c r="H185" s="410">
        <f>SUM(G185*100/F185)</f>
        <v>100.86572438162544</v>
      </c>
      <c r="I185" s="437">
        <v>0.11</v>
      </c>
      <c r="J185" s="52"/>
    </row>
    <row r="186" spans="1:10" s="14" customFormat="1" ht="25.5">
      <c r="A186" s="32"/>
      <c r="B186" s="374">
        <v>75621</v>
      </c>
      <c r="C186" s="12"/>
      <c r="D186" s="29"/>
      <c r="E186" s="45" t="s">
        <v>20</v>
      </c>
      <c r="F186" s="46">
        <f>SUM(F189:F190)</f>
        <v>17949709</v>
      </c>
      <c r="G186" s="506">
        <f>SUM(G189:G190)</f>
        <v>18266299.32</v>
      </c>
      <c r="H186" s="388">
        <f>SUM(G186*100/F186)</f>
        <v>101.76376296685366</v>
      </c>
      <c r="I186" s="573">
        <f>SUM(I189:I190)</f>
        <v>0</v>
      </c>
      <c r="J186" s="13"/>
    </row>
    <row r="187" spans="1:10" s="14" customFormat="1" ht="12.75">
      <c r="A187" s="11"/>
      <c r="B187" s="268"/>
      <c r="C187" s="220"/>
      <c r="D187" s="40"/>
      <c r="E187" s="266" t="s">
        <v>45</v>
      </c>
      <c r="F187" s="267">
        <f>SUM(F189:F190)</f>
        <v>17949709</v>
      </c>
      <c r="G187" s="337">
        <f>SUM(G189:G190)</f>
        <v>18266299.32</v>
      </c>
      <c r="H187" s="375">
        <f>SUM(G187*100/F187)</f>
        <v>101.76376296685366</v>
      </c>
      <c r="I187" s="419">
        <f>SUM(I189:I190)</f>
        <v>0</v>
      </c>
      <c r="J187" s="13"/>
    </row>
    <row r="188" spans="1:10" s="14" customFormat="1" ht="12.75">
      <c r="A188" s="11"/>
      <c r="B188" s="268"/>
      <c r="C188" s="15"/>
      <c r="D188" s="27"/>
      <c r="E188" s="273" t="s">
        <v>46</v>
      </c>
      <c r="F188" s="267"/>
      <c r="G188" s="339"/>
      <c r="H188" s="375" t="s">
        <v>128</v>
      </c>
      <c r="I188" s="437"/>
      <c r="J188" s="13"/>
    </row>
    <row r="189" spans="1:10" s="53" customFormat="1" ht="12.75">
      <c r="A189" s="154"/>
      <c r="B189" s="43"/>
      <c r="C189" s="155"/>
      <c r="D189" s="140">
        <v>10</v>
      </c>
      <c r="E189" s="141" t="s">
        <v>79</v>
      </c>
      <c r="F189" s="156">
        <v>17399709</v>
      </c>
      <c r="G189" s="527">
        <v>17592824</v>
      </c>
      <c r="H189" s="375">
        <f>SUM(G189*100/F189)</f>
        <v>101.10987488353972</v>
      </c>
      <c r="I189" s="437">
        <v>0</v>
      </c>
      <c r="J189" s="52"/>
    </row>
    <row r="190" spans="1:10" s="53" customFormat="1" ht="13.5" thickBot="1">
      <c r="A190" s="640"/>
      <c r="B190" s="641"/>
      <c r="C190" s="642"/>
      <c r="D190" s="643">
        <v>20</v>
      </c>
      <c r="E190" s="644" t="s">
        <v>78</v>
      </c>
      <c r="F190" s="645">
        <v>550000</v>
      </c>
      <c r="G190" s="646">
        <v>673475.32</v>
      </c>
      <c r="H190" s="647">
        <f>SUM(G190*100/F190)</f>
        <v>122.45005818181818</v>
      </c>
      <c r="I190" s="491">
        <v>0</v>
      </c>
      <c r="J190" s="52"/>
    </row>
    <row r="191" spans="1:10" s="44" customFormat="1" ht="12.75">
      <c r="A191" s="247">
        <v>758</v>
      </c>
      <c r="B191" s="255"/>
      <c r="C191" s="255"/>
      <c r="D191" s="256"/>
      <c r="E191" s="257" t="s">
        <v>94</v>
      </c>
      <c r="F191" s="258">
        <f>SUM(F192,F196,F208,F212,F216)</f>
        <v>18307530.69</v>
      </c>
      <c r="G191" s="258">
        <f>SUM(G192,G196,G208,G212,G216)</f>
        <v>18311929.19</v>
      </c>
      <c r="H191" s="604">
        <f>SUM(G191*100/F191)</f>
        <v>100.02402563226292</v>
      </c>
      <c r="I191" s="258">
        <f>SUM(I192,I196,I208,I212,I216)</f>
        <v>0</v>
      </c>
      <c r="J191" s="42"/>
    </row>
    <row r="192" spans="1:10" s="14" customFormat="1" ht="25.5">
      <c r="A192" s="35"/>
      <c r="B192" s="86">
        <v>75801</v>
      </c>
      <c r="C192" s="12"/>
      <c r="D192" s="29"/>
      <c r="E192" s="45" t="s">
        <v>19</v>
      </c>
      <c r="F192" s="157">
        <f>SUM(F195)</f>
        <v>16767923</v>
      </c>
      <c r="G192" s="529">
        <f>SUM(G195)</f>
        <v>16767923</v>
      </c>
      <c r="H192" s="414">
        <f>SUM(G192*100/F192)</f>
        <v>100</v>
      </c>
      <c r="I192" s="530">
        <f>SUM(I195)</f>
        <v>0</v>
      </c>
      <c r="J192" s="13"/>
    </row>
    <row r="193" spans="1:10" s="14" customFormat="1" ht="12.75">
      <c r="A193" s="25"/>
      <c r="B193" s="265"/>
      <c r="C193" s="220"/>
      <c r="D193" s="40"/>
      <c r="E193" s="266" t="s">
        <v>45</v>
      </c>
      <c r="F193" s="267">
        <f>SUM(F195)</f>
        <v>16767923</v>
      </c>
      <c r="G193" s="337">
        <f>SUM(G195)</f>
        <v>16767923</v>
      </c>
      <c r="H193" s="410">
        <f>SUM(G193*100/F193)</f>
        <v>100</v>
      </c>
      <c r="I193" s="418">
        <f>SUM(I195:I195)</f>
        <v>0</v>
      </c>
      <c r="J193" s="13"/>
    </row>
    <row r="194" spans="1:10" s="14" customFormat="1" ht="12.75">
      <c r="A194" s="25"/>
      <c r="B194" s="265"/>
      <c r="C194" s="15"/>
      <c r="D194" s="27"/>
      <c r="E194" s="273" t="s">
        <v>46</v>
      </c>
      <c r="F194" s="267"/>
      <c r="G194" s="339"/>
      <c r="H194" s="410" t="s">
        <v>128</v>
      </c>
      <c r="I194" s="437"/>
      <c r="J194" s="13"/>
    </row>
    <row r="195" spans="1:10" s="53" customFormat="1" ht="12.75">
      <c r="A195" s="47"/>
      <c r="B195" s="295"/>
      <c r="C195" s="155"/>
      <c r="D195" s="158">
        <v>2920</v>
      </c>
      <c r="E195" s="141" t="s">
        <v>120</v>
      </c>
      <c r="F195" s="159">
        <v>16767923</v>
      </c>
      <c r="G195" s="528">
        <v>16767923</v>
      </c>
      <c r="H195" s="417">
        <f>SUM(G195*100/F195)</f>
        <v>100</v>
      </c>
      <c r="I195" s="437">
        <v>0</v>
      </c>
      <c r="J195" s="52"/>
    </row>
    <row r="196" spans="1:10" s="14" customFormat="1" ht="12.75">
      <c r="A196" s="25"/>
      <c r="B196" s="175">
        <v>75814</v>
      </c>
      <c r="C196" s="30"/>
      <c r="D196" s="31"/>
      <c r="E196" s="663" t="s">
        <v>205</v>
      </c>
      <c r="F196" s="161">
        <f>SUM(F197,F204)</f>
        <v>77003.69</v>
      </c>
      <c r="G196" s="161">
        <f>SUM(G197,G204)</f>
        <v>77003.69</v>
      </c>
      <c r="H196" s="660">
        <f>SUM(G196*100/F196)</f>
        <v>100</v>
      </c>
      <c r="I196" s="284">
        <f>SUM(I197)</f>
        <v>0</v>
      </c>
      <c r="J196" s="13"/>
    </row>
    <row r="197" spans="1:10" s="14" customFormat="1" ht="12.75">
      <c r="A197" s="25"/>
      <c r="B197" s="265"/>
      <c r="C197" s="220"/>
      <c r="D197" s="40"/>
      <c r="E197" s="266" t="s">
        <v>45</v>
      </c>
      <c r="F197" s="337">
        <f>SUM(F199:F199)</f>
        <v>25870.18</v>
      </c>
      <c r="G197" s="337">
        <f>SUM(G199:G199)</f>
        <v>25870.18</v>
      </c>
      <c r="H197" s="417">
        <f>SUM(G197*100/F197)</f>
        <v>100</v>
      </c>
      <c r="I197" s="337">
        <f>SUM(I199:I199)</f>
        <v>0</v>
      </c>
      <c r="J197" s="13"/>
    </row>
    <row r="198" spans="1:10" s="14" customFormat="1" ht="12.75">
      <c r="A198" s="11"/>
      <c r="B198" s="268"/>
      <c r="C198" s="220"/>
      <c r="D198" s="40"/>
      <c r="E198" s="273" t="s">
        <v>46</v>
      </c>
      <c r="F198" s="267"/>
      <c r="G198" s="443"/>
      <c r="H198" s="417" t="s">
        <v>128</v>
      </c>
      <c r="I198" s="419"/>
      <c r="J198" s="13"/>
    </row>
    <row r="199" spans="1:10" s="44" customFormat="1" ht="25.5">
      <c r="A199" s="58"/>
      <c r="B199" s="47"/>
      <c r="C199" s="70"/>
      <c r="D199" s="49">
        <v>2030</v>
      </c>
      <c r="E199" s="50" t="s">
        <v>23</v>
      </c>
      <c r="F199" s="64">
        <v>25870.18</v>
      </c>
      <c r="G199" s="65">
        <v>25870.18</v>
      </c>
      <c r="H199" s="413">
        <f>SUM(G199*100/F199)</f>
        <v>100</v>
      </c>
      <c r="I199" s="495">
        <v>0</v>
      </c>
      <c r="J199" s="42"/>
    </row>
    <row r="200" spans="1:10" s="44" customFormat="1" ht="38.25">
      <c r="A200" s="132"/>
      <c r="B200" s="132"/>
      <c r="C200" s="60"/>
      <c r="D200" s="90"/>
      <c r="E200" s="131" t="s">
        <v>207</v>
      </c>
      <c r="F200" s="60"/>
      <c r="G200" s="59"/>
      <c r="H200" s="421" t="s">
        <v>128</v>
      </c>
      <c r="I200" s="496"/>
      <c r="J200" s="42"/>
    </row>
    <row r="201" spans="1:9" s="116" customFormat="1" ht="12.75">
      <c r="A201" s="112" t="s">
        <v>121</v>
      </c>
      <c r="B201" s="113">
        <v>4</v>
      </c>
      <c r="C201" s="114"/>
      <c r="D201" s="114"/>
      <c r="E201" s="115"/>
      <c r="F201" s="114"/>
      <c r="G201" s="447"/>
      <c r="H201" s="382" t="s">
        <v>128</v>
      </c>
      <c r="I201" s="475"/>
    </row>
    <row r="202" spans="1:9" s="1" customFormat="1" ht="13.5" thickBot="1">
      <c r="A202" s="5"/>
      <c r="B202" s="4"/>
      <c r="C202" s="2"/>
      <c r="D202" s="2"/>
      <c r="E202" s="10"/>
      <c r="F202" s="2"/>
      <c r="G202" s="320"/>
      <c r="H202" s="383" t="s">
        <v>128</v>
      </c>
      <c r="I202" s="478"/>
    </row>
    <row r="203" spans="1:10" s="3" customFormat="1" ht="11.25" customHeight="1" thickBot="1">
      <c r="A203" s="204" t="s">
        <v>89</v>
      </c>
      <c r="B203" s="205" t="s">
        <v>118</v>
      </c>
      <c r="C203" s="711" t="s">
        <v>100</v>
      </c>
      <c r="D203" s="710"/>
      <c r="E203" s="207" t="s">
        <v>88</v>
      </c>
      <c r="F203" s="206" t="s">
        <v>125</v>
      </c>
      <c r="G203" s="229" t="s">
        <v>126</v>
      </c>
      <c r="H203" s="398" t="s">
        <v>127</v>
      </c>
      <c r="I203" s="231" t="s">
        <v>132</v>
      </c>
      <c r="J203" s="6"/>
    </row>
    <row r="204" spans="1:10" s="14" customFormat="1" ht="12.75">
      <c r="A204" s="25"/>
      <c r="B204" s="465"/>
      <c r="C204" s="220"/>
      <c r="D204" s="40"/>
      <c r="E204" s="266" t="s">
        <v>47</v>
      </c>
      <c r="F204" s="267">
        <f>SUM(F206)</f>
        <v>51133.51</v>
      </c>
      <c r="G204" s="267">
        <f>SUM(G206)</f>
        <v>51133.51</v>
      </c>
      <c r="H204" s="410">
        <f>SUM(G204*100/F204)</f>
        <v>100</v>
      </c>
      <c r="I204" s="418">
        <f>SUM(I206)</f>
        <v>0</v>
      </c>
      <c r="J204" s="13"/>
    </row>
    <row r="205" spans="1:10" s="14" customFormat="1" ht="12.75">
      <c r="A205" s="25"/>
      <c r="B205" s="268"/>
      <c r="C205" s="220"/>
      <c r="D205" s="40"/>
      <c r="E205" s="273" t="s">
        <v>46</v>
      </c>
      <c r="F205" s="267"/>
      <c r="G205" s="602"/>
      <c r="H205" s="417" t="s">
        <v>128</v>
      </c>
      <c r="I205" s="419"/>
      <c r="J205" s="13"/>
    </row>
    <row r="206" spans="1:10" s="44" customFormat="1" ht="38.25">
      <c r="A206" s="58"/>
      <c r="B206" s="47"/>
      <c r="C206" s="70"/>
      <c r="D206" s="49">
        <v>6330</v>
      </c>
      <c r="E206" s="50" t="s">
        <v>206</v>
      </c>
      <c r="F206" s="51">
        <v>51133.51</v>
      </c>
      <c r="G206" s="664">
        <v>51133.51</v>
      </c>
      <c r="H206" s="410">
        <f>SUM(G206*100/F206)</f>
        <v>100</v>
      </c>
      <c r="I206" s="501">
        <v>0</v>
      </c>
      <c r="J206" s="42"/>
    </row>
    <row r="207" spans="1:10" s="44" customFormat="1" ht="25.5">
      <c r="A207" s="47"/>
      <c r="B207" s="132"/>
      <c r="C207" s="60"/>
      <c r="D207" s="90"/>
      <c r="E207" s="68" t="s">
        <v>208</v>
      </c>
      <c r="F207" s="60"/>
      <c r="G207" s="59"/>
      <c r="H207" s="421" t="s">
        <v>128</v>
      </c>
      <c r="I207" s="496"/>
      <c r="J207" s="42"/>
    </row>
    <row r="208" spans="1:10" s="14" customFormat="1" ht="12.75">
      <c r="A208" s="25"/>
      <c r="B208" s="175">
        <v>75815</v>
      </c>
      <c r="C208" s="30"/>
      <c r="D208" s="31"/>
      <c r="E208" s="160" t="s">
        <v>155</v>
      </c>
      <c r="F208" s="161">
        <f>SUM(F209)</f>
        <v>0</v>
      </c>
      <c r="G208" s="493">
        <f>SUM(G209)</f>
        <v>4398.63</v>
      </c>
      <c r="H208" s="414" t="s">
        <v>128</v>
      </c>
      <c r="I208" s="284">
        <f>SUM(I215,I209)</f>
        <v>0</v>
      </c>
      <c r="J208" s="13"/>
    </row>
    <row r="209" spans="1:10" s="14" customFormat="1" ht="12.75">
      <c r="A209" s="25"/>
      <c r="B209" s="265"/>
      <c r="C209" s="220"/>
      <c r="D209" s="40"/>
      <c r="E209" s="266" t="s">
        <v>45</v>
      </c>
      <c r="F209" s="267">
        <f>SUM(F211)</f>
        <v>0</v>
      </c>
      <c r="G209" s="337">
        <f>SUM(G211)</f>
        <v>4398.63</v>
      </c>
      <c r="H209" s="410" t="s">
        <v>128</v>
      </c>
      <c r="I209" s="418">
        <f>SUM(I211)</f>
        <v>0</v>
      </c>
      <c r="J209" s="13"/>
    </row>
    <row r="210" spans="1:10" s="14" customFormat="1" ht="12.75">
      <c r="A210" s="25"/>
      <c r="B210" s="265"/>
      <c r="C210" s="220"/>
      <c r="D210" s="40"/>
      <c r="E210" s="273" t="s">
        <v>46</v>
      </c>
      <c r="F210" s="267"/>
      <c r="G210" s="339"/>
      <c r="H210" s="417" t="s">
        <v>128</v>
      </c>
      <c r="I210" s="419"/>
      <c r="J210" s="13"/>
    </row>
    <row r="211" spans="1:10" s="44" customFormat="1" ht="12.75">
      <c r="A211" s="47"/>
      <c r="B211" s="90"/>
      <c r="C211" s="192"/>
      <c r="D211" s="420">
        <v>2980</v>
      </c>
      <c r="E211" s="185" t="s">
        <v>155</v>
      </c>
      <c r="F211" s="275">
        <v>0</v>
      </c>
      <c r="G211" s="483">
        <v>4398.63</v>
      </c>
      <c r="H211" s="421" t="s">
        <v>128</v>
      </c>
      <c r="I211" s="490">
        <v>0</v>
      </c>
      <c r="J211" s="42"/>
    </row>
    <row r="212" spans="1:10" s="14" customFormat="1" ht="12.75">
      <c r="A212" s="25"/>
      <c r="B212" s="103">
        <v>75831</v>
      </c>
      <c r="C212" s="33"/>
      <c r="D212" s="34"/>
      <c r="E212" s="104" t="s">
        <v>102</v>
      </c>
      <c r="F212" s="120">
        <f>SUM(F215)</f>
        <v>317765</v>
      </c>
      <c r="G212" s="333">
        <f>SUM(G215)</f>
        <v>317765</v>
      </c>
      <c r="H212" s="384">
        <f>SUM(G212*100/F212)</f>
        <v>100</v>
      </c>
      <c r="I212" s="334">
        <f>SUM(I215)</f>
        <v>0</v>
      </c>
      <c r="J212" s="13"/>
    </row>
    <row r="213" spans="1:10" s="14" customFormat="1" ht="12.75">
      <c r="A213" s="25"/>
      <c r="B213" s="265"/>
      <c r="C213" s="220"/>
      <c r="D213" s="40"/>
      <c r="E213" s="266" t="s">
        <v>45</v>
      </c>
      <c r="F213" s="267">
        <f>SUM(F215)</f>
        <v>317765</v>
      </c>
      <c r="G213" s="337">
        <f>SUM(G215)</f>
        <v>317765</v>
      </c>
      <c r="H213" s="375">
        <f>SUM(G213*100/F213)</f>
        <v>100</v>
      </c>
      <c r="I213" s="418">
        <f>SUM(I215:I215)</f>
        <v>0</v>
      </c>
      <c r="J213" s="13"/>
    </row>
    <row r="214" spans="1:10" s="14" customFormat="1" ht="12.75">
      <c r="A214" s="25"/>
      <c r="B214" s="265"/>
      <c r="C214" s="220"/>
      <c r="D214" s="40"/>
      <c r="E214" s="273" t="s">
        <v>46</v>
      </c>
      <c r="F214" s="267"/>
      <c r="G214" s="339"/>
      <c r="H214" s="375" t="s">
        <v>128</v>
      </c>
      <c r="I214" s="419"/>
      <c r="J214" s="13"/>
    </row>
    <row r="215" spans="1:10" s="53" customFormat="1" ht="12.75">
      <c r="A215" s="47"/>
      <c r="B215" s="60"/>
      <c r="C215" s="162"/>
      <c r="D215" s="163">
        <v>2920</v>
      </c>
      <c r="E215" s="128" t="s">
        <v>120</v>
      </c>
      <c r="F215" s="164">
        <v>317765</v>
      </c>
      <c r="G215" s="522">
        <v>317765</v>
      </c>
      <c r="H215" s="389">
        <f>SUM(G215*100/F215)</f>
        <v>100</v>
      </c>
      <c r="I215" s="419">
        <v>0</v>
      </c>
      <c r="J215" s="52"/>
    </row>
    <row r="216" spans="1:10" s="310" customFormat="1" ht="12.75">
      <c r="A216" s="306"/>
      <c r="B216" s="345">
        <v>75861</v>
      </c>
      <c r="C216" s="307"/>
      <c r="D216" s="308"/>
      <c r="E216" s="332" t="s">
        <v>156</v>
      </c>
      <c r="F216" s="333">
        <f>SUM(F217)</f>
        <v>1144839</v>
      </c>
      <c r="G216" s="333">
        <f>SUM(G217)</f>
        <v>1144838.87</v>
      </c>
      <c r="H216" s="389">
        <f>SUM(G216*100/F216)</f>
        <v>99.99998864469154</v>
      </c>
      <c r="I216" s="334">
        <f>SUM(I217)</f>
        <v>0</v>
      </c>
      <c r="J216" s="309"/>
    </row>
    <row r="217" spans="1:10" s="14" customFormat="1" ht="12.75">
      <c r="A217" s="25"/>
      <c r="B217" s="268"/>
      <c r="C217" s="39"/>
      <c r="D217" s="40"/>
      <c r="E217" s="266" t="s">
        <v>47</v>
      </c>
      <c r="F217" s="267">
        <f>SUM(F219)</f>
        <v>1144839</v>
      </c>
      <c r="G217" s="337">
        <f>SUM(G219)</f>
        <v>1144838.87</v>
      </c>
      <c r="H217" s="375">
        <f>SUM(G217*100/F217)</f>
        <v>99.99998864469154</v>
      </c>
      <c r="I217" s="337">
        <f>SUM(I219)</f>
        <v>0</v>
      </c>
      <c r="J217" s="13"/>
    </row>
    <row r="218" spans="1:10" s="14" customFormat="1" ht="12.75">
      <c r="A218" s="11"/>
      <c r="B218" s="268"/>
      <c r="C218" s="15"/>
      <c r="D218" s="27"/>
      <c r="E218" s="466" t="s">
        <v>46</v>
      </c>
      <c r="F218" s="269"/>
      <c r="G218" s="483"/>
      <c r="H218" s="389" t="s">
        <v>128</v>
      </c>
      <c r="I218" s="437"/>
      <c r="J218" s="13"/>
    </row>
    <row r="219" spans="1:10" s="53" customFormat="1" ht="116.25" customHeight="1" thickBot="1">
      <c r="A219" s="341"/>
      <c r="B219" s="341"/>
      <c r="C219" s="467"/>
      <c r="D219" s="689">
        <v>6207</v>
      </c>
      <c r="E219" s="690" t="s">
        <v>171</v>
      </c>
      <c r="F219" s="691">
        <v>1144839</v>
      </c>
      <c r="G219" s="692">
        <v>1144838.87</v>
      </c>
      <c r="H219" s="647">
        <f>SUM(G219*100/F219)</f>
        <v>99.99998864469154</v>
      </c>
      <c r="I219" s="693">
        <v>0</v>
      </c>
      <c r="J219" s="52"/>
    </row>
    <row r="220" spans="1:10" s="44" customFormat="1" ht="12.75">
      <c r="A220" s="259">
        <v>801</v>
      </c>
      <c r="B220" s="244"/>
      <c r="C220" s="244"/>
      <c r="D220" s="235"/>
      <c r="E220" s="242" t="s">
        <v>72</v>
      </c>
      <c r="F220" s="245">
        <f>SUM(F269,F265,F261,F252,F235,F221)</f>
        <v>2321353.69</v>
      </c>
      <c r="G220" s="358">
        <f>SUM(G269,G265,G261,G252,G235,G221)</f>
        <v>2432677.55</v>
      </c>
      <c r="H220" s="392">
        <f>SUM(G220*100/F220)</f>
        <v>104.79564404509163</v>
      </c>
      <c r="I220" s="555">
        <f>SUM(I221,I235,I252,I261,I265,I269)</f>
        <v>530983.54</v>
      </c>
      <c r="J220" s="42"/>
    </row>
    <row r="221" spans="1:10" s="14" customFormat="1" ht="12.75">
      <c r="A221" s="35"/>
      <c r="B221" s="86">
        <v>80101</v>
      </c>
      <c r="C221" s="12"/>
      <c r="D221" s="29"/>
      <c r="E221" s="45" t="s">
        <v>98</v>
      </c>
      <c r="F221" s="87">
        <f>SUM(F222)</f>
        <v>79725.69</v>
      </c>
      <c r="G221" s="485">
        <f>SUM(G222)</f>
        <v>79056.94</v>
      </c>
      <c r="H221" s="388">
        <f>SUM(G221*100/F221)</f>
        <v>99.16118631271802</v>
      </c>
      <c r="I221" s="284">
        <f>SUM(I224:I231)</f>
        <v>0</v>
      </c>
      <c r="J221" s="13"/>
    </row>
    <row r="222" spans="1:10" s="14" customFormat="1" ht="12.75">
      <c r="A222" s="11"/>
      <c r="B222" s="268"/>
      <c r="C222" s="220"/>
      <c r="D222" s="40"/>
      <c r="E222" s="266" t="s">
        <v>45</v>
      </c>
      <c r="F222" s="267">
        <f>SUM(F224:F233)</f>
        <v>79725.69</v>
      </c>
      <c r="G222" s="267">
        <f>SUM(G224:G233)</f>
        <v>79056.94</v>
      </c>
      <c r="H222" s="410">
        <f>SUM(G222*100/F222)</f>
        <v>99.16118631271802</v>
      </c>
      <c r="I222" s="267">
        <f>SUM(I224:I233)</f>
        <v>0</v>
      </c>
      <c r="J222" s="13"/>
    </row>
    <row r="223" spans="1:10" s="14" customFormat="1" ht="12.75">
      <c r="A223" s="11"/>
      <c r="B223" s="268"/>
      <c r="C223" s="15"/>
      <c r="D223" s="27"/>
      <c r="E223" s="273" t="s">
        <v>46</v>
      </c>
      <c r="F223" s="267"/>
      <c r="G223" s="339"/>
      <c r="H223" s="375" t="s">
        <v>128</v>
      </c>
      <c r="I223" s="437"/>
      <c r="J223" s="13"/>
    </row>
    <row r="224" spans="1:10" s="53" customFormat="1" ht="13.5" customHeight="1">
      <c r="A224" s="58"/>
      <c r="B224" s="47"/>
      <c r="C224" s="70"/>
      <c r="D224" s="63">
        <v>750</v>
      </c>
      <c r="E224" s="50" t="s">
        <v>93</v>
      </c>
      <c r="F224" s="82">
        <v>33894</v>
      </c>
      <c r="G224" s="543">
        <v>35498.16</v>
      </c>
      <c r="H224" s="375">
        <f>SUM(G224*100/F224)</f>
        <v>104.73287307488053</v>
      </c>
      <c r="I224" s="501">
        <v>0</v>
      </c>
      <c r="J224" s="52"/>
    </row>
    <row r="225" spans="1:10" s="53" customFormat="1" ht="12.75">
      <c r="A225" s="55"/>
      <c r="B225" s="54"/>
      <c r="C225" s="52"/>
      <c r="D225" s="52"/>
      <c r="E225" s="57" t="s">
        <v>22</v>
      </c>
      <c r="F225" s="52"/>
      <c r="G225" s="58"/>
      <c r="H225" s="384" t="s">
        <v>144</v>
      </c>
      <c r="I225" s="495"/>
      <c r="J225" s="52"/>
    </row>
    <row r="226" spans="1:10" s="53" customFormat="1" ht="12.75">
      <c r="A226" s="55"/>
      <c r="B226" s="54"/>
      <c r="C226" s="52"/>
      <c r="D226" s="52"/>
      <c r="E226" s="57" t="s">
        <v>71</v>
      </c>
      <c r="F226" s="52"/>
      <c r="G226" s="58"/>
      <c r="H226" s="384" t="s">
        <v>128</v>
      </c>
      <c r="I226" s="495"/>
      <c r="J226" s="52"/>
    </row>
    <row r="227" spans="1:10" s="53" customFormat="1" ht="38.25" customHeight="1">
      <c r="A227" s="55"/>
      <c r="B227" s="54"/>
      <c r="C227" s="74"/>
      <c r="D227" s="74"/>
      <c r="E227" s="131" t="s">
        <v>137</v>
      </c>
      <c r="F227" s="74"/>
      <c r="G227" s="59"/>
      <c r="H227" s="387" t="s">
        <v>128</v>
      </c>
      <c r="I227" s="490"/>
      <c r="J227" s="52"/>
    </row>
    <row r="228" spans="1:10" s="53" customFormat="1" ht="51">
      <c r="A228" s="55"/>
      <c r="B228" s="54"/>
      <c r="C228" s="122"/>
      <c r="D228" s="123">
        <v>830</v>
      </c>
      <c r="E228" s="263" t="s">
        <v>226</v>
      </c>
      <c r="F228" s="165">
        <v>220</v>
      </c>
      <c r="G228" s="567">
        <v>283</v>
      </c>
      <c r="H228" s="389">
        <f>SUM(G228*100/F228)</f>
        <v>128.63636363636363</v>
      </c>
      <c r="I228" s="437">
        <v>0</v>
      </c>
      <c r="J228" s="52"/>
    </row>
    <row r="229" spans="1:10" s="53" customFormat="1" ht="25.5" customHeight="1">
      <c r="A229" s="55"/>
      <c r="B229" s="54"/>
      <c r="C229" s="126"/>
      <c r="D229" s="127">
        <v>920</v>
      </c>
      <c r="E229" s="128" t="s">
        <v>138</v>
      </c>
      <c r="F229" s="302">
        <v>3480</v>
      </c>
      <c r="G229" s="566">
        <v>2554.59</v>
      </c>
      <c r="H229" s="389">
        <f>SUM(G229*100/F229)</f>
        <v>73.40775862068965</v>
      </c>
      <c r="I229" s="419">
        <v>0</v>
      </c>
      <c r="J229" s="52"/>
    </row>
    <row r="230" spans="1:10" s="53" customFormat="1" ht="65.25" customHeight="1">
      <c r="A230" s="55"/>
      <c r="B230" s="54"/>
      <c r="C230" s="97"/>
      <c r="D230" s="369">
        <v>960</v>
      </c>
      <c r="E230" s="370" t="s">
        <v>64</v>
      </c>
      <c r="F230" s="371">
        <v>3000</v>
      </c>
      <c r="G230" s="288">
        <v>3000</v>
      </c>
      <c r="H230" s="389">
        <f>SUM(G230*100/F230)</f>
        <v>100</v>
      </c>
      <c r="I230" s="419">
        <v>0</v>
      </c>
      <c r="J230" s="52"/>
    </row>
    <row r="231" spans="1:10" s="53" customFormat="1" ht="51">
      <c r="A231" s="54"/>
      <c r="B231" s="54"/>
      <c r="C231" s="153"/>
      <c r="D231" s="140">
        <v>970</v>
      </c>
      <c r="E231" s="141" t="s">
        <v>65</v>
      </c>
      <c r="F231" s="143">
        <v>6060</v>
      </c>
      <c r="G231" s="536">
        <v>6537.58</v>
      </c>
      <c r="H231" s="389">
        <f>SUM(G231*100/F231)</f>
        <v>107.88085808580858</v>
      </c>
      <c r="I231" s="419">
        <v>0</v>
      </c>
      <c r="J231" s="52"/>
    </row>
    <row r="232" spans="1:10" s="53" customFormat="1" ht="25.5">
      <c r="A232" s="58"/>
      <c r="B232" s="47"/>
      <c r="C232" s="70"/>
      <c r="D232" s="117">
        <v>2010</v>
      </c>
      <c r="E232" s="50" t="s">
        <v>69</v>
      </c>
      <c r="F232" s="64">
        <v>33071.69</v>
      </c>
      <c r="G232" s="328">
        <v>31183.61</v>
      </c>
      <c r="H232" s="410">
        <f>SUM(G232*100/F232)</f>
        <v>94.29094793764696</v>
      </c>
      <c r="I232" s="501">
        <v>0</v>
      </c>
      <c r="J232" s="52"/>
    </row>
    <row r="233" spans="1:10" s="44" customFormat="1" ht="12.75">
      <c r="A233" s="55"/>
      <c r="B233" s="54"/>
      <c r="C233" s="52"/>
      <c r="D233" s="52"/>
      <c r="E233" s="57" t="s">
        <v>70</v>
      </c>
      <c r="F233" s="52"/>
      <c r="G233" s="58"/>
      <c r="H233" s="413" t="s">
        <v>128</v>
      </c>
      <c r="I233" s="502"/>
      <c r="J233" s="42"/>
    </row>
    <row r="234" spans="1:10" s="44" customFormat="1" ht="63.75">
      <c r="A234" s="55"/>
      <c r="B234" s="132"/>
      <c r="C234" s="60"/>
      <c r="D234" s="60"/>
      <c r="E234" s="595" t="s">
        <v>218</v>
      </c>
      <c r="F234" s="74"/>
      <c r="G234" s="59"/>
      <c r="H234" s="421" t="s">
        <v>128</v>
      </c>
      <c r="I234" s="496"/>
      <c r="J234" s="42"/>
    </row>
    <row r="235" spans="1:10" s="14" customFormat="1" ht="12.75">
      <c r="A235" s="25"/>
      <c r="B235" s="119">
        <v>80104</v>
      </c>
      <c r="C235" s="12"/>
      <c r="D235" s="29"/>
      <c r="E235" s="45" t="s">
        <v>119</v>
      </c>
      <c r="F235" s="485">
        <f>SUM(F236)</f>
        <v>1919099</v>
      </c>
      <c r="G235" s="485">
        <f>SUM(G236)</f>
        <v>2008029.5299999998</v>
      </c>
      <c r="H235" s="388">
        <f>SUM(G235*100/F235)</f>
        <v>104.63397302588349</v>
      </c>
      <c r="I235" s="284">
        <f>SUM(I236)</f>
        <v>529023.27</v>
      </c>
      <c r="J235" s="13"/>
    </row>
    <row r="236" spans="1:10" s="14" customFormat="1" ht="12.75">
      <c r="A236" s="25"/>
      <c r="B236" s="265"/>
      <c r="C236" s="220"/>
      <c r="D236" s="40"/>
      <c r="E236" s="266" t="s">
        <v>45</v>
      </c>
      <c r="F236" s="337">
        <f>SUM(F238:F251)</f>
        <v>1919099</v>
      </c>
      <c r="G236" s="337">
        <f>SUM(G238:G251)</f>
        <v>2008029.5299999998</v>
      </c>
      <c r="H236" s="375">
        <f>SUM(G236*100/F236)</f>
        <v>104.63397302588349</v>
      </c>
      <c r="I236" s="418">
        <f>SUM(I238:I251)</f>
        <v>529023.27</v>
      </c>
      <c r="J236" s="13"/>
    </row>
    <row r="237" spans="1:10" s="14" customFormat="1" ht="12.75">
      <c r="A237" s="11"/>
      <c r="B237" s="268"/>
      <c r="C237" s="15"/>
      <c r="D237" s="27"/>
      <c r="E237" s="273" t="s">
        <v>46</v>
      </c>
      <c r="F237" s="267"/>
      <c r="G237" s="339"/>
      <c r="H237" s="389" t="s">
        <v>128</v>
      </c>
      <c r="I237" s="437"/>
      <c r="J237" s="13"/>
    </row>
    <row r="238" spans="1:10" s="53" customFormat="1" ht="38.25">
      <c r="A238" s="58"/>
      <c r="B238" s="47"/>
      <c r="C238" s="192"/>
      <c r="D238" s="369">
        <v>580</v>
      </c>
      <c r="E238" s="661" t="s">
        <v>202</v>
      </c>
      <c r="F238" s="371">
        <v>0</v>
      </c>
      <c r="G238" s="515">
        <v>0</v>
      </c>
      <c r="H238" s="381" t="s">
        <v>128</v>
      </c>
      <c r="I238" s="419">
        <v>329094.63</v>
      </c>
      <c r="J238" s="52"/>
    </row>
    <row r="239" spans="1:10" s="53" customFormat="1" ht="13.5" customHeight="1">
      <c r="A239" s="58"/>
      <c r="B239" s="47"/>
      <c r="C239" s="70"/>
      <c r="D239" s="63">
        <v>750</v>
      </c>
      <c r="E239" s="50" t="s">
        <v>93</v>
      </c>
      <c r="F239" s="82">
        <v>1440</v>
      </c>
      <c r="G239" s="543">
        <v>1440</v>
      </c>
      <c r="H239" s="375">
        <f>SUM(G239*100/F239)</f>
        <v>100</v>
      </c>
      <c r="I239" s="501">
        <v>0</v>
      </c>
      <c r="J239" s="52"/>
    </row>
    <row r="240" spans="1:10" s="53" customFormat="1" ht="12.75">
      <c r="A240" s="55"/>
      <c r="B240" s="54"/>
      <c r="C240" s="52"/>
      <c r="D240" s="52"/>
      <c r="E240" s="57" t="s">
        <v>22</v>
      </c>
      <c r="F240" s="52"/>
      <c r="G240" s="58"/>
      <c r="H240" s="384" t="s">
        <v>144</v>
      </c>
      <c r="I240" s="495"/>
      <c r="J240" s="52"/>
    </row>
    <row r="241" spans="1:10" s="53" customFormat="1" ht="12.75">
      <c r="A241" s="55"/>
      <c r="B241" s="54"/>
      <c r="C241" s="52"/>
      <c r="D241" s="52"/>
      <c r="E241" s="57" t="s">
        <v>71</v>
      </c>
      <c r="F241" s="52"/>
      <c r="G241" s="58"/>
      <c r="H241" s="384" t="s">
        <v>128</v>
      </c>
      <c r="I241" s="495"/>
      <c r="J241" s="52"/>
    </row>
    <row r="242" spans="1:10" s="53" customFormat="1" ht="38.25" customHeight="1">
      <c r="A242" s="55"/>
      <c r="B242" s="54"/>
      <c r="C242" s="74"/>
      <c r="D242" s="74"/>
      <c r="E242" s="131" t="s">
        <v>209</v>
      </c>
      <c r="F242" s="74"/>
      <c r="G242" s="59"/>
      <c r="H242" s="387" t="s">
        <v>128</v>
      </c>
      <c r="I242" s="490"/>
      <c r="J242" s="52"/>
    </row>
    <row r="243" spans="1:10" s="53" customFormat="1" ht="25.5">
      <c r="A243" s="55"/>
      <c r="B243" s="54"/>
      <c r="C243" s="122"/>
      <c r="D243" s="123">
        <v>830</v>
      </c>
      <c r="E243" s="124" t="s">
        <v>139</v>
      </c>
      <c r="F243" s="165">
        <v>620160</v>
      </c>
      <c r="G243" s="567">
        <v>654241.84</v>
      </c>
      <c r="H243" s="389">
        <f>SUM(G243*100/F243)</f>
        <v>105.49565273477812</v>
      </c>
      <c r="I243" s="437">
        <v>10312.74</v>
      </c>
      <c r="J243" s="52"/>
    </row>
    <row r="244" spans="1:10" s="53" customFormat="1" ht="38.25">
      <c r="A244" s="66"/>
      <c r="B244" s="110"/>
      <c r="C244" s="153"/>
      <c r="D244" s="140">
        <v>920</v>
      </c>
      <c r="E244" s="141" t="s">
        <v>25</v>
      </c>
      <c r="F244" s="159">
        <v>1600</v>
      </c>
      <c r="G244" s="540">
        <v>1057.6</v>
      </c>
      <c r="H244" s="389">
        <f>SUM(G244*100/F244)</f>
        <v>66.1</v>
      </c>
      <c r="I244" s="419">
        <v>33313.69</v>
      </c>
      <c r="J244" s="52"/>
    </row>
    <row r="245" spans="1:9" s="116" customFormat="1" ht="12.75">
      <c r="A245" s="112" t="s">
        <v>121</v>
      </c>
      <c r="B245" s="113">
        <v>5</v>
      </c>
      <c r="C245" s="114"/>
      <c r="D245" s="114"/>
      <c r="E245" s="115"/>
      <c r="F245" s="114"/>
      <c r="G245" s="447"/>
      <c r="H245" s="382" t="s">
        <v>128</v>
      </c>
      <c r="I245" s="475"/>
    </row>
    <row r="246" spans="1:9" s="1" customFormat="1" ht="13.5" thickBot="1">
      <c r="A246" s="5"/>
      <c r="B246" s="4"/>
      <c r="C246" s="2"/>
      <c r="D246" s="2"/>
      <c r="E246" s="10"/>
      <c r="F246" s="2"/>
      <c r="G246" s="320"/>
      <c r="H246" s="383" t="s">
        <v>128</v>
      </c>
      <c r="I246" s="478"/>
    </row>
    <row r="247" spans="1:10" s="3" customFormat="1" ht="11.25" customHeight="1" thickBot="1">
      <c r="A247" s="204" t="s">
        <v>89</v>
      </c>
      <c r="B247" s="205" t="s">
        <v>118</v>
      </c>
      <c r="C247" s="711" t="s">
        <v>100</v>
      </c>
      <c r="D247" s="710"/>
      <c r="E247" s="207" t="s">
        <v>88</v>
      </c>
      <c r="F247" s="206" t="s">
        <v>125</v>
      </c>
      <c r="G247" s="229" t="s">
        <v>126</v>
      </c>
      <c r="H247" s="398" t="s">
        <v>127</v>
      </c>
      <c r="I247" s="231" t="s">
        <v>132</v>
      </c>
      <c r="J247" s="6"/>
    </row>
    <row r="248" spans="1:10" s="53" customFormat="1" ht="80.25" customHeight="1">
      <c r="A248" s="55"/>
      <c r="B248" s="54"/>
      <c r="C248" s="153"/>
      <c r="D248" s="140">
        <v>970</v>
      </c>
      <c r="E248" s="277" t="s">
        <v>227</v>
      </c>
      <c r="F248" s="143">
        <v>8822</v>
      </c>
      <c r="G248" s="536">
        <v>9183.17</v>
      </c>
      <c r="H248" s="375">
        <f>SUM(G248*100/F248)</f>
        <v>104.09396962140104</v>
      </c>
      <c r="I248" s="419">
        <v>3143.45</v>
      </c>
      <c r="J248" s="52"/>
    </row>
    <row r="249" spans="1:10" s="53" customFormat="1" ht="25.5">
      <c r="A249" s="58"/>
      <c r="B249" s="47"/>
      <c r="C249" s="70"/>
      <c r="D249" s="49">
        <v>2030</v>
      </c>
      <c r="E249" s="50" t="s">
        <v>23</v>
      </c>
      <c r="F249" s="64">
        <v>1183811</v>
      </c>
      <c r="G249" s="328">
        <v>1183811</v>
      </c>
      <c r="H249" s="375">
        <f>SUM(G249*100/F249)</f>
        <v>100</v>
      </c>
      <c r="I249" s="495">
        <v>0</v>
      </c>
      <c r="J249" s="52"/>
    </row>
    <row r="250" spans="1:10" s="44" customFormat="1" ht="38.25">
      <c r="A250" s="54"/>
      <c r="B250" s="56"/>
      <c r="C250" s="74"/>
      <c r="D250" s="95"/>
      <c r="E250" s="595" t="s">
        <v>198</v>
      </c>
      <c r="F250" s="74"/>
      <c r="G250" s="445"/>
      <c r="H250" s="421" t="s">
        <v>128</v>
      </c>
      <c r="I250" s="496"/>
      <c r="J250" s="42"/>
    </row>
    <row r="251" spans="1:10" s="44" customFormat="1" ht="75.75" customHeight="1">
      <c r="A251" s="58"/>
      <c r="B251" s="132"/>
      <c r="C251" s="484"/>
      <c r="D251" s="279">
        <v>2310</v>
      </c>
      <c r="E251" s="298" t="s">
        <v>162</v>
      </c>
      <c r="F251" s="280">
        <v>103266</v>
      </c>
      <c r="G251" s="531">
        <v>158295.92</v>
      </c>
      <c r="H251" s="384">
        <f>SUM(G251*100/F251)</f>
        <v>153.2894854066198</v>
      </c>
      <c r="I251" s="419">
        <v>153158.76</v>
      </c>
      <c r="J251" s="42"/>
    </row>
    <row r="252" spans="1:10" s="14" customFormat="1" ht="12.75">
      <c r="A252" s="25"/>
      <c r="B252" s="119">
        <v>80110</v>
      </c>
      <c r="C252" s="12"/>
      <c r="D252" s="29"/>
      <c r="E252" s="45" t="s">
        <v>107</v>
      </c>
      <c r="F252" s="166">
        <f>SUM(F253)</f>
        <v>28340</v>
      </c>
      <c r="G252" s="350">
        <f>SUM(G253)</f>
        <v>32451.579999999998</v>
      </c>
      <c r="H252" s="388">
        <f>SUM(G252*100/F252)</f>
        <v>114.50804516584333</v>
      </c>
      <c r="I252" s="534">
        <f>SUM(I255:I260)</f>
        <v>780</v>
      </c>
      <c r="J252" s="13"/>
    </row>
    <row r="253" spans="1:10" s="14" customFormat="1" ht="12.75">
      <c r="A253" s="11"/>
      <c r="B253" s="268"/>
      <c r="C253" s="220"/>
      <c r="D253" s="40"/>
      <c r="E253" s="266" t="s">
        <v>45</v>
      </c>
      <c r="F253" s="267">
        <f>SUM(F255:F260)</f>
        <v>28340</v>
      </c>
      <c r="G253" s="337">
        <f>SUM(G255:G260)</f>
        <v>32451.579999999998</v>
      </c>
      <c r="H253" s="375">
        <f>SUM(G253*100/F253)</f>
        <v>114.50804516584333</v>
      </c>
      <c r="I253" s="418">
        <f>SUM(I255:I257)</f>
        <v>780</v>
      </c>
      <c r="J253" s="13"/>
    </row>
    <row r="254" spans="1:10" s="14" customFormat="1" ht="12.75">
      <c r="A254" s="11"/>
      <c r="B254" s="268"/>
      <c r="C254" s="15"/>
      <c r="D254" s="27"/>
      <c r="E254" s="273" t="s">
        <v>46</v>
      </c>
      <c r="F254" s="267"/>
      <c r="G254" s="339"/>
      <c r="H254" s="389" t="s">
        <v>128</v>
      </c>
      <c r="I254" s="437"/>
      <c r="J254" s="13"/>
    </row>
    <row r="255" spans="1:10" s="53" customFormat="1" ht="12.75" customHeight="1">
      <c r="A255" s="58"/>
      <c r="B255" s="47"/>
      <c r="C255" s="70"/>
      <c r="D255" s="63">
        <v>750</v>
      </c>
      <c r="E255" s="50" t="s">
        <v>93</v>
      </c>
      <c r="F255" s="130">
        <v>25390</v>
      </c>
      <c r="G255" s="494">
        <v>30312.5</v>
      </c>
      <c r="H255" s="375">
        <f>SUM(G255*100/F255)</f>
        <v>119.3875541551792</v>
      </c>
      <c r="I255" s="501">
        <v>780</v>
      </c>
      <c r="J255" s="52"/>
    </row>
    <row r="256" spans="1:10" s="53" customFormat="1" ht="12.75">
      <c r="A256" s="55"/>
      <c r="B256" s="54"/>
      <c r="C256" s="52"/>
      <c r="D256" s="52"/>
      <c r="E256" s="57" t="s">
        <v>2</v>
      </c>
      <c r="F256" s="52"/>
      <c r="G256" s="58"/>
      <c r="H256" s="384" t="s">
        <v>128</v>
      </c>
      <c r="I256" s="495"/>
      <c r="J256" s="52"/>
    </row>
    <row r="257" spans="1:10" s="53" customFormat="1" ht="12.75">
      <c r="A257" s="55"/>
      <c r="B257" s="54"/>
      <c r="C257" s="52"/>
      <c r="D257" s="52"/>
      <c r="E257" s="57" t="s">
        <v>71</v>
      </c>
      <c r="F257" s="52"/>
      <c r="G257" s="58"/>
      <c r="H257" s="384" t="s">
        <v>128</v>
      </c>
      <c r="I257" s="495"/>
      <c r="J257" s="52"/>
    </row>
    <row r="258" spans="1:10" s="53" customFormat="1" ht="39" customHeight="1">
      <c r="A258" s="55"/>
      <c r="B258" s="54"/>
      <c r="C258" s="74"/>
      <c r="D258" s="74"/>
      <c r="E258" s="131" t="s">
        <v>140</v>
      </c>
      <c r="F258" s="74"/>
      <c r="G258" s="59"/>
      <c r="H258" s="387" t="s">
        <v>128</v>
      </c>
      <c r="I258" s="490"/>
      <c r="J258" s="52"/>
    </row>
    <row r="259" spans="1:10" s="53" customFormat="1" ht="38.25">
      <c r="A259" s="54"/>
      <c r="B259" s="56"/>
      <c r="C259" s="153"/>
      <c r="D259" s="140">
        <v>920</v>
      </c>
      <c r="E259" s="141" t="s">
        <v>24</v>
      </c>
      <c r="F259" s="142">
        <v>2000</v>
      </c>
      <c r="G259" s="344">
        <v>1047.87</v>
      </c>
      <c r="H259" s="387">
        <f>SUM(G259*100/F259)</f>
        <v>52.393499999999996</v>
      </c>
      <c r="I259" s="419">
        <v>0</v>
      </c>
      <c r="J259" s="52"/>
    </row>
    <row r="260" spans="1:10" s="53" customFormat="1" ht="12.75">
      <c r="A260" s="55"/>
      <c r="B260" s="110"/>
      <c r="C260" s="153"/>
      <c r="D260" s="140">
        <v>970</v>
      </c>
      <c r="E260" s="277" t="s">
        <v>164</v>
      </c>
      <c r="F260" s="143">
        <v>950</v>
      </c>
      <c r="G260" s="536">
        <v>1091.21</v>
      </c>
      <c r="H260" s="387">
        <f>SUM(G260*100/F260)</f>
        <v>114.86421052631579</v>
      </c>
      <c r="I260" s="419">
        <v>0</v>
      </c>
      <c r="J260" s="52"/>
    </row>
    <row r="261" spans="1:10" s="310" customFormat="1" ht="12.75">
      <c r="A261" s="306"/>
      <c r="B261" s="331">
        <v>80113</v>
      </c>
      <c r="C261" s="347"/>
      <c r="D261" s="348"/>
      <c r="E261" s="349" t="s">
        <v>48</v>
      </c>
      <c r="F261" s="350">
        <f>SUM(F264:F264)</f>
        <v>905</v>
      </c>
      <c r="G261" s="350">
        <f>SUM(G262)</f>
        <v>905.06</v>
      </c>
      <c r="H261" s="388">
        <f>SUM(G261*100/F261)</f>
        <v>100.00662983425414</v>
      </c>
      <c r="I261" s="532">
        <f>SUM(I264:I264)</f>
        <v>0</v>
      </c>
      <c r="J261" s="309"/>
    </row>
    <row r="262" spans="1:10" s="310" customFormat="1" ht="12.75">
      <c r="A262" s="311"/>
      <c r="B262" s="335"/>
      <c r="C262" s="312"/>
      <c r="D262" s="313"/>
      <c r="E262" s="336" t="s">
        <v>45</v>
      </c>
      <c r="F262" s="337">
        <f>SUM(F264:F264)</f>
        <v>905</v>
      </c>
      <c r="G262" s="337">
        <f>SUM(G264:G264)</f>
        <v>905.06</v>
      </c>
      <c r="H262" s="410">
        <f>SUM(G262*100/F262)</f>
        <v>100.00662983425414</v>
      </c>
      <c r="I262" s="337">
        <f>SUM(I264:I264)</f>
        <v>0</v>
      </c>
      <c r="J262" s="309"/>
    </row>
    <row r="263" spans="1:10" s="310" customFormat="1" ht="12.75">
      <c r="A263" s="311"/>
      <c r="B263" s="335"/>
      <c r="C263" s="314"/>
      <c r="D263" s="315"/>
      <c r="E263" s="338" t="s">
        <v>46</v>
      </c>
      <c r="F263" s="337"/>
      <c r="G263" s="339"/>
      <c r="H263" s="414" t="s">
        <v>128</v>
      </c>
      <c r="I263" s="437"/>
      <c r="J263" s="309"/>
    </row>
    <row r="264" spans="1:10" s="319" customFormat="1" ht="38.25">
      <c r="A264" s="323"/>
      <c r="B264" s="340"/>
      <c r="C264" s="317"/>
      <c r="D264" s="279">
        <v>970</v>
      </c>
      <c r="E264" s="351" t="s">
        <v>157</v>
      </c>
      <c r="F264" s="280">
        <v>905</v>
      </c>
      <c r="G264" s="280">
        <v>905.06</v>
      </c>
      <c r="H264" s="410">
        <f>SUM(G264*100/F264)</f>
        <v>100.00662983425414</v>
      </c>
      <c r="I264" s="419">
        <v>0</v>
      </c>
      <c r="J264" s="318"/>
    </row>
    <row r="265" spans="1:10" s="14" customFormat="1" ht="12.75">
      <c r="A265" s="25"/>
      <c r="B265" s="224">
        <v>80148</v>
      </c>
      <c r="C265" s="219"/>
      <c r="D265" s="220"/>
      <c r="E265" s="221" t="s">
        <v>39</v>
      </c>
      <c r="F265" s="222">
        <f>SUM(F266)</f>
        <v>283781</v>
      </c>
      <c r="G265" s="568">
        <f>SUM(G266)</f>
        <v>302721.2</v>
      </c>
      <c r="H265" s="388">
        <f>SUM(G265*100/F265)</f>
        <v>106.67423118531543</v>
      </c>
      <c r="I265" s="534">
        <f>SUM(I268)</f>
        <v>0</v>
      </c>
      <c r="J265" s="13"/>
    </row>
    <row r="266" spans="1:10" s="14" customFormat="1" ht="12.75">
      <c r="A266" s="11"/>
      <c r="B266" s="268"/>
      <c r="C266" s="220"/>
      <c r="D266" s="40"/>
      <c r="E266" s="266" t="s">
        <v>45</v>
      </c>
      <c r="F266" s="267">
        <f>SUM(F268:F268)</f>
        <v>283781</v>
      </c>
      <c r="G266" s="337">
        <f>SUM(G268:G268)</f>
        <v>302721.2</v>
      </c>
      <c r="H266" s="375">
        <f>SUM(G266*100/F266)</f>
        <v>106.67423118531543</v>
      </c>
      <c r="I266" s="418">
        <f>SUM(I268)</f>
        <v>0</v>
      </c>
      <c r="J266" s="13"/>
    </row>
    <row r="267" spans="1:10" s="14" customFormat="1" ht="12.75">
      <c r="A267" s="11"/>
      <c r="B267" s="268"/>
      <c r="C267" s="15"/>
      <c r="D267" s="27"/>
      <c r="E267" s="273" t="s">
        <v>46</v>
      </c>
      <c r="F267" s="267"/>
      <c r="G267" s="339"/>
      <c r="H267" s="375" t="s">
        <v>128</v>
      </c>
      <c r="I267" s="437"/>
      <c r="J267" s="13"/>
    </row>
    <row r="268" spans="1:10" s="53" customFormat="1" ht="38.25">
      <c r="A268" s="54"/>
      <c r="B268" s="95"/>
      <c r="C268" s="74"/>
      <c r="D268" s="67">
        <v>830</v>
      </c>
      <c r="E268" s="148" t="s">
        <v>141</v>
      </c>
      <c r="F268" s="300">
        <v>283781</v>
      </c>
      <c r="G268" s="569">
        <v>302721.2</v>
      </c>
      <c r="H268" s="389">
        <f>SUM(G268*100/F268)</f>
        <v>106.67423118531543</v>
      </c>
      <c r="I268" s="437">
        <v>0</v>
      </c>
      <c r="J268" s="52"/>
    </row>
    <row r="269" spans="1:10" s="14" customFormat="1" ht="12.75">
      <c r="A269" s="25"/>
      <c r="B269" s="167">
        <v>80195</v>
      </c>
      <c r="C269" s="38"/>
      <c r="D269" s="15"/>
      <c r="E269" s="168" t="s">
        <v>106</v>
      </c>
      <c r="F269" s="169">
        <f>SUM(F270)</f>
        <v>9503</v>
      </c>
      <c r="G269" s="533">
        <f>SUM(G270)</f>
        <v>9513.24</v>
      </c>
      <c r="H269" s="414">
        <f>SUM(G269*100/F269)</f>
        <v>100.10775544564875</v>
      </c>
      <c r="I269" s="534">
        <f>SUM(I270)</f>
        <v>1180.27</v>
      </c>
      <c r="J269" s="13"/>
    </row>
    <row r="270" spans="1:10" s="14" customFormat="1" ht="12.75">
      <c r="A270" s="11"/>
      <c r="B270" s="268"/>
      <c r="C270" s="220"/>
      <c r="D270" s="40"/>
      <c r="E270" s="266" t="s">
        <v>45</v>
      </c>
      <c r="F270" s="267">
        <f>SUM(F272:F278)</f>
        <v>9503</v>
      </c>
      <c r="G270" s="267">
        <f>SUM(G272:G278)</f>
        <v>9513.24</v>
      </c>
      <c r="H270" s="410">
        <f>SUM(G270*100/F270)</f>
        <v>100.10775544564875</v>
      </c>
      <c r="I270" s="418">
        <f>SUM(I272:I278)</f>
        <v>1180.27</v>
      </c>
      <c r="J270" s="13"/>
    </row>
    <row r="271" spans="1:10" s="14" customFormat="1" ht="12.75">
      <c r="A271" s="11"/>
      <c r="B271" s="268"/>
      <c r="C271" s="15"/>
      <c r="D271" s="27"/>
      <c r="E271" s="273" t="s">
        <v>46</v>
      </c>
      <c r="F271" s="267"/>
      <c r="G271" s="339"/>
      <c r="H271" s="417" t="s">
        <v>128</v>
      </c>
      <c r="I271" s="437"/>
      <c r="J271" s="13"/>
    </row>
    <row r="272" spans="1:10" s="53" customFormat="1" ht="25.5">
      <c r="A272" s="47"/>
      <c r="B272" s="368"/>
      <c r="C272" s="192"/>
      <c r="D272" s="369">
        <v>570</v>
      </c>
      <c r="E272" s="370" t="s">
        <v>190</v>
      </c>
      <c r="F272" s="371">
        <v>0</v>
      </c>
      <c r="G272" s="515">
        <v>0</v>
      </c>
      <c r="H272" s="417" t="s">
        <v>128</v>
      </c>
      <c r="I272" s="419">
        <v>200</v>
      </c>
      <c r="J272" s="52"/>
    </row>
    <row r="273" spans="1:10" s="53" customFormat="1" ht="13.5" customHeight="1">
      <c r="A273" s="58"/>
      <c r="B273" s="47"/>
      <c r="C273" s="70"/>
      <c r="D273" s="63">
        <v>750</v>
      </c>
      <c r="E273" s="50" t="s">
        <v>93</v>
      </c>
      <c r="F273" s="82">
        <v>0</v>
      </c>
      <c r="G273" s="543">
        <v>0</v>
      </c>
      <c r="H273" s="410" t="s">
        <v>128</v>
      </c>
      <c r="I273" s="501">
        <v>745.38</v>
      </c>
      <c r="J273" s="52"/>
    </row>
    <row r="274" spans="1:10" s="53" customFormat="1" ht="12.75">
      <c r="A274" s="55"/>
      <c r="B274" s="54"/>
      <c r="C274" s="52"/>
      <c r="D274" s="52"/>
      <c r="E274" s="57" t="s">
        <v>22</v>
      </c>
      <c r="F274" s="52"/>
      <c r="G274" s="58"/>
      <c r="H274" s="384" t="s">
        <v>144</v>
      </c>
      <c r="I274" s="495"/>
      <c r="J274" s="52"/>
    </row>
    <row r="275" spans="1:10" s="53" customFormat="1" ht="12.75">
      <c r="A275" s="55"/>
      <c r="B275" s="54"/>
      <c r="C275" s="52"/>
      <c r="D275" s="52"/>
      <c r="E275" s="57" t="s">
        <v>71</v>
      </c>
      <c r="F275" s="52"/>
      <c r="G275" s="58"/>
      <c r="H275" s="384" t="s">
        <v>128</v>
      </c>
      <c r="I275" s="495"/>
      <c r="J275" s="52"/>
    </row>
    <row r="276" spans="1:10" s="53" customFormat="1" ht="38.25">
      <c r="A276" s="55"/>
      <c r="B276" s="54"/>
      <c r="C276" s="74"/>
      <c r="D276" s="74"/>
      <c r="E276" s="595" t="s">
        <v>191</v>
      </c>
      <c r="F276" s="74"/>
      <c r="G276" s="59"/>
      <c r="H276" s="387" t="s">
        <v>128</v>
      </c>
      <c r="I276" s="490"/>
      <c r="J276" s="52"/>
    </row>
    <row r="277" spans="1:10" s="53" customFormat="1" ht="38.25">
      <c r="A277" s="54"/>
      <c r="B277" s="56"/>
      <c r="C277" s="126"/>
      <c r="D277" s="127">
        <v>920</v>
      </c>
      <c r="E277" s="298" t="s">
        <v>189</v>
      </c>
      <c r="F277" s="302">
        <v>280</v>
      </c>
      <c r="G277" s="566">
        <v>290.24</v>
      </c>
      <c r="H277" s="417">
        <f>SUM(G277*100/F277)</f>
        <v>103.65714285714286</v>
      </c>
      <c r="I277" s="419">
        <v>234.89</v>
      </c>
      <c r="J277" s="52"/>
    </row>
    <row r="278" spans="1:10" s="53" customFormat="1" ht="78.75" customHeight="1" thickBot="1">
      <c r="A278" s="353"/>
      <c r="B278" s="669"/>
      <c r="C278" s="366"/>
      <c r="D278" s="694">
        <v>2700</v>
      </c>
      <c r="E278" s="686" t="s">
        <v>172</v>
      </c>
      <c r="F278" s="695">
        <v>9223</v>
      </c>
      <c r="G278" s="696">
        <v>9223</v>
      </c>
      <c r="H278" s="625">
        <f>SUM(G278*100/F278)</f>
        <v>100</v>
      </c>
      <c r="I278" s="693">
        <v>0</v>
      </c>
      <c r="J278" s="52"/>
    </row>
    <row r="279" spans="1:10" s="319" customFormat="1" ht="12.75">
      <c r="A279" s="355">
        <v>851</v>
      </c>
      <c r="B279" s="356"/>
      <c r="C279" s="356"/>
      <c r="D279" s="357"/>
      <c r="E279" s="281" t="s">
        <v>77</v>
      </c>
      <c r="F279" s="358">
        <f>SUM(F280)</f>
        <v>3252</v>
      </c>
      <c r="G279" s="358">
        <f>SUM(G280)</f>
        <v>3686.85</v>
      </c>
      <c r="H279" s="621">
        <f aca="true" t="shared" si="3" ref="H279:H284">SUM(G279*100/F279)</f>
        <v>113.37177121771218</v>
      </c>
      <c r="I279" s="512">
        <f>SUM(I280)</f>
        <v>0</v>
      </c>
      <c r="J279" s="318"/>
    </row>
    <row r="280" spans="1:10" s="310" customFormat="1" ht="12.75">
      <c r="A280" s="359"/>
      <c r="B280" s="360">
        <v>85154</v>
      </c>
      <c r="C280" s="361"/>
      <c r="D280" s="362"/>
      <c r="E280" s="363" t="s">
        <v>101</v>
      </c>
      <c r="F280" s="364">
        <f>SUM(F281)</f>
        <v>3252</v>
      </c>
      <c r="G280" s="364">
        <f>SUM(G281)</f>
        <v>3686.85</v>
      </c>
      <c r="H280" s="414">
        <f t="shared" si="3"/>
        <v>113.37177121771218</v>
      </c>
      <c r="I280" s="513">
        <f>SUM(I281)</f>
        <v>0</v>
      </c>
      <c r="J280" s="309"/>
    </row>
    <row r="281" spans="1:10" s="310" customFormat="1" ht="12.75">
      <c r="A281" s="306"/>
      <c r="B281" s="346"/>
      <c r="C281" s="312"/>
      <c r="D281" s="313"/>
      <c r="E281" s="336" t="s">
        <v>45</v>
      </c>
      <c r="F281" s="337">
        <f>SUM(F283:F284)</f>
        <v>3252</v>
      </c>
      <c r="G281" s="337">
        <f>SUM(G283:G284)</f>
        <v>3686.85</v>
      </c>
      <c r="H281" s="410">
        <f t="shared" si="3"/>
        <v>113.37177121771218</v>
      </c>
      <c r="I281" s="337">
        <f>SUM(I283:I284)</f>
        <v>0</v>
      </c>
      <c r="J281" s="309"/>
    </row>
    <row r="282" spans="1:10" s="310" customFormat="1" ht="12.75">
      <c r="A282" s="306"/>
      <c r="B282" s="335"/>
      <c r="C282" s="312"/>
      <c r="D282" s="313"/>
      <c r="E282" s="338" t="s">
        <v>46</v>
      </c>
      <c r="F282" s="337"/>
      <c r="G282" s="339"/>
      <c r="H282" s="410" t="s">
        <v>128</v>
      </c>
      <c r="I282" s="419"/>
      <c r="J282" s="309"/>
    </row>
    <row r="283" spans="1:10" s="44" customFormat="1" ht="45.75" customHeight="1">
      <c r="A283" s="47"/>
      <c r="B283" s="368"/>
      <c r="C283" s="192"/>
      <c r="D283" s="279">
        <v>830</v>
      </c>
      <c r="E283" s="351" t="s">
        <v>183</v>
      </c>
      <c r="F283" s="287">
        <v>3222</v>
      </c>
      <c r="G283" s="288">
        <v>3656.31</v>
      </c>
      <c r="H283" s="410">
        <f t="shared" si="3"/>
        <v>113.47951582867783</v>
      </c>
      <c r="I283" s="419">
        <v>0</v>
      </c>
      <c r="J283" s="42"/>
    </row>
    <row r="284" spans="1:10" s="53" customFormat="1" ht="51">
      <c r="A284" s="59"/>
      <c r="B284" s="132"/>
      <c r="C284" s="192"/>
      <c r="D284" s="279">
        <v>920</v>
      </c>
      <c r="E284" s="651" t="s">
        <v>233</v>
      </c>
      <c r="F284" s="287">
        <v>30</v>
      </c>
      <c r="G284" s="288">
        <v>30.54</v>
      </c>
      <c r="H284" s="417">
        <f t="shared" si="3"/>
        <v>101.8</v>
      </c>
      <c r="I284" s="419">
        <v>0</v>
      </c>
      <c r="J284" s="52"/>
    </row>
    <row r="285" spans="1:9" s="116" customFormat="1" ht="12.75">
      <c r="A285" s="112" t="s">
        <v>121</v>
      </c>
      <c r="B285" s="113">
        <v>6</v>
      </c>
      <c r="C285" s="114"/>
      <c r="D285" s="114"/>
      <c r="E285" s="115"/>
      <c r="F285" s="114"/>
      <c r="G285" s="447"/>
      <c r="H285" s="382" t="s">
        <v>128</v>
      </c>
      <c r="I285" s="475"/>
    </row>
    <row r="286" spans="1:9" s="1" customFormat="1" ht="13.5" thickBot="1">
      <c r="A286" s="5"/>
      <c r="B286" s="4"/>
      <c r="C286" s="2"/>
      <c r="D286" s="2"/>
      <c r="E286" s="10"/>
      <c r="F286" s="2"/>
      <c r="G286" s="320"/>
      <c r="H286" s="383" t="s">
        <v>128</v>
      </c>
      <c r="I286" s="478"/>
    </row>
    <row r="287" spans="1:10" s="3" customFormat="1" ht="11.25" customHeight="1" thickBot="1">
      <c r="A287" s="289" t="s">
        <v>89</v>
      </c>
      <c r="B287" s="290" t="s">
        <v>118</v>
      </c>
      <c r="C287" s="709" t="s">
        <v>100</v>
      </c>
      <c r="D287" s="710"/>
      <c r="E287" s="292" t="s">
        <v>88</v>
      </c>
      <c r="F287" s="291" t="s">
        <v>125</v>
      </c>
      <c r="G287" s="229" t="s">
        <v>126</v>
      </c>
      <c r="H287" s="398" t="s">
        <v>127</v>
      </c>
      <c r="I287" s="231" t="s">
        <v>132</v>
      </c>
      <c r="J287" s="6"/>
    </row>
    <row r="288" spans="1:10" s="44" customFormat="1" ht="12.75">
      <c r="A288" s="259">
        <v>852</v>
      </c>
      <c r="B288" s="244"/>
      <c r="C288" s="244"/>
      <c r="D288" s="235"/>
      <c r="E288" s="242" t="s">
        <v>81</v>
      </c>
      <c r="F288" s="243">
        <f>SUM(F289,F293,F302,F316,F324,F329,F338,F343,F349,F359,F364)</f>
        <v>8570387</v>
      </c>
      <c r="G288" s="243">
        <f>SUM(G289,G293,G302,G316,G324,G329,G338,G343,G349,G359,G364)</f>
        <v>8467233.14</v>
      </c>
      <c r="H288" s="621">
        <f>SUM(G288*100/F288)</f>
        <v>98.79639204157291</v>
      </c>
      <c r="I288" s="648">
        <f>SUM(I289,I293,I302,I316,I324,I329,I338,I343,I349,I359,I364)</f>
        <v>1619672.81</v>
      </c>
      <c r="J288" s="42"/>
    </row>
    <row r="289" spans="1:10" s="14" customFormat="1" ht="12.75">
      <c r="A289" s="35"/>
      <c r="B289" s="299">
        <v>85202</v>
      </c>
      <c r="C289" s="20"/>
      <c r="D289" s="21"/>
      <c r="E289" s="282" t="s">
        <v>40</v>
      </c>
      <c r="F289" s="283">
        <f>SUM(F290)</f>
        <v>48852</v>
      </c>
      <c r="G289" s="513">
        <f>SUM(G290)</f>
        <v>37583</v>
      </c>
      <c r="H289" s="414">
        <f>SUM(G289*100/F289)</f>
        <v>76.93236714975845</v>
      </c>
      <c r="I289" s="284">
        <f>SUM(I292)</f>
        <v>0</v>
      </c>
      <c r="J289" s="13"/>
    </row>
    <row r="290" spans="1:10" s="14" customFormat="1" ht="12.75">
      <c r="A290" s="25"/>
      <c r="B290" s="265"/>
      <c r="C290" s="220"/>
      <c r="D290" s="40"/>
      <c r="E290" s="266" t="s">
        <v>45</v>
      </c>
      <c r="F290" s="267">
        <f>SUM(F292:F292)</f>
        <v>48852</v>
      </c>
      <c r="G290" s="337">
        <f>SUM(G292:G292)</f>
        <v>37583</v>
      </c>
      <c r="H290" s="410">
        <f>SUM(G290*100/F290)</f>
        <v>76.93236714975845</v>
      </c>
      <c r="I290" s="418">
        <f>SUM(I292:I294)</f>
        <v>0</v>
      </c>
      <c r="J290" s="13"/>
    </row>
    <row r="291" spans="1:10" s="14" customFormat="1" ht="12.75">
      <c r="A291" s="11"/>
      <c r="B291" s="268"/>
      <c r="C291" s="15"/>
      <c r="D291" s="27"/>
      <c r="E291" s="273" t="s">
        <v>46</v>
      </c>
      <c r="F291" s="267"/>
      <c r="G291" s="339"/>
      <c r="H291" s="414" t="s">
        <v>128</v>
      </c>
      <c r="I291" s="437"/>
      <c r="J291" s="13"/>
    </row>
    <row r="292" spans="1:10" s="319" customFormat="1" ht="38.25">
      <c r="A292" s="323"/>
      <c r="B292" s="316"/>
      <c r="C292" s="329"/>
      <c r="D292" s="285">
        <v>830</v>
      </c>
      <c r="E292" s="286" t="s">
        <v>63</v>
      </c>
      <c r="F292" s="287">
        <v>48852</v>
      </c>
      <c r="G292" s="288">
        <v>37583</v>
      </c>
      <c r="H292" s="410">
        <f>SUM(G292*100/F292)</f>
        <v>76.93236714975845</v>
      </c>
      <c r="I292" s="419">
        <v>0</v>
      </c>
      <c r="J292" s="318"/>
    </row>
    <row r="293" spans="1:10" s="14" customFormat="1" ht="12.75">
      <c r="A293" s="25"/>
      <c r="B293" s="86">
        <v>85203</v>
      </c>
      <c r="C293" s="12"/>
      <c r="D293" s="29"/>
      <c r="E293" s="45" t="s">
        <v>80</v>
      </c>
      <c r="F293" s="87">
        <f>SUM(F296:F301)</f>
        <v>442317</v>
      </c>
      <c r="G293" s="485">
        <f>SUM(G296:G301)</f>
        <v>442266.19</v>
      </c>
      <c r="H293" s="414">
        <f>SUM(G293*100/F293)</f>
        <v>99.98851276347054</v>
      </c>
      <c r="I293" s="334">
        <f>SUM(I296:I301)</f>
        <v>0</v>
      </c>
      <c r="J293" s="13"/>
    </row>
    <row r="294" spans="1:10" s="14" customFormat="1" ht="12.75">
      <c r="A294" s="11"/>
      <c r="B294" s="268"/>
      <c r="C294" s="220"/>
      <c r="D294" s="40"/>
      <c r="E294" s="266" t="s">
        <v>45</v>
      </c>
      <c r="F294" s="267">
        <f>SUM(F296:F299)</f>
        <v>442317</v>
      </c>
      <c r="G294" s="337">
        <f>SUM(G296:G299)</f>
        <v>442266.19</v>
      </c>
      <c r="H294" s="410">
        <f>SUM(G294*100/F294)</f>
        <v>99.98851276347054</v>
      </c>
      <c r="I294" s="418">
        <f>SUM(I296:I300)</f>
        <v>0</v>
      </c>
      <c r="J294" s="13"/>
    </row>
    <row r="295" spans="1:10" s="14" customFormat="1" ht="12.75">
      <c r="A295" s="11"/>
      <c r="B295" s="268"/>
      <c r="C295" s="15"/>
      <c r="D295" s="27"/>
      <c r="E295" s="273" t="s">
        <v>46</v>
      </c>
      <c r="F295" s="267"/>
      <c r="G295" s="339"/>
      <c r="H295" s="417" t="s">
        <v>128</v>
      </c>
      <c r="I295" s="437"/>
      <c r="J295" s="13"/>
    </row>
    <row r="296" spans="1:10" s="53" customFormat="1" ht="25.5">
      <c r="A296" s="58"/>
      <c r="B296" s="47"/>
      <c r="C296" s="70"/>
      <c r="D296" s="117">
        <v>2010</v>
      </c>
      <c r="E296" s="50" t="s">
        <v>69</v>
      </c>
      <c r="F296" s="64">
        <v>441842</v>
      </c>
      <c r="G296" s="328">
        <v>441842</v>
      </c>
      <c r="H296" s="410">
        <f>SUM(G296*100/F296)</f>
        <v>100</v>
      </c>
      <c r="I296" s="501">
        <v>0</v>
      </c>
      <c r="J296" s="52"/>
    </row>
    <row r="297" spans="1:10" s="44" customFormat="1" ht="12.75">
      <c r="A297" s="55"/>
      <c r="B297" s="54"/>
      <c r="C297" s="52"/>
      <c r="D297" s="52"/>
      <c r="E297" s="57" t="s">
        <v>70</v>
      </c>
      <c r="F297" s="52"/>
      <c r="G297" s="58"/>
      <c r="H297" s="413" t="s">
        <v>128</v>
      </c>
      <c r="I297" s="502"/>
      <c r="J297" s="42"/>
    </row>
    <row r="298" spans="1:10" s="44" customFormat="1" ht="38.25">
      <c r="A298" s="47"/>
      <c r="B298" s="368"/>
      <c r="C298" s="60"/>
      <c r="D298" s="60"/>
      <c r="E298" s="131" t="s">
        <v>26</v>
      </c>
      <c r="F298" s="74"/>
      <c r="G298" s="59"/>
      <c r="H298" s="413" t="s">
        <v>128</v>
      </c>
      <c r="I298" s="496"/>
      <c r="J298" s="42"/>
    </row>
    <row r="299" spans="1:10" s="53" customFormat="1" ht="14.25" customHeight="1">
      <c r="A299" s="58"/>
      <c r="B299" s="47"/>
      <c r="C299" s="70"/>
      <c r="D299" s="117">
        <v>2360</v>
      </c>
      <c r="E299" s="50" t="s">
        <v>0</v>
      </c>
      <c r="F299" s="73">
        <v>475</v>
      </c>
      <c r="G299" s="541">
        <v>424.19</v>
      </c>
      <c r="H299" s="410">
        <f>SUM(G299*100/F299)</f>
        <v>89.30315789473684</v>
      </c>
      <c r="I299" s="495">
        <v>0</v>
      </c>
      <c r="J299" s="52"/>
    </row>
    <row r="300" spans="1:10" s="53" customFormat="1" ht="12.75">
      <c r="A300" s="55"/>
      <c r="B300" s="54"/>
      <c r="C300" s="52"/>
      <c r="D300" s="52"/>
      <c r="E300" s="57" t="s">
        <v>1</v>
      </c>
      <c r="F300" s="52"/>
      <c r="G300" s="438"/>
      <c r="H300" s="384" t="s">
        <v>128</v>
      </c>
      <c r="I300" s="472"/>
      <c r="J300" s="52"/>
    </row>
    <row r="301" spans="1:10" s="44" customFormat="1" ht="51">
      <c r="A301" s="55"/>
      <c r="B301" s="110"/>
      <c r="C301" s="74"/>
      <c r="D301" s="74"/>
      <c r="E301" s="131" t="s">
        <v>27</v>
      </c>
      <c r="F301" s="74"/>
      <c r="G301" s="626"/>
      <c r="H301" s="387" t="s">
        <v>128</v>
      </c>
      <c r="I301" s="471"/>
      <c r="J301" s="42"/>
    </row>
    <row r="302" spans="1:10" s="14" customFormat="1" ht="25.5" customHeight="1">
      <c r="A302" s="25"/>
      <c r="B302" s="119">
        <v>85212</v>
      </c>
      <c r="C302" s="22"/>
      <c r="D302" s="23"/>
      <c r="E302" s="149" t="s">
        <v>58</v>
      </c>
      <c r="F302" s="210">
        <f>SUM(F304)</f>
        <v>6748058</v>
      </c>
      <c r="G302" s="666">
        <f>SUM(G304)</f>
        <v>6703708.83</v>
      </c>
      <c r="H302" s="388">
        <f>SUM(G302*100/F302)</f>
        <v>99.34278617640808</v>
      </c>
      <c r="I302" s="544">
        <f>SUM(I304)</f>
        <v>1619477.58</v>
      </c>
      <c r="J302" s="13"/>
    </row>
    <row r="303" spans="1:10" s="14" customFormat="1" ht="15" customHeight="1">
      <c r="A303" s="11"/>
      <c r="B303" s="11"/>
      <c r="C303" s="26"/>
      <c r="D303" s="27"/>
      <c r="E303" s="151" t="s">
        <v>116</v>
      </c>
      <c r="F303" s="15"/>
      <c r="G303" s="28"/>
      <c r="H303" s="393" t="s">
        <v>128</v>
      </c>
      <c r="I303" s="545"/>
      <c r="J303" s="13"/>
    </row>
    <row r="304" spans="1:10" s="14" customFormat="1" ht="12.75">
      <c r="A304" s="11"/>
      <c r="B304" s="268"/>
      <c r="C304" s="220"/>
      <c r="D304" s="40"/>
      <c r="E304" s="266" t="s">
        <v>45</v>
      </c>
      <c r="F304" s="267">
        <f>SUM(F306:F315)</f>
        <v>6748058</v>
      </c>
      <c r="G304" s="267">
        <f>SUM(G306:G315)</f>
        <v>6703708.83</v>
      </c>
      <c r="H304" s="384">
        <f>SUM(G304*100/F304)</f>
        <v>99.34278617640808</v>
      </c>
      <c r="I304" s="418">
        <f>SUM(I307:I314)</f>
        <v>1619477.58</v>
      </c>
      <c r="J304" s="13"/>
    </row>
    <row r="305" spans="1:10" s="14" customFormat="1" ht="12.75">
      <c r="A305" s="58"/>
      <c r="B305" s="268"/>
      <c r="C305" s="15"/>
      <c r="D305" s="27"/>
      <c r="E305" s="273" t="s">
        <v>46</v>
      </c>
      <c r="F305" s="267"/>
      <c r="G305" s="443"/>
      <c r="H305" s="389" t="s">
        <v>128</v>
      </c>
      <c r="I305" s="470"/>
      <c r="J305" s="13"/>
    </row>
    <row r="306" spans="1:10" s="44" customFormat="1" ht="12.75">
      <c r="A306" s="58"/>
      <c r="B306" s="47"/>
      <c r="C306" s="70"/>
      <c r="D306" s="592">
        <v>690</v>
      </c>
      <c r="E306" s="593" t="s">
        <v>99</v>
      </c>
      <c r="F306" s="553">
        <v>35</v>
      </c>
      <c r="G306" s="535">
        <v>35.2</v>
      </c>
      <c r="H306" s="384">
        <f>SUM(G306*100/F306)</f>
        <v>100.57142857142858</v>
      </c>
      <c r="I306" s="495">
        <v>0</v>
      </c>
      <c r="J306" s="42"/>
    </row>
    <row r="307" spans="1:10" s="44" customFormat="1" ht="17.25" customHeight="1">
      <c r="A307" s="58"/>
      <c r="B307" s="47"/>
      <c r="C307" s="60"/>
      <c r="D307" s="594"/>
      <c r="E307" s="322" t="s">
        <v>153</v>
      </c>
      <c r="F307" s="557"/>
      <c r="G307" s="560"/>
      <c r="H307" s="421" t="s">
        <v>128</v>
      </c>
      <c r="I307" s="490"/>
      <c r="J307" s="42"/>
    </row>
    <row r="308" spans="1:10" s="319" customFormat="1" ht="51.75" customHeight="1">
      <c r="A308" s="323"/>
      <c r="B308" s="316"/>
      <c r="C308" s="343"/>
      <c r="D308" s="276">
        <v>920</v>
      </c>
      <c r="E308" s="277" t="s">
        <v>174</v>
      </c>
      <c r="F308" s="278">
        <v>15000</v>
      </c>
      <c r="G308" s="536">
        <v>10939.52</v>
      </c>
      <c r="H308" s="384">
        <f>SUM(G308*100/F308)</f>
        <v>72.93013333333333</v>
      </c>
      <c r="I308" s="419">
        <v>0</v>
      </c>
      <c r="J308" s="318"/>
    </row>
    <row r="309" spans="1:10" s="44" customFormat="1" ht="39.75" customHeight="1">
      <c r="A309" s="58"/>
      <c r="B309" s="47"/>
      <c r="C309" s="484"/>
      <c r="D309" s="279">
        <v>970</v>
      </c>
      <c r="E309" s="298" t="s">
        <v>173</v>
      </c>
      <c r="F309" s="280">
        <v>36647</v>
      </c>
      <c r="G309" s="531">
        <v>26579</v>
      </c>
      <c r="H309" s="375">
        <f>SUM(G309*100/F309)</f>
        <v>72.52708270799792</v>
      </c>
      <c r="I309" s="419">
        <v>0</v>
      </c>
      <c r="J309" s="42"/>
    </row>
    <row r="310" spans="1:10" s="53" customFormat="1" ht="25.5">
      <c r="A310" s="55"/>
      <c r="B310" s="54"/>
      <c r="C310" s="52"/>
      <c r="D310" s="211">
        <v>2010</v>
      </c>
      <c r="E310" s="57" t="s">
        <v>69</v>
      </c>
      <c r="F310" s="212">
        <v>6610567</v>
      </c>
      <c r="G310" s="542">
        <v>6576576.46</v>
      </c>
      <c r="H310" s="375">
        <f>SUM(G310*100/F310)</f>
        <v>99.48581505943439</v>
      </c>
      <c r="I310" s="495">
        <v>0</v>
      </c>
      <c r="J310" s="52"/>
    </row>
    <row r="311" spans="1:10" s="44" customFormat="1" ht="12.75">
      <c r="A311" s="55"/>
      <c r="B311" s="54"/>
      <c r="C311" s="52"/>
      <c r="D311" s="56"/>
      <c r="E311" s="57" t="s">
        <v>142</v>
      </c>
      <c r="F311" s="52"/>
      <c r="G311" s="58"/>
      <c r="H311" s="384" t="s">
        <v>128</v>
      </c>
      <c r="I311" s="502"/>
      <c r="J311" s="42"/>
    </row>
    <row r="312" spans="1:10" s="44" customFormat="1" ht="12.75">
      <c r="A312" s="58"/>
      <c r="B312" s="47"/>
      <c r="C312" s="60"/>
      <c r="D312" s="90"/>
      <c r="E312" s="131" t="s">
        <v>28</v>
      </c>
      <c r="F312" s="74"/>
      <c r="G312" s="59"/>
      <c r="H312" s="387" t="s">
        <v>128</v>
      </c>
      <c r="I312" s="496"/>
      <c r="J312" s="42"/>
    </row>
    <row r="313" spans="1:10" s="53" customFormat="1" ht="14.25" customHeight="1">
      <c r="A313" s="58"/>
      <c r="B313" s="47"/>
      <c r="C313" s="70"/>
      <c r="D313" s="117">
        <v>2360</v>
      </c>
      <c r="E313" s="50" t="s">
        <v>0</v>
      </c>
      <c r="F313" s="82">
        <v>85809</v>
      </c>
      <c r="G313" s="543">
        <v>89578.65</v>
      </c>
      <c r="H313" s="384">
        <f>SUM(G313*100/F313)</f>
        <v>104.3930706569241</v>
      </c>
      <c r="I313" s="495">
        <v>1619477.58</v>
      </c>
      <c r="J313" s="52"/>
    </row>
    <row r="314" spans="1:10" s="53" customFormat="1" ht="12.75">
      <c r="A314" s="55"/>
      <c r="B314" s="54"/>
      <c r="C314" s="52"/>
      <c r="D314" s="52"/>
      <c r="E314" s="57" t="s">
        <v>1</v>
      </c>
      <c r="F314" s="52"/>
      <c r="G314" s="438"/>
      <c r="H314" s="384" t="s">
        <v>128</v>
      </c>
      <c r="I314" s="472"/>
      <c r="J314" s="52"/>
    </row>
    <row r="315" spans="1:10" s="44" customFormat="1" ht="51">
      <c r="A315" s="55"/>
      <c r="B315" s="110"/>
      <c r="C315" s="74"/>
      <c r="D315" s="74"/>
      <c r="E315" s="131" t="s">
        <v>146</v>
      </c>
      <c r="F315" s="74"/>
      <c r="G315" s="445"/>
      <c r="H315" s="387" t="s">
        <v>128</v>
      </c>
      <c r="I315" s="471"/>
      <c r="J315" s="42"/>
    </row>
    <row r="316" spans="1:10" s="14" customFormat="1" ht="25.5">
      <c r="A316" s="25"/>
      <c r="B316" s="119">
        <v>85213</v>
      </c>
      <c r="C316" s="22"/>
      <c r="D316" s="23"/>
      <c r="E316" s="135" t="s">
        <v>29</v>
      </c>
      <c r="F316" s="174">
        <f>SUM(F318)</f>
        <v>38179</v>
      </c>
      <c r="G316" s="550">
        <f>SUM(G318)</f>
        <v>37501.7</v>
      </c>
      <c r="H316" s="390">
        <f>SUM(G316*100/F316)</f>
        <v>98.2259881086461</v>
      </c>
      <c r="I316" s="547">
        <f>SUM(I320)</f>
        <v>0</v>
      </c>
      <c r="J316" s="13"/>
    </row>
    <row r="317" spans="1:10" s="14" customFormat="1" ht="38.25">
      <c r="A317" s="11"/>
      <c r="B317" s="28"/>
      <c r="C317" s="11"/>
      <c r="D317" s="24"/>
      <c r="E317" s="137" t="s">
        <v>59</v>
      </c>
      <c r="F317" s="11"/>
      <c r="G317" s="11"/>
      <c r="H317" s="387" t="s">
        <v>128</v>
      </c>
      <c r="I317" s="28"/>
      <c r="J317" s="13"/>
    </row>
    <row r="318" spans="1:10" s="14" customFormat="1" ht="12.75">
      <c r="A318" s="11"/>
      <c r="B318" s="268"/>
      <c r="C318" s="220"/>
      <c r="D318" s="40"/>
      <c r="E318" s="266" t="s">
        <v>45</v>
      </c>
      <c r="F318" s="267">
        <f>SUM(F320:F322)</f>
        <v>38179</v>
      </c>
      <c r="G318" s="337">
        <f>SUM(G320:G322)</f>
        <v>37501.7</v>
      </c>
      <c r="H318" s="384">
        <f>SUM(G318*100/F318)</f>
        <v>98.2259881086461</v>
      </c>
      <c r="I318" s="418">
        <f>SUM(I320:I321)</f>
        <v>0</v>
      </c>
      <c r="J318" s="13"/>
    </row>
    <row r="319" spans="1:10" s="14" customFormat="1" ht="12.75">
      <c r="A319" s="11"/>
      <c r="B319" s="268"/>
      <c r="C319" s="15"/>
      <c r="D319" s="27"/>
      <c r="E319" s="273" t="s">
        <v>46</v>
      </c>
      <c r="F319" s="267"/>
      <c r="G319" s="339"/>
      <c r="H319" s="389" t="s">
        <v>128</v>
      </c>
      <c r="I319" s="437"/>
      <c r="J319" s="13"/>
    </row>
    <row r="320" spans="1:10" s="53" customFormat="1" ht="25.5" customHeight="1">
      <c r="A320" s="58"/>
      <c r="B320" s="47"/>
      <c r="C320" s="70"/>
      <c r="D320" s="49">
        <v>2010</v>
      </c>
      <c r="E320" s="50" t="s">
        <v>69</v>
      </c>
      <c r="F320" s="82">
        <v>18251</v>
      </c>
      <c r="G320" s="543">
        <v>18019.45</v>
      </c>
      <c r="H320" s="375">
        <f>SUM(G320*100/F320)</f>
        <v>98.73130239438935</v>
      </c>
      <c r="I320" s="495">
        <v>0</v>
      </c>
      <c r="J320" s="52"/>
    </row>
    <row r="321" spans="1:10" s="44" customFormat="1" ht="25.5">
      <c r="A321" s="58"/>
      <c r="B321" s="47"/>
      <c r="C321" s="60"/>
      <c r="D321" s="90"/>
      <c r="E321" s="131" t="s">
        <v>30</v>
      </c>
      <c r="F321" s="74"/>
      <c r="G321" s="59"/>
      <c r="H321" s="387" t="s">
        <v>128</v>
      </c>
      <c r="I321" s="496"/>
      <c r="J321" s="42"/>
    </row>
    <row r="322" spans="1:10" s="53" customFormat="1" ht="25.5">
      <c r="A322" s="58"/>
      <c r="B322" s="47"/>
      <c r="C322" s="70"/>
      <c r="D322" s="49">
        <v>2030</v>
      </c>
      <c r="E322" s="50" t="s">
        <v>23</v>
      </c>
      <c r="F322" s="64">
        <v>19928</v>
      </c>
      <c r="G322" s="328">
        <v>19482.25</v>
      </c>
      <c r="H322" s="384">
        <f>SUM(G322*100/F322)</f>
        <v>97.76319751103975</v>
      </c>
      <c r="I322" s="495">
        <v>0</v>
      </c>
      <c r="J322" s="52"/>
    </row>
    <row r="323" spans="1:10" s="44" customFormat="1" ht="12.75">
      <c r="A323" s="11"/>
      <c r="B323" s="110"/>
      <c r="C323" s="74"/>
      <c r="D323" s="95"/>
      <c r="E323" s="131" t="s">
        <v>31</v>
      </c>
      <c r="F323" s="74"/>
      <c r="G323" s="445"/>
      <c r="H323" s="387" t="s">
        <v>128</v>
      </c>
      <c r="I323" s="496"/>
      <c r="J323" s="42"/>
    </row>
    <row r="324" spans="1:10" s="14" customFormat="1" ht="25.5">
      <c r="A324" s="25"/>
      <c r="B324" s="271">
        <v>85214</v>
      </c>
      <c r="C324" s="11"/>
      <c r="D324" s="24"/>
      <c r="E324" s="151" t="s">
        <v>56</v>
      </c>
      <c r="F324" s="264">
        <f>SUM(F327:F327)</f>
        <v>46395</v>
      </c>
      <c r="G324" s="334">
        <f>SUM(G327:G327)</f>
        <v>46394.66</v>
      </c>
      <c r="H324" s="390">
        <f>SUM(G324*100/F324)</f>
        <v>99.99926716240974</v>
      </c>
      <c r="I324" s="284">
        <f>SUM(I327:I327)</f>
        <v>0</v>
      </c>
      <c r="J324" s="13"/>
    </row>
    <row r="325" spans="1:10" s="14" customFormat="1" ht="12.75">
      <c r="A325" s="11"/>
      <c r="B325" s="268"/>
      <c r="C325" s="220"/>
      <c r="D325" s="40"/>
      <c r="E325" s="266" t="s">
        <v>45</v>
      </c>
      <c r="F325" s="267">
        <f>SUM(F327:F327)</f>
        <v>46395</v>
      </c>
      <c r="G325" s="337">
        <f>SUM(G327:G327)</f>
        <v>46394.66</v>
      </c>
      <c r="H325" s="375">
        <f>SUM(G325*100/F325)</f>
        <v>99.99926716240974</v>
      </c>
      <c r="I325" s="418">
        <f>SUM(I327)</f>
        <v>0</v>
      </c>
      <c r="J325" s="13"/>
    </row>
    <row r="326" spans="1:10" s="14" customFormat="1" ht="12.75">
      <c r="A326" s="11"/>
      <c r="B326" s="268"/>
      <c r="C326" s="15"/>
      <c r="D326" s="27"/>
      <c r="E326" s="273" t="s">
        <v>46</v>
      </c>
      <c r="F326" s="267"/>
      <c r="G326" s="339"/>
      <c r="H326" s="389" t="s">
        <v>128</v>
      </c>
      <c r="I326" s="437"/>
      <c r="J326" s="13"/>
    </row>
    <row r="327" spans="1:10" s="53" customFormat="1" ht="25.5">
      <c r="A327" s="58"/>
      <c r="B327" s="58"/>
      <c r="C327" s="48"/>
      <c r="D327" s="49">
        <v>2030</v>
      </c>
      <c r="E327" s="50" t="s">
        <v>23</v>
      </c>
      <c r="F327" s="64">
        <v>46395</v>
      </c>
      <c r="G327" s="328">
        <v>46394.66</v>
      </c>
      <c r="H327" s="384">
        <f>SUM(G327*100/F327)</f>
        <v>99.99926716240974</v>
      </c>
      <c r="I327" s="495">
        <v>0</v>
      </c>
      <c r="J327" s="52"/>
    </row>
    <row r="328" spans="1:10" s="44" customFormat="1" ht="12.75">
      <c r="A328" s="54"/>
      <c r="B328" s="95"/>
      <c r="C328" s="66"/>
      <c r="D328" s="95"/>
      <c r="E328" s="131" t="s">
        <v>31</v>
      </c>
      <c r="F328" s="74"/>
      <c r="G328" s="445"/>
      <c r="H328" s="387" t="s">
        <v>128</v>
      </c>
      <c r="I328" s="496"/>
      <c r="J328" s="42"/>
    </row>
    <row r="329" spans="1:10" s="14" customFormat="1" ht="12.75">
      <c r="A329" s="25"/>
      <c r="B329" s="271">
        <v>85215</v>
      </c>
      <c r="C329" s="11"/>
      <c r="D329" s="24"/>
      <c r="E329" s="151" t="s">
        <v>163</v>
      </c>
      <c r="F329" s="264">
        <f>SUM(F332:F332)</f>
        <v>15000</v>
      </c>
      <c r="G329" s="334">
        <f>SUM(G332:G332)</f>
        <v>3122.94</v>
      </c>
      <c r="H329" s="600">
        <f>SUM(G329*100/F329)</f>
        <v>20.8196</v>
      </c>
      <c r="I329" s="284">
        <f>SUM(I332:I332)</f>
        <v>0</v>
      </c>
      <c r="J329" s="13"/>
    </row>
    <row r="330" spans="1:10" s="14" customFormat="1" ht="12.75">
      <c r="A330" s="25"/>
      <c r="B330" s="265"/>
      <c r="C330" s="220"/>
      <c r="D330" s="40"/>
      <c r="E330" s="266" t="s">
        <v>45</v>
      </c>
      <c r="F330" s="267">
        <f>SUM(F332:F332)</f>
        <v>15000</v>
      </c>
      <c r="G330" s="337">
        <f>SUM(G332:G332)</f>
        <v>3122.94</v>
      </c>
      <c r="H330" s="417">
        <f>SUM(G330*100/F330)</f>
        <v>20.8196</v>
      </c>
      <c r="I330" s="418">
        <f>SUM(I332)</f>
        <v>0</v>
      </c>
      <c r="J330" s="13"/>
    </row>
    <row r="331" spans="1:10" s="14" customFormat="1" ht="12.75">
      <c r="A331" s="11"/>
      <c r="B331" s="268"/>
      <c r="C331" s="13"/>
      <c r="D331" s="24"/>
      <c r="E331" s="579" t="s">
        <v>46</v>
      </c>
      <c r="F331" s="96"/>
      <c r="G331" s="461"/>
      <c r="H331" s="440" t="s">
        <v>128</v>
      </c>
      <c r="I331" s="505"/>
      <c r="J331" s="13"/>
    </row>
    <row r="332" spans="1:10" s="53" customFormat="1" ht="25.5">
      <c r="A332" s="58"/>
      <c r="B332" s="58"/>
      <c r="C332" s="48"/>
      <c r="D332" s="63">
        <v>2010</v>
      </c>
      <c r="E332" s="57" t="s">
        <v>69</v>
      </c>
      <c r="F332" s="596">
        <v>15000</v>
      </c>
      <c r="G332" s="599">
        <v>3122.94</v>
      </c>
      <c r="H332" s="410">
        <f>SUM(G332*100/F332)</f>
        <v>20.8196</v>
      </c>
      <c r="I332" s="501">
        <v>0</v>
      </c>
      <c r="J332" s="52"/>
    </row>
    <row r="333" spans="1:10" s="53" customFormat="1" ht="12.75">
      <c r="A333" s="58"/>
      <c r="B333" s="58"/>
      <c r="C333" s="58"/>
      <c r="D333" s="170"/>
      <c r="E333" s="57" t="s">
        <v>142</v>
      </c>
      <c r="F333" s="597"/>
      <c r="G333" s="486"/>
      <c r="H333" s="440" t="s">
        <v>128</v>
      </c>
      <c r="I333" s="495"/>
      <c r="J333" s="52"/>
    </row>
    <row r="334" spans="1:10" s="53" customFormat="1" ht="51">
      <c r="A334" s="132"/>
      <c r="B334" s="59"/>
      <c r="C334" s="59"/>
      <c r="D334" s="67"/>
      <c r="E334" s="131" t="s">
        <v>175</v>
      </c>
      <c r="F334" s="598"/>
      <c r="G334" s="537"/>
      <c r="H334" s="439" t="s">
        <v>128</v>
      </c>
      <c r="I334" s="490"/>
      <c r="J334" s="52"/>
    </row>
    <row r="335" spans="1:9" s="116" customFormat="1" ht="12.75">
      <c r="A335" s="112" t="s">
        <v>121</v>
      </c>
      <c r="B335" s="113">
        <v>7</v>
      </c>
      <c r="C335" s="114"/>
      <c r="D335" s="114"/>
      <c r="E335" s="115"/>
      <c r="F335" s="114"/>
      <c r="G335" s="447" t="s">
        <v>161</v>
      </c>
      <c r="H335" s="382" t="s">
        <v>128</v>
      </c>
      <c r="I335" s="475"/>
    </row>
    <row r="336" spans="1:9" s="1" customFormat="1" ht="13.5" thickBot="1">
      <c r="A336" s="5"/>
      <c r="B336" s="4"/>
      <c r="C336" s="2"/>
      <c r="D336" s="2"/>
      <c r="E336" s="10"/>
      <c r="F336" s="2"/>
      <c r="G336" s="320"/>
      <c r="H336" s="383" t="s">
        <v>128</v>
      </c>
      <c r="I336" s="478"/>
    </row>
    <row r="337" spans="1:10" s="3" customFormat="1" ht="11.25" customHeight="1" thickBot="1">
      <c r="A337" s="289" t="s">
        <v>89</v>
      </c>
      <c r="B337" s="290" t="s">
        <v>118</v>
      </c>
      <c r="C337" s="709" t="s">
        <v>100</v>
      </c>
      <c r="D337" s="710"/>
      <c r="E337" s="292" t="s">
        <v>88</v>
      </c>
      <c r="F337" s="291" t="s">
        <v>125</v>
      </c>
      <c r="G337" s="229" t="s">
        <v>126</v>
      </c>
      <c r="H337" s="399" t="s">
        <v>127</v>
      </c>
      <c r="I337" s="231" t="s">
        <v>132</v>
      </c>
      <c r="J337" s="6"/>
    </row>
    <row r="338" spans="1:10" s="14" customFormat="1" ht="12.75">
      <c r="A338" s="25"/>
      <c r="B338" s="271">
        <v>85216</v>
      </c>
      <c r="C338" s="11"/>
      <c r="D338" s="24"/>
      <c r="E338" s="151" t="s">
        <v>57</v>
      </c>
      <c r="F338" s="264">
        <f>SUM(F341:F341)</f>
        <v>213803</v>
      </c>
      <c r="G338" s="334">
        <f>SUM(G341:G341)</f>
        <v>213803</v>
      </c>
      <c r="H338" s="390">
        <f>SUM(G338*100/F338)</f>
        <v>100</v>
      </c>
      <c r="I338" s="334">
        <f>SUM(I341:I341)</f>
        <v>0</v>
      </c>
      <c r="J338" s="13"/>
    </row>
    <row r="339" spans="1:10" s="14" customFormat="1" ht="12.75">
      <c r="A339" s="25"/>
      <c r="B339" s="265"/>
      <c r="C339" s="220"/>
      <c r="D339" s="40"/>
      <c r="E339" s="266" t="s">
        <v>45</v>
      </c>
      <c r="F339" s="267">
        <f>SUM(F341:F341)</f>
        <v>213803</v>
      </c>
      <c r="G339" s="337">
        <f>SUM(G341:G341)</f>
        <v>213803</v>
      </c>
      <c r="H339" s="375">
        <f>SUM(G339*100/F339)</f>
        <v>100</v>
      </c>
      <c r="I339" s="418">
        <f>SUM(I341)</f>
        <v>0</v>
      </c>
      <c r="J339" s="13"/>
    </row>
    <row r="340" spans="1:10" s="14" customFormat="1" ht="12.75">
      <c r="A340" s="25"/>
      <c r="B340" s="265"/>
      <c r="C340" s="15"/>
      <c r="D340" s="27"/>
      <c r="E340" s="273" t="s">
        <v>46</v>
      </c>
      <c r="F340" s="267"/>
      <c r="G340" s="339"/>
      <c r="H340" s="389" t="s">
        <v>128</v>
      </c>
      <c r="I340" s="437"/>
      <c r="J340" s="13"/>
    </row>
    <row r="341" spans="1:10" s="53" customFormat="1" ht="25.5">
      <c r="A341" s="47"/>
      <c r="B341" s="42"/>
      <c r="C341" s="48"/>
      <c r="D341" s="49">
        <v>2030</v>
      </c>
      <c r="E341" s="50" t="s">
        <v>23</v>
      </c>
      <c r="F341" s="64">
        <v>213803</v>
      </c>
      <c r="G341" s="328">
        <v>213803</v>
      </c>
      <c r="H341" s="384">
        <f>SUM(G341*100/F341)</f>
        <v>100</v>
      </c>
      <c r="I341" s="495">
        <v>0</v>
      </c>
      <c r="J341" s="52"/>
    </row>
    <row r="342" spans="1:10" s="44" customFormat="1" ht="12.75">
      <c r="A342" s="54"/>
      <c r="B342" s="95"/>
      <c r="C342" s="66"/>
      <c r="D342" s="95"/>
      <c r="E342" s="131" t="s">
        <v>31</v>
      </c>
      <c r="F342" s="74"/>
      <c r="G342" s="445"/>
      <c r="H342" s="387" t="s">
        <v>128</v>
      </c>
      <c r="I342" s="496"/>
      <c r="J342" s="42"/>
    </row>
    <row r="343" spans="1:10" s="14" customFormat="1" ht="12.75">
      <c r="A343" s="25"/>
      <c r="B343" s="175">
        <v>85219</v>
      </c>
      <c r="C343" s="18"/>
      <c r="D343" s="19"/>
      <c r="E343" s="176" t="s">
        <v>85</v>
      </c>
      <c r="F343" s="177">
        <f>SUM(F346:F348)</f>
        <v>108694</v>
      </c>
      <c r="G343" s="284">
        <f>SUM(G346:G348)</f>
        <v>106142.59</v>
      </c>
      <c r="H343" s="390">
        <f>SUM(G343*100/F343)</f>
        <v>97.65266712054023</v>
      </c>
      <c r="I343" s="284">
        <f>SUM(I346:I348)</f>
        <v>0</v>
      </c>
      <c r="J343" s="13"/>
    </row>
    <row r="344" spans="1:10" s="14" customFormat="1" ht="12.75">
      <c r="A344" s="11"/>
      <c r="B344" s="268"/>
      <c r="C344" s="220"/>
      <c r="D344" s="40"/>
      <c r="E344" s="266" t="s">
        <v>45</v>
      </c>
      <c r="F344" s="267">
        <f>SUM(F346:F348)</f>
        <v>108694</v>
      </c>
      <c r="G344" s="337">
        <f>SUM(G346:G348)</f>
        <v>106142.59</v>
      </c>
      <c r="H344" s="375">
        <f>SUM(G344*100/F344)</f>
        <v>97.65266712054023</v>
      </c>
      <c r="I344" s="418">
        <f>SUM(I346:I348)</f>
        <v>0</v>
      </c>
      <c r="J344" s="13"/>
    </row>
    <row r="345" spans="1:10" s="14" customFormat="1" ht="12.75">
      <c r="A345" s="11"/>
      <c r="B345" s="268"/>
      <c r="C345" s="15"/>
      <c r="D345" s="27"/>
      <c r="E345" s="273" t="s">
        <v>46</v>
      </c>
      <c r="F345" s="267"/>
      <c r="G345" s="339"/>
      <c r="H345" s="375" t="s">
        <v>128</v>
      </c>
      <c r="I345" s="437"/>
      <c r="J345" s="13"/>
    </row>
    <row r="346" spans="1:10" s="53" customFormat="1" ht="28.5" customHeight="1">
      <c r="A346" s="58"/>
      <c r="B346" s="58"/>
      <c r="C346" s="178"/>
      <c r="D346" s="179">
        <v>920</v>
      </c>
      <c r="E346" s="180" t="s">
        <v>66</v>
      </c>
      <c r="F346" s="538">
        <v>7900</v>
      </c>
      <c r="G346" s="539">
        <v>5348.59</v>
      </c>
      <c r="H346" s="410">
        <f>SUM(G346*100/F346)</f>
        <v>67.70367088607595</v>
      </c>
      <c r="I346" s="419">
        <v>0</v>
      </c>
      <c r="J346" s="52"/>
    </row>
    <row r="347" spans="1:10" s="53" customFormat="1" ht="25.5">
      <c r="A347" s="55"/>
      <c r="B347" s="54"/>
      <c r="C347" s="274"/>
      <c r="D347" s="171">
        <v>2030</v>
      </c>
      <c r="E347" s="50" t="s">
        <v>23</v>
      </c>
      <c r="F347" s="173">
        <v>100794</v>
      </c>
      <c r="G347" s="551">
        <v>100794</v>
      </c>
      <c r="H347" s="375">
        <f>SUM(G347*100/F347)</f>
        <v>100</v>
      </c>
      <c r="I347" s="501">
        <v>0</v>
      </c>
      <c r="J347" s="52"/>
    </row>
    <row r="348" spans="1:10" s="44" customFormat="1" ht="38.25">
      <c r="A348" s="25"/>
      <c r="B348" s="708"/>
      <c r="C348" s="66"/>
      <c r="D348" s="95"/>
      <c r="E348" s="131" t="s">
        <v>32</v>
      </c>
      <c r="F348" s="122"/>
      <c r="G348" s="445"/>
      <c r="H348" s="387" t="s">
        <v>128</v>
      </c>
      <c r="I348" s="496"/>
      <c r="J348" s="42"/>
    </row>
    <row r="349" spans="1:10" s="14" customFormat="1" ht="25.5">
      <c r="A349" s="25"/>
      <c r="B349" s="175">
        <v>85228</v>
      </c>
      <c r="C349" s="20"/>
      <c r="D349" s="21"/>
      <c r="E349" s="182" t="s">
        <v>76</v>
      </c>
      <c r="F349" s="183">
        <f>SUM(F352:F358)</f>
        <v>486000</v>
      </c>
      <c r="G349" s="284">
        <f>SUM(G352:G358)</f>
        <v>471920.89</v>
      </c>
      <c r="H349" s="388">
        <f>SUM(G349*100/F349)</f>
        <v>97.10306378600824</v>
      </c>
      <c r="I349" s="284">
        <f>SUM(I352:I358)</f>
        <v>195.23</v>
      </c>
      <c r="J349" s="13"/>
    </row>
    <row r="350" spans="1:10" s="14" customFormat="1" ht="12.75">
      <c r="A350" s="11"/>
      <c r="B350" s="268"/>
      <c r="C350" s="220"/>
      <c r="D350" s="40"/>
      <c r="E350" s="266" t="s">
        <v>45</v>
      </c>
      <c r="F350" s="267">
        <f>SUM(F352:F358)</f>
        <v>486000</v>
      </c>
      <c r="G350" s="337">
        <f>SUM(G352:G358)</f>
        <v>471920.89</v>
      </c>
      <c r="H350" s="375">
        <f>SUM(G350*100/F350)</f>
        <v>97.10306378600824</v>
      </c>
      <c r="I350" s="418">
        <f>SUM(I352:I354)</f>
        <v>195.23</v>
      </c>
      <c r="J350" s="13"/>
    </row>
    <row r="351" spans="1:10" s="14" customFormat="1" ht="12.75">
      <c r="A351" s="11"/>
      <c r="B351" s="268"/>
      <c r="C351" s="15"/>
      <c r="D351" s="27"/>
      <c r="E351" s="273" t="s">
        <v>46</v>
      </c>
      <c r="F351" s="267"/>
      <c r="G351" s="443"/>
      <c r="H351" s="375" t="s">
        <v>128</v>
      </c>
      <c r="I351" s="470"/>
      <c r="J351" s="13"/>
    </row>
    <row r="352" spans="1:10" s="53" customFormat="1" ht="25.5">
      <c r="A352" s="58"/>
      <c r="B352" s="58"/>
      <c r="C352" s="184"/>
      <c r="D352" s="98">
        <v>830</v>
      </c>
      <c r="E352" s="185" t="s">
        <v>67</v>
      </c>
      <c r="F352" s="100">
        <v>61800</v>
      </c>
      <c r="G352" s="288">
        <v>51825.76</v>
      </c>
      <c r="H352" s="417">
        <f>SUM(G352*100/F352)</f>
        <v>83.86045307443365</v>
      </c>
      <c r="I352" s="419">
        <v>195.23</v>
      </c>
      <c r="J352" s="52"/>
    </row>
    <row r="353" spans="1:10" s="53" customFormat="1" ht="25.5">
      <c r="A353" s="54"/>
      <c r="B353" s="56"/>
      <c r="C353" s="77"/>
      <c r="D353" s="49">
        <v>2010</v>
      </c>
      <c r="E353" s="57" t="s">
        <v>69</v>
      </c>
      <c r="F353" s="64">
        <v>422800</v>
      </c>
      <c r="G353" s="328">
        <v>418757.2</v>
      </c>
      <c r="H353" s="375">
        <f>SUM(G353*100/F353)</f>
        <v>99.0438032166509</v>
      </c>
      <c r="I353" s="501">
        <v>0</v>
      </c>
      <c r="J353" s="52"/>
    </row>
    <row r="354" spans="1:10" s="53" customFormat="1" ht="12.75">
      <c r="A354" s="55"/>
      <c r="B354" s="55"/>
      <c r="C354" s="55"/>
      <c r="D354" s="56"/>
      <c r="E354" s="57" t="s">
        <v>142</v>
      </c>
      <c r="F354" s="52"/>
      <c r="G354" s="58" t="s">
        <v>128</v>
      </c>
      <c r="H354" s="384" t="s">
        <v>128</v>
      </c>
      <c r="I354" s="495"/>
      <c r="J354" s="52"/>
    </row>
    <row r="355" spans="1:10" s="53" customFormat="1" ht="12.75">
      <c r="A355" s="55"/>
      <c r="B355" s="54"/>
      <c r="C355" s="74"/>
      <c r="D355" s="95"/>
      <c r="E355" s="131" t="s">
        <v>28</v>
      </c>
      <c r="F355" s="74"/>
      <c r="G355" s="59"/>
      <c r="H355" s="384" t="s">
        <v>128</v>
      </c>
      <c r="I355" s="490"/>
      <c r="J355" s="52"/>
    </row>
    <row r="356" spans="1:10" s="53" customFormat="1" ht="14.25" customHeight="1">
      <c r="A356" s="55"/>
      <c r="B356" s="54"/>
      <c r="C356" s="77"/>
      <c r="D356" s="117">
        <v>2360</v>
      </c>
      <c r="E356" s="50" t="s">
        <v>33</v>
      </c>
      <c r="F356" s="130">
        <v>1400</v>
      </c>
      <c r="G356" s="494">
        <v>1337.93</v>
      </c>
      <c r="H356" s="375">
        <f>SUM(G356*100/F356)</f>
        <v>95.56642857142857</v>
      </c>
      <c r="I356" s="495">
        <v>0</v>
      </c>
      <c r="J356" s="52"/>
    </row>
    <row r="357" spans="1:10" s="53" customFormat="1" ht="12.75">
      <c r="A357" s="55"/>
      <c r="B357" s="55"/>
      <c r="C357" s="55"/>
      <c r="D357" s="52"/>
      <c r="E357" s="57" t="s">
        <v>1</v>
      </c>
      <c r="F357" s="52"/>
      <c r="G357" s="438"/>
      <c r="H357" s="384" t="s">
        <v>128</v>
      </c>
      <c r="I357" s="472"/>
      <c r="J357" s="52"/>
    </row>
    <row r="358" spans="1:10" s="44" customFormat="1" ht="38.25">
      <c r="A358" s="54"/>
      <c r="B358" s="95"/>
      <c r="C358" s="66"/>
      <c r="D358" s="74"/>
      <c r="E358" s="131" t="s">
        <v>34</v>
      </c>
      <c r="F358" s="74"/>
      <c r="G358" s="445"/>
      <c r="H358" s="387" t="s">
        <v>128</v>
      </c>
      <c r="I358" s="471"/>
      <c r="J358" s="42"/>
    </row>
    <row r="359" spans="1:10" s="14" customFormat="1" ht="15" customHeight="1">
      <c r="A359" s="25"/>
      <c r="B359" s="175">
        <v>85278</v>
      </c>
      <c r="C359" s="18"/>
      <c r="D359" s="19"/>
      <c r="E359" s="176" t="s">
        <v>168</v>
      </c>
      <c r="F359" s="601">
        <f>SUM(F360)</f>
        <v>6000</v>
      </c>
      <c r="G359" s="177">
        <f>SUM(G360)</f>
        <v>6000</v>
      </c>
      <c r="H359" s="440">
        <f>SUM(G359*100/F359)</f>
        <v>100</v>
      </c>
      <c r="I359" s="601">
        <f>SUM(I360)</f>
        <v>0</v>
      </c>
      <c r="J359" s="13"/>
    </row>
    <row r="360" spans="1:10" s="14" customFormat="1" ht="12.75">
      <c r="A360" s="11"/>
      <c r="B360" s="268"/>
      <c r="C360" s="220"/>
      <c r="D360" s="40"/>
      <c r="E360" s="266" t="s">
        <v>45</v>
      </c>
      <c r="F360" s="267">
        <f>SUM(F362)</f>
        <v>6000</v>
      </c>
      <c r="G360" s="267">
        <f>SUM(G362)</f>
        <v>6000</v>
      </c>
      <c r="H360" s="410">
        <f>SUM(G360*100/F360)</f>
        <v>100</v>
      </c>
      <c r="I360" s="418">
        <f>SUM(I362)</f>
        <v>0</v>
      </c>
      <c r="J360" s="13"/>
    </row>
    <row r="361" spans="1:10" s="14" customFormat="1" ht="12.75">
      <c r="A361" s="11"/>
      <c r="B361" s="268"/>
      <c r="C361" s="15"/>
      <c r="D361" s="27"/>
      <c r="E361" s="273" t="s">
        <v>46</v>
      </c>
      <c r="F361" s="267"/>
      <c r="G361" s="602"/>
      <c r="H361" s="417" t="s">
        <v>128</v>
      </c>
      <c r="I361" s="437"/>
      <c r="J361" s="13"/>
    </row>
    <row r="362" spans="1:10" s="44" customFormat="1" ht="25.5">
      <c r="A362" s="58"/>
      <c r="B362" s="47"/>
      <c r="C362" s="415"/>
      <c r="D362" s="49">
        <v>2010</v>
      </c>
      <c r="E362" s="57" t="s">
        <v>69</v>
      </c>
      <c r="F362" s="173">
        <v>6000</v>
      </c>
      <c r="G362" s="603">
        <v>6000</v>
      </c>
      <c r="H362" s="410">
        <f>SUM(G362*100/F362)</f>
        <v>100</v>
      </c>
      <c r="I362" s="501">
        <v>0</v>
      </c>
      <c r="J362" s="42"/>
    </row>
    <row r="363" spans="1:10" s="44" customFormat="1" ht="90.75" customHeight="1">
      <c r="A363" s="58"/>
      <c r="B363" s="132"/>
      <c r="C363" s="60"/>
      <c r="D363" s="90"/>
      <c r="E363" s="131" t="s">
        <v>169</v>
      </c>
      <c r="F363" s="152"/>
      <c r="G363" s="132"/>
      <c r="H363" s="421" t="s">
        <v>128</v>
      </c>
      <c r="I363" s="496"/>
      <c r="J363" s="42"/>
    </row>
    <row r="364" spans="1:10" s="14" customFormat="1" ht="12.75">
      <c r="A364" s="25"/>
      <c r="B364" s="103">
        <v>85295</v>
      </c>
      <c r="C364" s="18"/>
      <c r="D364" s="19"/>
      <c r="E364" s="176" t="s">
        <v>106</v>
      </c>
      <c r="F364" s="177">
        <f>SUM(F365)</f>
        <v>417089</v>
      </c>
      <c r="G364" s="334">
        <f>SUM(G365)</f>
        <v>398789.34</v>
      </c>
      <c r="H364" s="390">
        <f>SUM(G364*100/F364)</f>
        <v>95.61252874086826</v>
      </c>
      <c r="I364" s="284">
        <f>SUM(I367:I372)</f>
        <v>0</v>
      </c>
      <c r="J364" s="13"/>
    </row>
    <row r="365" spans="1:10" s="14" customFormat="1" ht="12.75">
      <c r="A365" s="11"/>
      <c r="B365" s="268"/>
      <c r="C365" s="220"/>
      <c r="D365" s="40"/>
      <c r="E365" s="266" t="s">
        <v>45</v>
      </c>
      <c r="F365" s="267">
        <f>SUM(F367,F368,F371)</f>
        <v>417089</v>
      </c>
      <c r="G365" s="267">
        <f>SUM(G367,G368,G371)</f>
        <v>398789.34</v>
      </c>
      <c r="H365" s="375">
        <f>SUM(G365*100/F365)</f>
        <v>95.61252874086826</v>
      </c>
      <c r="I365" s="418">
        <f>SUM(I367:I372)</f>
        <v>0</v>
      </c>
      <c r="J365" s="13"/>
    </row>
    <row r="366" spans="1:10" s="14" customFormat="1" ht="12.75">
      <c r="A366" s="11"/>
      <c r="B366" s="268"/>
      <c r="C366" s="15"/>
      <c r="D366" s="27"/>
      <c r="E366" s="273" t="s">
        <v>46</v>
      </c>
      <c r="F366" s="267"/>
      <c r="G366" s="443"/>
      <c r="H366" s="375" t="s">
        <v>128</v>
      </c>
      <c r="I366" s="437"/>
      <c r="J366" s="13"/>
    </row>
    <row r="367" spans="1:10" s="53" customFormat="1" ht="38.25">
      <c r="A367" s="55"/>
      <c r="B367" s="55"/>
      <c r="C367" s="631"/>
      <c r="D367" s="632">
        <v>970</v>
      </c>
      <c r="E367" s="633" t="s">
        <v>62</v>
      </c>
      <c r="F367" s="634">
        <v>96192</v>
      </c>
      <c r="G367" s="537">
        <v>86879.17</v>
      </c>
      <c r="H367" s="417">
        <f>SUM(G367*100/F367)</f>
        <v>90.31849841982701</v>
      </c>
      <c r="I367" s="419">
        <v>0</v>
      </c>
      <c r="J367" s="52"/>
    </row>
    <row r="368" spans="1:10" s="53" customFormat="1" ht="25.5">
      <c r="A368" s="55"/>
      <c r="B368" s="55"/>
      <c r="C368" s="81"/>
      <c r="D368" s="49">
        <v>2010</v>
      </c>
      <c r="E368" s="78" t="s">
        <v>69</v>
      </c>
      <c r="F368" s="65">
        <v>163197</v>
      </c>
      <c r="G368" s="328">
        <v>154210.17</v>
      </c>
      <c r="H368" s="428">
        <f>SUM(G368*100/F368)</f>
        <v>94.49326274380044</v>
      </c>
      <c r="I368" s="488">
        <v>0</v>
      </c>
      <c r="J368" s="52"/>
    </row>
    <row r="369" spans="1:10" s="44" customFormat="1" ht="25.5">
      <c r="A369" s="55"/>
      <c r="B369" s="55"/>
      <c r="C369" s="55"/>
      <c r="D369" s="56"/>
      <c r="E369" s="80" t="s">
        <v>145</v>
      </c>
      <c r="F369" s="58" t="s">
        <v>128</v>
      </c>
      <c r="G369" s="58"/>
      <c r="H369" s="429" t="s">
        <v>128</v>
      </c>
      <c r="I369" s="548"/>
      <c r="J369" s="42"/>
    </row>
    <row r="370" spans="1:10" s="424" customFormat="1" ht="166.5" customHeight="1">
      <c r="A370" s="422"/>
      <c r="B370" s="422"/>
      <c r="C370" s="425"/>
      <c r="D370" s="426"/>
      <c r="E370" s="427" t="s">
        <v>216</v>
      </c>
      <c r="F370" s="409" t="s">
        <v>128</v>
      </c>
      <c r="G370" s="409" t="s">
        <v>128</v>
      </c>
      <c r="H370" s="430"/>
      <c r="I370" s="549"/>
      <c r="J370" s="423"/>
    </row>
    <row r="371" spans="1:10" s="53" customFormat="1" ht="25.5">
      <c r="A371" s="55"/>
      <c r="B371" s="55"/>
      <c r="C371" s="55"/>
      <c r="D371" s="211">
        <v>2030</v>
      </c>
      <c r="E371" s="57" t="s">
        <v>35</v>
      </c>
      <c r="F371" s="411">
        <v>157700</v>
      </c>
      <c r="G371" s="552">
        <v>157700</v>
      </c>
      <c r="H371" s="384">
        <f>SUM(G371*100/F371)</f>
        <v>100</v>
      </c>
      <c r="I371" s="495">
        <v>0</v>
      </c>
      <c r="J371" s="52"/>
    </row>
    <row r="372" spans="1:10" s="53" customFormat="1" ht="51.75" thickBot="1">
      <c r="A372" s="66"/>
      <c r="B372" s="66"/>
      <c r="C372" s="66"/>
      <c r="D372" s="95"/>
      <c r="E372" s="131" t="s">
        <v>36</v>
      </c>
      <c r="F372" s="74"/>
      <c r="G372" s="451"/>
      <c r="H372" s="385" t="s">
        <v>128</v>
      </c>
      <c r="I372" s="480"/>
      <c r="J372" s="52"/>
    </row>
    <row r="373" spans="1:10" s="44" customFormat="1" ht="12.75">
      <c r="A373" s="436">
        <v>853</v>
      </c>
      <c r="B373" s="431"/>
      <c r="C373" s="431"/>
      <c r="D373" s="432"/>
      <c r="E373" s="433" t="s">
        <v>44</v>
      </c>
      <c r="F373" s="434">
        <f>SUM(F374)</f>
        <v>809518</v>
      </c>
      <c r="G373" s="570">
        <f>SUM(G374)</f>
        <v>794704.3</v>
      </c>
      <c r="H373" s="435">
        <f>SUM(G373*100/F373)</f>
        <v>98.17005922042499</v>
      </c>
      <c r="I373" s="555">
        <f>SUM(I374)</f>
        <v>2199</v>
      </c>
      <c r="J373" s="42"/>
    </row>
    <row r="374" spans="1:10" s="14" customFormat="1" ht="12.75">
      <c r="A374" s="25"/>
      <c r="B374" s="119">
        <v>85305</v>
      </c>
      <c r="C374" s="12"/>
      <c r="D374" s="29"/>
      <c r="E374" s="45" t="s">
        <v>158</v>
      </c>
      <c r="F374" s="87">
        <f>SUM(F385,F375)</f>
        <v>809518</v>
      </c>
      <c r="G374" s="87">
        <f>SUM(G385,G375)</f>
        <v>794704.3</v>
      </c>
      <c r="H374" s="375">
        <f>SUM(G374*100/F374)</f>
        <v>98.17005922042499</v>
      </c>
      <c r="I374" s="87">
        <f>SUM(I385,I375)</f>
        <v>2199</v>
      </c>
      <c r="J374" s="13"/>
    </row>
    <row r="375" spans="1:10" s="14" customFormat="1" ht="12.75">
      <c r="A375" s="25"/>
      <c r="B375" s="265"/>
      <c r="C375" s="220"/>
      <c r="D375" s="40"/>
      <c r="E375" s="266" t="s">
        <v>45</v>
      </c>
      <c r="F375" s="267">
        <f>SUM(F377:F383)</f>
        <v>599778</v>
      </c>
      <c r="G375" s="267">
        <f>SUM(G377:G383)</f>
        <v>600137.26</v>
      </c>
      <c r="H375" s="375">
        <f>SUM(G375*100/F375)</f>
        <v>100.05989882923349</v>
      </c>
      <c r="I375" s="418">
        <f>SUM(I377:I383)</f>
        <v>2199</v>
      </c>
      <c r="J375" s="13"/>
    </row>
    <row r="376" spans="1:10" s="14" customFormat="1" ht="12.75">
      <c r="A376" s="11"/>
      <c r="B376" s="268"/>
      <c r="C376" s="15"/>
      <c r="D376" s="27"/>
      <c r="E376" s="273" t="s">
        <v>46</v>
      </c>
      <c r="F376" s="267"/>
      <c r="G376" s="339"/>
      <c r="H376" s="389" t="s">
        <v>128</v>
      </c>
      <c r="I376" s="437"/>
      <c r="J376" s="13"/>
    </row>
    <row r="377" spans="1:10" s="53" customFormat="1" ht="25.5">
      <c r="A377" s="55"/>
      <c r="B377" s="54"/>
      <c r="C377" s="122"/>
      <c r="D377" s="123">
        <v>830</v>
      </c>
      <c r="E377" s="124" t="s">
        <v>159</v>
      </c>
      <c r="F377" s="165">
        <v>103360</v>
      </c>
      <c r="G377" s="567">
        <v>103715.13</v>
      </c>
      <c r="H377" s="384">
        <f>SUM(G377*100/F377)</f>
        <v>100.34358552631579</v>
      </c>
      <c r="I377" s="437">
        <v>1910</v>
      </c>
      <c r="J377" s="52"/>
    </row>
    <row r="378" spans="1:10" s="53" customFormat="1" ht="25.5">
      <c r="A378" s="66"/>
      <c r="B378" s="110"/>
      <c r="C378" s="153"/>
      <c r="D378" s="140">
        <v>920</v>
      </c>
      <c r="E378" s="141" t="s">
        <v>160</v>
      </c>
      <c r="F378" s="159">
        <v>240</v>
      </c>
      <c r="G378" s="540">
        <v>124.13</v>
      </c>
      <c r="H378" s="389">
        <f>SUM(G378*100/F378)</f>
        <v>51.72083333333333</v>
      </c>
      <c r="I378" s="419">
        <v>0</v>
      </c>
      <c r="J378" s="52"/>
    </row>
    <row r="379" spans="1:9" s="116" customFormat="1" ht="12.75">
      <c r="A379" s="112" t="s">
        <v>121</v>
      </c>
      <c r="B379" s="113">
        <v>8</v>
      </c>
      <c r="C379" s="114"/>
      <c r="D379" s="114"/>
      <c r="E379" s="115"/>
      <c r="F379" s="114"/>
      <c r="G379" s="447" t="s">
        <v>161</v>
      </c>
      <c r="H379" s="382" t="s">
        <v>128</v>
      </c>
      <c r="I379" s="475"/>
    </row>
    <row r="380" spans="1:9" s="1" customFormat="1" ht="13.5" thickBot="1">
      <c r="A380" s="5"/>
      <c r="B380" s="4"/>
      <c r="C380" s="2"/>
      <c r="D380" s="2"/>
      <c r="E380" s="10"/>
      <c r="F380" s="2"/>
      <c r="G380" s="320"/>
      <c r="H380" s="383" t="s">
        <v>128</v>
      </c>
      <c r="I380" s="478"/>
    </row>
    <row r="381" spans="1:10" s="3" customFormat="1" ht="11.25" customHeight="1" thickBot="1">
      <c r="A381" s="289" t="s">
        <v>89</v>
      </c>
      <c r="B381" s="290" t="s">
        <v>118</v>
      </c>
      <c r="C381" s="709" t="s">
        <v>100</v>
      </c>
      <c r="D381" s="710"/>
      <c r="E381" s="292" t="s">
        <v>88</v>
      </c>
      <c r="F381" s="291" t="s">
        <v>125</v>
      </c>
      <c r="G381" s="229" t="s">
        <v>126</v>
      </c>
      <c r="H381" s="399" t="s">
        <v>127</v>
      </c>
      <c r="I381" s="231" t="s">
        <v>132</v>
      </c>
      <c r="J381" s="6"/>
    </row>
    <row r="382" spans="1:10" s="53" customFormat="1" ht="51">
      <c r="A382" s="58"/>
      <c r="B382" s="47"/>
      <c r="C382" s="484"/>
      <c r="D382" s="632">
        <v>970</v>
      </c>
      <c r="E382" s="675" t="s">
        <v>234</v>
      </c>
      <c r="F382" s="634">
        <v>0</v>
      </c>
      <c r="G382" s="537">
        <v>120</v>
      </c>
      <c r="H382" s="417" t="s">
        <v>128</v>
      </c>
      <c r="I382" s="419">
        <v>289</v>
      </c>
      <c r="J382" s="52"/>
    </row>
    <row r="383" spans="1:10" s="44" customFormat="1" ht="25.5">
      <c r="A383" s="58"/>
      <c r="B383" s="47"/>
      <c r="C383" s="42"/>
      <c r="D383" s="211">
        <v>2030</v>
      </c>
      <c r="E383" s="57" t="s">
        <v>35</v>
      </c>
      <c r="F383" s="411">
        <v>496178</v>
      </c>
      <c r="G383" s="605">
        <v>496178</v>
      </c>
      <c r="H383" s="413">
        <f>SUM(G383*100/F383)</f>
        <v>100</v>
      </c>
      <c r="I383" s="495">
        <v>0</v>
      </c>
      <c r="J383" s="42"/>
    </row>
    <row r="384" spans="1:10" s="44" customFormat="1" ht="52.5" customHeight="1">
      <c r="A384" s="58"/>
      <c r="B384" s="132"/>
      <c r="C384" s="60"/>
      <c r="D384" s="90"/>
      <c r="E384" s="595" t="s">
        <v>215</v>
      </c>
      <c r="F384" s="60"/>
      <c r="G384" s="59"/>
      <c r="H384" s="421" t="s">
        <v>128</v>
      </c>
      <c r="I384" s="490"/>
      <c r="J384" s="42"/>
    </row>
    <row r="385" spans="1:10" s="14" customFormat="1" ht="12.75">
      <c r="A385" s="25"/>
      <c r="B385" s="465"/>
      <c r="C385" s="220"/>
      <c r="D385" s="40"/>
      <c r="E385" s="266" t="s">
        <v>47</v>
      </c>
      <c r="F385" s="267">
        <f>SUM(F387)</f>
        <v>209740</v>
      </c>
      <c r="G385" s="337">
        <f>SUM(G387)</f>
        <v>194567.04</v>
      </c>
      <c r="H385" s="389">
        <f>SUM(G385*100/F385)</f>
        <v>92.76582435396205</v>
      </c>
      <c r="I385" s="418">
        <f>SUM(I387:I388)</f>
        <v>0</v>
      </c>
      <c r="J385" s="13"/>
    </row>
    <row r="386" spans="1:10" s="14" customFormat="1" ht="12.75">
      <c r="A386" s="25"/>
      <c r="B386" s="268"/>
      <c r="C386" s="15"/>
      <c r="D386" s="27"/>
      <c r="E386" s="372" t="s">
        <v>46</v>
      </c>
      <c r="F386" s="96"/>
      <c r="G386" s="461"/>
      <c r="H386" s="410" t="s">
        <v>128</v>
      </c>
      <c r="I386" s="505"/>
      <c r="J386" s="13"/>
    </row>
    <row r="387" spans="1:10" s="214" customFormat="1" ht="38.25">
      <c r="A387" s="217"/>
      <c r="B387" s="216"/>
      <c r="C387" s="218"/>
      <c r="D387" s="117">
        <v>6330</v>
      </c>
      <c r="E387" s="78" t="s">
        <v>206</v>
      </c>
      <c r="F387" s="51">
        <v>209740</v>
      </c>
      <c r="G387" s="462">
        <v>194567.04</v>
      </c>
      <c r="H387" s="375">
        <f>SUM(G387*100/F387)</f>
        <v>92.76582435396205</v>
      </c>
      <c r="I387" s="501">
        <v>0</v>
      </c>
      <c r="J387" s="213"/>
    </row>
    <row r="388" spans="1:10" s="214" customFormat="1" ht="65.25" customHeight="1" thickBot="1">
      <c r="A388" s="697"/>
      <c r="B388" s="698"/>
      <c r="C388" s="699"/>
      <c r="D388" s="698"/>
      <c r="E388" s="700" t="s">
        <v>217</v>
      </c>
      <c r="F388" s="697"/>
      <c r="G388" s="366" t="s">
        <v>128</v>
      </c>
      <c r="H388" s="625" t="s">
        <v>128</v>
      </c>
      <c r="I388" s="562"/>
      <c r="J388" s="213"/>
    </row>
    <row r="389" spans="1:10" s="44" customFormat="1" ht="12.75">
      <c r="A389" s="637">
        <v>854</v>
      </c>
      <c r="B389" s="251"/>
      <c r="C389" s="251"/>
      <c r="D389" s="260"/>
      <c r="E389" s="249" t="s">
        <v>84</v>
      </c>
      <c r="F389" s="261">
        <f>SUM(F390)</f>
        <v>178984</v>
      </c>
      <c r="G389" s="512">
        <f>SUM(G390)</f>
        <v>164860.75</v>
      </c>
      <c r="H389" s="386">
        <f>SUM(G389*100/F389)</f>
        <v>92.10921087918473</v>
      </c>
      <c r="I389" s="555">
        <f>SUM(I390)</f>
        <v>0</v>
      </c>
      <c r="J389" s="42"/>
    </row>
    <row r="390" spans="1:10" s="14" customFormat="1" ht="12.75">
      <c r="A390" s="25"/>
      <c r="B390" s="181">
        <v>85415</v>
      </c>
      <c r="C390" s="16"/>
      <c r="D390" s="17"/>
      <c r="E390" s="186" t="s">
        <v>110</v>
      </c>
      <c r="F390" s="187">
        <f>SUM(F391)</f>
        <v>178984</v>
      </c>
      <c r="G390" s="556">
        <f>SUM(G391)</f>
        <v>164860.75</v>
      </c>
      <c r="H390" s="414">
        <f>SUM(G390*100/F390)</f>
        <v>92.10921087918473</v>
      </c>
      <c r="I390" s="534">
        <f>SUM(I393:I393)</f>
        <v>0</v>
      </c>
      <c r="J390" s="13"/>
    </row>
    <row r="391" spans="1:10" s="14" customFormat="1" ht="12.75">
      <c r="A391" s="25"/>
      <c r="B391" s="268"/>
      <c r="C391" s="220"/>
      <c r="D391" s="40"/>
      <c r="E391" s="266" t="s">
        <v>45</v>
      </c>
      <c r="F391" s="267">
        <f>SUM(F393:F395)</f>
        <v>178984</v>
      </c>
      <c r="G391" s="267">
        <f>SUM(G393:G395)</f>
        <v>164860.75</v>
      </c>
      <c r="H391" s="410">
        <f>SUM(G391*100/F391)</f>
        <v>92.10921087918473</v>
      </c>
      <c r="I391" s="418">
        <f>SUM(I393:I394)</f>
        <v>0</v>
      </c>
      <c r="J391" s="13"/>
    </row>
    <row r="392" spans="1:10" s="14" customFormat="1" ht="12.75">
      <c r="A392" s="25"/>
      <c r="B392" s="268"/>
      <c r="C392" s="15"/>
      <c r="D392" s="27"/>
      <c r="E392" s="273" t="s">
        <v>46</v>
      </c>
      <c r="F392" s="267"/>
      <c r="G392" s="339"/>
      <c r="H392" s="410" t="s">
        <v>128</v>
      </c>
      <c r="I392" s="437"/>
      <c r="J392" s="13"/>
    </row>
    <row r="393" spans="1:10" s="53" customFormat="1" ht="25.5">
      <c r="A393" s="47"/>
      <c r="B393" s="58"/>
      <c r="C393" s="188"/>
      <c r="D393" s="171">
        <v>2030</v>
      </c>
      <c r="E393" s="172" t="s">
        <v>23</v>
      </c>
      <c r="F393" s="189">
        <v>103431</v>
      </c>
      <c r="G393" s="554">
        <v>94082.27</v>
      </c>
      <c r="H393" s="410">
        <f>SUM(G393*100/F393)</f>
        <v>90.96138488460906</v>
      </c>
      <c r="I393" s="501">
        <v>0</v>
      </c>
      <c r="J393" s="52"/>
    </row>
    <row r="394" spans="1:10" s="44" customFormat="1" ht="38.25">
      <c r="A394" s="54"/>
      <c r="B394" s="56"/>
      <c r="C394" s="74"/>
      <c r="D394" s="95"/>
      <c r="E394" s="595" t="s">
        <v>147</v>
      </c>
      <c r="F394" s="74"/>
      <c r="G394" s="445"/>
      <c r="H394" s="387" t="s">
        <v>128</v>
      </c>
      <c r="I394" s="471"/>
      <c r="J394" s="42"/>
    </row>
    <row r="395" spans="1:10" s="44" customFormat="1" ht="51">
      <c r="A395" s="58"/>
      <c r="B395" s="58"/>
      <c r="C395" s="58"/>
      <c r="D395" s="211">
        <v>2040</v>
      </c>
      <c r="E395" s="667" t="s">
        <v>210</v>
      </c>
      <c r="F395" s="665">
        <v>75553</v>
      </c>
      <c r="G395" s="668">
        <v>70778.48</v>
      </c>
      <c r="H395" s="413">
        <f>SUM(G395*100/F395)</f>
        <v>93.6805686074676</v>
      </c>
      <c r="I395" s="495">
        <v>0</v>
      </c>
      <c r="J395" s="42"/>
    </row>
    <row r="396" spans="1:10" s="44" customFormat="1" ht="50.25" customHeight="1" thickBot="1">
      <c r="A396" s="354"/>
      <c r="B396" s="354"/>
      <c r="C396" s="354"/>
      <c r="D396" s="669"/>
      <c r="E396" s="301" t="s">
        <v>211</v>
      </c>
      <c r="F396" s="366"/>
      <c r="G396" s="451"/>
      <c r="H396" s="625" t="s">
        <v>128</v>
      </c>
      <c r="I396" s="477"/>
      <c r="J396" s="42"/>
    </row>
    <row r="397" spans="1:10" s="44" customFormat="1" ht="12.75">
      <c r="A397" s="293">
        <v>900</v>
      </c>
      <c r="B397" s="251"/>
      <c r="C397" s="251"/>
      <c r="D397" s="260"/>
      <c r="E397" s="249" t="s">
        <v>109</v>
      </c>
      <c r="F397" s="649">
        <f>SUM(F398,F402,F406,F411)</f>
        <v>771157</v>
      </c>
      <c r="G397" s="649">
        <f>SUM(G398,G402,G406,G411)</f>
        <v>771563.21</v>
      </c>
      <c r="H397" s="386">
        <f>SUM(G397*100/F397)</f>
        <v>100.05267539554202</v>
      </c>
      <c r="I397" s="561">
        <f>SUM(I406,I398,I411)</f>
        <v>0</v>
      </c>
      <c r="J397" s="42"/>
    </row>
    <row r="398" spans="1:10" s="14" customFormat="1" ht="12.75">
      <c r="A398" s="35"/>
      <c r="B398" s="224">
        <v>90003</v>
      </c>
      <c r="C398" s="39"/>
      <c r="D398" s="40"/>
      <c r="E398" s="190" t="s">
        <v>97</v>
      </c>
      <c r="F398" s="191">
        <f>SUM(F399)</f>
        <v>5000</v>
      </c>
      <c r="G398" s="514">
        <f>SUM(G399)</f>
        <v>5406.52</v>
      </c>
      <c r="H398" s="414">
        <f>SUM(G398*100/F398)</f>
        <v>108.1304</v>
      </c>
      <c r="I398" s="514">
        <f>SUM(I401)</f>
        <v>0</v>
      </c>
      <c r="J398" s="13"/>
    </row>
    <row r="399" spans="1:10" s="14" customFormat="1" ht="12.75">
      <c r="A399" s="25"/>
      <c r="B399" s="265"/>
      <c r="C399" s="220"/>
      <c r="D399" s="40"/>
      <c r="E399" s="266" t="s">
        <v>45</v>
      </c>
      <c r="F399" s="267">
        <f>SUM(F401:F401)</f>
        <v>5000</v>
      </c>
      <c r="G399" s="337">
        <f>SUM(G401:G401)</f>
        <v>5406.52</v>
      </c>
      <c r="H399" s="410">
        <f>SUM(G399*100/F399)</f>
        <v>108.1304</v>
      </c>
      <c r="I399" s="418">
        <f>SUM(I401:I401)</f>
        <v>0</v>
      </c>
      <c r="J399" s="13"/>
    </row>
    <row r="400" spans="1:10" s="14" customFormat="1" ht="12.75">
      <c r="A400" s="25"/>
      <c r="B400" s="265"/>
      <c r="C400" s="15"/>
      <c r="D400" s="27"/>
      <c r="E400" s="273" t="s">
        <v>46</v>
      </c>
      <c r="F400" s="267"/>
      <c r="G400" s="339"/>
      <c r="H400" s="417" t="s">
        <v>128</v>
      </c>
      <c r="I400" s="437"/>
      <c r="J400" s="13"/>
    </row>
    <row r="401" spans="1:10" s="53" customFormat="1" ht="38.25">
      <c r="A401" s="47"/>
      <c r="B401" s="60"/>
      <c r="C401" s="59"/>
      <c r="D401" s="75">
        <v>830</v>
      </c>
      <c r="E401" s="303" t="s">
        <v>68</v>
      </c>
      <c r="F401" s="111">
        <v>5000</v>
      </c>
      <c r="G401" s="558">
        <v>5406.52</v>
      </c>
      <c r="H401" s="421">
        <f>SUM(G401*100/F401)</f>
        <v>108.1304</v>
      </c>
      <c r="I401" s="490">
        <v>0</v>
      </c>
      <c r="J401" s="52"/>
    </row>
    <row r="402" spans="1:10" s="14" customFormat="1" ht="12.75">
      <c r="A402" s="25"/>
      <c r="B402" s="224">
        <v>90004</v>
      </c>
      <c r="C402" s="39"/>
      <c r="D402" s="40"/>
      <c r="E402" s="673" t="s">
        <v>212</v>
      </c>
      <c r="F402" s="191">
        <f>SUM(F403)</f>
        <v>3888</v>
      </c>
      <c r="G402" s="514">
        <f>SUM(G403)</f>
        <v>3888</v>
      </c>
      <c r="H402" s="414">
        <f>SUM(G402*100/F402)</f>
        <v>100</v>
      </c>
      <c r="I402" s="514">
        <f>SUM(I405)</f>
        <v>0</v>
      </c>
      <c r="J402" s="13"/>
    </row>
    <row r="403" spans="1:10" s="14" customFormat="1" ht="12.75">
      <c r="A403" s="25"/>
      <c r="B403" s="265"/>
      <c r="C403" s="220"/>
      <c r="D403" s="40"/>
      <c r="E403" s="266" t="s">
        <v>45</v>
      </c>
      <c r="F403" s="267">
        <f>SUM(F405:F405)</f>
        <v>3888</v>
      </c>
      <c r="G403" s="337">
        <f>SUM(G405:G405)</f>
        <v>3888</v>
      </c>
      <c r="H403" s="410">
        <f>SUM(G403*100/F403)</f>
        <v>100</v>
      </c>
      <c r="I403" s="418">
        <f>SUM(I405:I405)</f>
        <v>0</v>
      </c>
      <c r="J403" s="13"/>
    </row>
    <row r="404" spans="1:10" s="14" customFormat="1" ht="12.75">
      <c r="A404" s="25"/>
      <c r="B404" s="265"/>
      <c r="C404" s="15"/>
      <c r="D404" s="27"/>
      <c r="E404" s="273" t="s">
        <v>46</v>
      </c>
      <c r="F404" s="267"/>
      <c r="G404" s="339"/>
      <c r="H404" s="417" t="s">
        <v>128</v>
      </c>
      <c r="I404" s="437"/>
      <c r="J404" s="13"/>
    </row>
    <row r="405" spans="1:10" s="53" customFormat="1" ht="38.25">
      <c r="A405" s="58"/>
      <c r="B405" s="132"/>
      <c r="C405" s="192"/>
      <c r="D405" s="369">
        <v>570</v>
      </c>
      <c r="E405" s="651" t="s">
        <v>228</v>
      </c>
      <c r="F405" s="371">
        <v>3888</v>
      </c>
      <c r="G405" s="515">
        <v>3888</v>
      </c>
      <c r="H405" s="417">
        <f>SUM(G405*100/F405)</f>
        <v>100</v>
      </c>
      <c r="I405" s="419">
        <v>0</v>
      </c>
      <c r="J405" s="52"/>
    </row>
    <row r="406" spans="1:10" s="14" customFormat="1" ht="25.5">
      <c r="A406" s="25"/>
      <c r="B406" s="167">
        <v>90019</v>
      </c>
      <c r="C406" s="26"/>
      <c r="D406" s="27"/>
      <c r="E406" s="138" t="s">
        <v>60</v>
      </c>
      <c r="F406" s="296">
        <f>SUM(F407)</f>
        <v>737269</v>
      </c>
      <c r="G406" s="559">
        <f>SUM(G407)</f>
        <v>737268.69</v>
      </c>
      <c r="H406" s="440">
        <f>SUM(G406*100/F406)</f>
        <v>99.9999579529317</v>
      </c>
      <c r="I406" s="559">
        <f>SUM(I407)</f>
        <v>0</v>
      </c>
      <c r="J406" s="13"/>
    </row>
    <row r="407" spans="1:10" s="14" customFormat="1" ht="12.75">
      <c r="A407" s="25"/>
      <c r="B407" s="223"/>
      <c r="C407" s="220"/>
      <c r="D407" s="40"/>
      <c r="E407" s="266" t="s">
        <v>45</v>
      </c>
      <c r="F407" s="267">
        <f>SUM(F409:F409)</f>
        <v>737269</v>
      </c>
      <c r="G407" s="337">
        <f>SUM(G409:G409)</f>
        <v>737268.69</v>
      </c>
      <c r="H407" s="410">
        <f>SUM(G407*100/F407)</f>
        <v>99.9999579529317</v>
      </c>
      <c r="I407" s="418">
        <f>SUM(I409:I410)</f>
        <v>0</v>
      </c>
      <c r="J407" s="13"/>
    </row>
    <row r="408" spans="1:10" s="14" customFormat="1" ht="12.75">
      <c r="A408" s="25"/>
      <c r="B408" s="270"/>
      <c r="C408" s="15"/>
      <c r="D408" s="27"/>
      <c r="E408" s="273" t="s">
        <v>46</v>
      </c>
      <c r="F408" s="267"/>
      <c r="G408" s="339"/>
      <c r="H408" s="417" t="s">
        <v>128</v>
      </c>
      <c r="I408" s="437"/>
      <c r="J408" s="13"/>
    </row>
    <row r="409" spans="1:10" s="53" customFormat="1" ht="12.75">
      <c r="A409" s="47"/>
      <c r="B409" s="368"/>
      <c r="C409" s="70"/>
      <c r="D409" s="71">
        <v>690</v>
      </c>
      <c r="E409" s="72" t="s">
        <v>99</v>
      </c>
      <c r="F409" s="262">
        <v>737269</v>
      </c>
      <c r="G409" s="535">
        <v>737268.69</v>
      </c>
      <c r="H409" s="410">
        <f>SUM(G409*100/F409)</f>
        <v>99.9999579529317</v>
      </c>
      <c r="I409" s="495">
        <v>0</v>
      </c>
      <c r="J409" s="52"/>
    </row>
    <row r="410" spans="1:10" s="53" customFormat="1" ht="17.25" customHeight="1">
      <c r="A410" s="54"/>
      <c r="B410" s="95"/>
      <c r="C410" s="74"/>
      <c r="D410" s="75"/>
      <c r="E410" s="91" t="s">
        <v>61</v>
      </c>
      <c r="F410" s="76"/>
      <c r="G410" s="560"/>
      <c r="H410" s="421" t="s">
        <v>128</v>
      </c>
      <c r="I410" s="490"/>
      <c r="J410" s="52"/>
    </row>
    <row r="411" spans="1:10" s="14" customFormat="1" ht="12.75">
      <c r="A411" s="25"/>
      <c r="B411" s="167">
        <v>90095</v>
      </c>
      <c r="C411" s="26"/>
      <c r="D411" s="27"/>
      <c r="E411" s="138" t="s">
        <v>106</v>
      </c>
      <c r="F411" s="296">
        <f>SUM(F412)</f>
        <v>25000</v>
      </c>
      <c r="G411" s="296">
        <f>SUM(G412)</f>
        <v>25000</v>
      </c>
      <c r="H411" s="389">
        <f>SUM(G411*100/F411)</f>
        <v>100</v>
      </c>
      <c r="I411" s="559">
        <f>SUM(I412)</f>
        <v>0</v>
      </c>
      <c r="J411" s="13"/>
    </row>
    <row r="412" spans="1:10" s="14" customFormat="1" ht="12.75">
      <c r="A412" s="25"/>
      <c r="B412" s="265"/>
      <c r="C412" s="220"/>
      <c r="D412" s="40"/>
      <c r="E412" s="266" t="s">
        <v>47</v>
      </c>
      <c r="F412" s="267">
        <f>SUM(F414)</f>
        <v>25000</v>
      </c>
      <c r="G412" s="337">
        <f>SUM(G414)</f>
        <v>25000</v>
      </c>
      <c r="H412" s="389">
        <f>SUM(G412*100/F412)</f>
        <v>100</v>
      </c>
      <c r="I412" s="418">
        <f>SUM(I414:I416)</f>
        <v>0</v>
      </c>
      <c r="J412" s="13"/>
    </row>
    <row r="413" spans="1:10" s="14" customFormat="1" ht="12.75">
      <c r="A413" s="25"/>
      <c r="B413" s="268"/>
      <c r="C413" s="15"/>
      <c r="D413" s="27"/>
      <c r="E413" s="372" t="s">
        <v>46</v>
      </c>
      <c r="F413" s="96"/>
      <c r="G413" s="461"/>
      <c r="H413" s="410" t="s">
        <v>128</v>
      </c>
      <c r="I413" s="505"/>
      <c r="J413" s="13"/>
    </row>
    <row r="414" spans="1:10" s="214" customFormat="1" ht="12.75">
      <c r="A414" s="217"/>
      <c r="B414" s="216"/>
      <c r="C414" s="218"/>
      <c r="D414" s="117">
        <v>6297</v>
      </c>
      <c r="E414" s="78" t="s">
        <v>41</v>
      </c>
      <c r="F414" s="51">
        <v>25000</v>
      </c>
      <c r="G414" s="462">
        <v>25000</v>
      </c>
      <c r="H414" s="375">
        <f>SUM(G414*100/F414)</f>
        <v>100</v>
      </c>
      <c r="I414" s="501">
        <v>0</v>
      </c>
      <c r="J414" s="213"/>
    </row>
    <row r="415" spans="1:10" s="214" customFormat="1" ht="13.5" customHeight="1">
      <c r="A415" s="217"/>
      <c r="B415" s="213"/>
      <c r="C415" s="215"/>
      <c r="D415" s="213"/>
      <c r="E415" s="80" t="s">
        <v>42</v>
      </c>
      <c r="F415" s="217"/>
      <c r="G415" s="42" t="s">
        <v>128</v>
      </c>
      <c r="H415" s="413" t="s">
        <v>128</v>
      </c>
      <c r="I415" s="502"/>
      <c r="J415" s="213"/>
    </row>
    <row r="416" spans="1:10" s="214" customFormat="1" ht="12.75">
      <c r="A416" s="217"/>
      <c r="B416" s="213"/>
      <c r="C416" s="215"/>
      <c r="D416" s="213"/>
      <c r="E416" s="80" t="s">
        <v>43</v>
      </c>
      <c r="F416" s="217"/>
      <c r="G416" s="42"/>
      <c r="H416" s="413" t="s">
        <v>128</v>
      </c>
      <c r="I416" s="502"/>
      <c r="J416" s="213"/>
    </row>
    <row r="417" spans="1:10" s="401" customFormat="1" ht="26.25" thickBot="1">
      <c r="A417" s="635"/>
      <c r="B417" s="402"/>
      <c r="C417" s="402"/>
      <c r="D417" s="403"/>
      <c r="E417" s="463" t="s">
        <v>176</v>
      </c>
      <c r="F417" s="441" t="s">
        <v>128</v>
      </c>
      <c r="G417" s="464" t="s">
        <v>128</v>
      </c>
      <c r="H417" s="625" t="s">
        <v>128</v>
      </c>
      <c r="I417" s="562"/>
      <c r="J417" s="400"/>
    </row>
    <row r="418" spans="1:10" s="44" customFormat="1" ht="12.75">
      <c r="A418" s="619">
        <v>921</v>
      </c>
      <c r="B418" s="235"/>
      <c r="C418" s="244"/>
      <c r="D418" s="235"/>
      <c r="E418" s="281" t="s">
        <v>184</v>
      </c>
      <c r="F418" s="620">
        <f>SUM(F426,F419)</f>
        <v>3811</v>
      </c>
      <c r="G418" s="620">
        <f>SUM(G426,G419)</f>
        <v>3391.6</v>
      </c>
      <c r="H418" s="674">
        <f>SUM(G418*100/F418)</f>
        <v>88.99501443190763</v>
      </c>
      <c r="I418" s="620">
        <f>SUM(I426)</f>
        <v>0</v>
      </c>
      <c r="J418" s="42"/>
    </row>
    <row r="419" spans="1:10" s="14" customFormat="1" ht="12.75">
      <c r="A419" s="25"/>
      <c r="B419" s="622">
        <v>92105</v>
      </c>
      <c r="C419" s="39"/>
      <c r="D419" s="220"/>
      <c r="E419" s="623" t="s">
        <v>213</v>
      </c>
      <c r="F419" s="624">
        <f>SUM(F422:F422)</f>
        <v>6</v>
      </c>
      <c r="G419" s="534">
        <f>SUM(G422:G422)</f>
        <v>6.27</v>
      </c>
      <c r="H419" s="660">
        <f>SUM(G419*100/F419)</f>
        <v>104.5</v>
      </c>
      <c r="I419" s="534">
        <f>SUM(I422:I422)</f>
        <v>0</v>
      </c>
      <c r="J419" s="13"/>
    </row>
    <row r="420" spans="1:10" s="14" customFormat="1" ht="12.75">
      <c r="A420" s="25"/>
      <c r="B420" s="335"/>
      <c r="C420" s="220"/>
      <c r="D420" s="40"/>
      <c r="E420" s="336" t="s">
        <v>45</v>
      </c>
      <c r="F420" s="337">
        <f>SUM(F422)</f>
        <v>6</v>
      </c>
      <c r="G420" s="337">
        <f>SUM(G422)</f>
        <v>6.27</v>
      </c>
      <c r="H420" s="389">
        <f>SUM(G420*100/F420)</f>
        <v>104.5</v>
      </c>
      <c r="I420" s="337">
        <f>SUM(I422)</f>
        <v>0</v>
      </c>
      <c r="J420" s="13"/>
    </row>
    <row r="421" spans="1:10" s="14" customFormat="1" ht="12.75">
      <c r="A421" s="25"/>
      <c r="B421" s="335"/>
      <c r="C421" s="15"/>
      <c r="D421" s="27"/>
      <c r="E421" s="338" t="s">
        <v>46</v>
      </c>
      <c r="F421" s="337"/>
      <c r="G421" s="339"/>
      <c r="H421" s="417" t="s">
        <v>128</v>
      </c>
      <c r="I421" s="437"/>
      <c r="J421" s="13"/>
    </row>
    <row r="422" spans="1:10" s="53" customFormat="1" ht="51" customHeight="1">
      <c r="A422" s="66"/>
      <c r="B422" s="110"/>
      <c r="C422" s="153"/>
      <c r="D422" s="140">
        <v>920</v>
      </c>
      <c r="E422" s="277" t="s">
        <v>232</v>
      </c>
      <c r="F422" s="159">
        <v>6</v>
      </c>
      <c r="G422" s="540">
        <v>6.27</v>
      </c>
      <c r="H422" s="389">
        <f>SUM(G422*100/F422)</f>
        <v>104.5</v>
      </c>
      <c r="I422" s="419">
        <v>0</v>
      </c>
      <c r="J422" s="52"/>
    </row>
    <row r="423" spans="1:9" s="116" customFormat="1" ht="12.75">
      <c r="A423" s="676" t="s">
        <v>121</v>
      </c>
      <c r="B423" s="677">
        <v>9</v>
      </c>
      <c r="C423" s="114"/>
      <c r="D423" s="114"/>
      <c r="E423" s="115"/>
      <c r="F423" s="114"/>
      <c r="G423" s="114" t="s">
        <v>161</v>
      </c>
      <c r="H423" s="417" t="s">
        <v>128</v>
      </c>
      <c r="I423" s="518"/>
    </row>
    <row r="424" spans="1:9" s="321" customFormat="1" ht="13.5" thickBot="1">
      <c r="A424" s="670"/>
      <c r="B424" s="671"/>
      <c r="C424" s="320"/>
      <c r="D424" s="320"/>
      <c r="E424" s="672"/>
      <c r="F424" s="320"/>
      <c r="G424" s="320"/>
      <c r="H424" s="520" t="s">
        <v>128</v>
      </c>
      <c r="I424" s="478"/>
    </row>
    <row r="425" spans="1:10" s="3" customFormat="1" ht="11.25" customHeight="1" thickBot="1">
      <c r="A425" s="289" t="s">
        <v>89</v>
      </c>
      <c r="B425" s="290" t="s">
        <v>118</v>
      </c>
      <c r="C425" s="709" t="s">
        <v>100</v>
      </c>
      <c r="D425" s="710"/>
      <c r="E425" s="292" t="s">
        <v>88</v>
      </c>
      <c r="F425" s="291" t="s">
        <v>125</v>
      </c>
      <c r="G425" s="229" t="s">
        <v>126</v>
      </c>
      <c r="H425" s="399" t="s">
        <v>127</v>
      </c>
      <c r="I425" s="231" t="s">
        <v>132</v>
      </c>
      <c r="J425" s="6"/>
    </row>
    <row r="426" spans="1:10" s="14" customFormat="1" ht="12.75">
      <c r="A426" s="25"/>
      <c r="B426" s="622">
        <v>92118</v>
      </c>
      <c r="C426" s="39"/>
      <c r="D426" s="220"/>
      <c r="E426" s="623" t="s">
        <v>185</v>
      </c>
      <c r="F426" s="624">
        <f>SUM(F427)</f>
        <v>3805</v>
      </c>
      <c r="G426" s="556">
        <f>SUM(G427)</f>
        <v>3385.33</v>
      </c>
      <c r="H426" s="660">
        <f>SUM(G426*100/F426)</f>
        <v>88.97056504599212</v>
      </c>
      <c r="I426" s="534">
        <f>SUM(I430:I430)</f>
        <v>0</v>
      </c>
      <c r="J426" s="13"/>
    </row>
    <row r="427" spans="1:10" s="14" customFormat="1" ht="12.75">
      <c r="A427" s="25"/>
      <c r="B427" s="335"/>
      <c r="C427" s="220"/>
      <c r="D427" s="40"/>
      <c r="E427" s="336" t="s">
        <v>45</v>
      </c>
      <c r="F427" s="337">
        <f>SUM(F429:F430)</f>
        <v>3805</v>
      </c>
      <c r="G427" s="337">
        <f>SUM(G429:G430)</f>
        <v>3385.33</v>
      </c>
      <c r="H427" s="417">
        <f>SUM(G427*100/F427)</f>
        <v>88.97056504599212</v>
      </c>
      <c r="I427" s="337">
        <f>SUM(I430)</f>
        <v>0</v>
      </c>
      <c r="J427" s="13"/>
    </row>
    <row r="428" spans="1:10" s="14" customFormat="1" ht="12.75">
      <c r="A428" s="25"/>
      <c r="B428" s="335"/>
      <c r="C428" s="15"/>
      <c r="D428" s="27"/>
      <c r="E428" s="338" t="s">
        <v>46</v>
      </c>
      <c r="F428" s="337"/>
      <c r="G428" s="339"/>
      <c r="H428" s="417" t="s">
        <v>128</v>
      </c>
      <c r="I428" s="437"/>
      <c r="J428" s="13"/>
    </row>
    <row r="429" spans="1:10" s="44" customFormat="1" ht="63.75">
      <c r="A429" s="58"/>
      <c r="B429" s="47"/>
      <c r="C429" s="272"/>
      <c r="D429" s="276">
        <v>920</v>
      </c>
      <c r="E429" s="277" t="s">
        <v>229</v>
      </c>
      <c r="F429" s="528">
        <v>27</v>
      </c>
      <c r="G429" s="540">
        <v>131.04</v>
      </c>
      <c r="H429" s="417">
        <f>SUM(G429*100/F429)</f>
        <v>485.3333333333333</v>
      </c>
      <c r="I429" s="419">
        <v>0</v>
      </c>
      <c r="J429" s="42"/>
    </row>
    <row r="430" spans="1:10" s="44" customFormat="1" ht="64.5" thickBot="1">
      <c r="A430" s="353"/>
      <c r="B430" s="354"/>
      <c r="C430" s="703"/>
      <c r="D430" s="704">
        <v>970</v>
      </c>
      <c r="E430" s="705" t="s">
        <v>230</v>
      </c>
      <c r="F430" s="706">
        <v>3778</v>
      </c>
      <c r="G430" s="707">
        <v>3254.29</v>
      </c>
      <c r="H430" s="520">
        <f>SUM(G430*100/F430)</f>
        <v>86.13790365272631</v>
      </c>
      <c r="I430" s="491">
        <v>0</v>
      </c>
      <c r="J430" s="42"/>
    </row>
    <row r="431" spans="1:10" s="44" customFormat="1" ht="12.75">
      <c r="A431" s="701">
        <v>926</v>
      </c>
      <c r="B431" s="235"/>
      <c r="C431" s="244"/>
      <c r="D431" s="235"/>
      <c r="E431" s="281" t="s">
        <v>187</v>
      </c>
      <c r="F431" s="620">
        <f>SUM(F436,F432)</f>
        <v>4192</v>
      </c>
      <c r="G431" s="620">
        <f>SUM(G436,G432)</f>
        <v>4192.65</v>
      </c>
      <c r="H431" s="702">
        <f>SUM(G431*100/F431)</f>
        <v>100.01550572519082</v>
      </c>
      <c r="I431" s="620">
        <f>SUM(I432)</f>
        <v>0</v>
      </c>
      <c r="J431" s="42"/>
    </row>
    <row r="432" spans="1:10" s="14" customFormat="1" ht="12.75">
      <c r="A432" s="35"/>
      <c r="B432" s="622">
        <v>92604</v>
      </c>
      <c r="C432" s="39"/>
      <c r="D432" s="220"/>
      <c r="E432" s="623" t="s">
        <v>186</v>
      </c>
      <c r="F432" s="624">
        <f>SUM(F433)</f>
        <v>4192</v>
      </c>
      <c r="G432" s="534">
        <f>SUM(G433)</f>
        <v>4192.42</v>
      </c>
      <c r="H432" s="660">
        <f>SUM(G432*100/F432)</f>
        <v>100.01001908396947</v>
      </c>
      <c r="I432" s="534">
        <f>SUM(I486:I486)</f>
        <v>0</v>
      </c>
      <c r="J432" s="13"/>
    </row>
    <row r="433" spans="1:10" s="14" customFormat="1" ht="12.75">
      <c r="A433" s="25"/>
      <c r="B433" s="346"/>
      <c r="C433" s="220"/>
      <c r="D433" s="40"/>
      <c r="E433" s="336" t="s">
        <v>45</v>
      </c>
      <c r="F433" s="337">
        <f>SUM(F435:F435)</f>
        <v>4192</v>
      </c>
      <c r="G433" s="337">
        <f>SUM(G435:G435)</f>
        <v>4192.42</v>
      </c>
      <c r="H433" s="417">
        <f>SUM(G433*100/F433)</f>
        <v>100.01001908396947</v>
      </c>
      <c r="I433" s="337">
        <f>SUM(I486)</f>
        <v>0</v>
      </c>
      <c r="J433" s="13"/>
    </row>
    <row r="434" spans="1:10" s="14" customFormat="1" ht="12.75">
      <c r="A434" s="25"/>
      <c r="B434" s="346"/>
      <c r="C434" s="15"/>
      <c r="D434" s="27"/>
      <c r="E434" s="338" t="s">
        <v>46</v>
      </c>
      <c r="F434" s="337"/>
      <c r="G434" s="339"/>
      <c r="H434" s="417" t="s">
        <v>128</v>
      </c>
      <c r="I434" s="437"/>
      <c r="J434" s="13"/>
    </row>
    <row r="435" spans="1:10" s="44" customFormat="1" ht="51">
      <c r="A435" s="47"/>
      <c r="B435" s="90"/>
      <c r="C435" s="152"/>
      <c r="D435" s="627">
        <v>2370</v>
      </c>
      <c r="E435" s="630" t="s">
        <v>188</v>
      </c>
      <c r="F435" s="628">
        <v>4192</v>
      </c>
      <c r="G435" s="629">
        <v>4192.42</v>
      </c>
      <c r="H435" s="417">
        <f>SUM(G435*100/F435)</f>
        <v>100.01001908396947</v>
      </c>
      <c r="I435" s="437">
        <v>0</v>
      </c>
      <c r="J435" s="42"/>
    </row>
    <row r="436" spans="1:10" s="14" customFormat="1" ht="12.75">
      <c r="A436" s="25"/>
      <c r="B436" s="622">
        <v>92605</v>
      </c>
      <c r="C436" s="39"/>
      <c r="D436" s="220"/>
      <c r="E436" s="623" t="s">
        <v>214</v>
      </c>
      <c r="F436" s="624">
        <f>SUM(F439:F439)</f>
        <v>0</v>
      </c>
      <c r="G436" s="534">
        <f>SUM(G439:G439)</f>
        <v>0.23</v>
      </c>
      <c r="H436" s="660" t="s">
        <v>128</v>
      </c>
      <c r="I436" s="534">
        <f>SUM(I439:I439)</f>
        <v>0</v>
      </c>
      <c r="J436" s="13"/>
    </row>
    <row r="437" spans="1:10" s="14" customFormat="1" ht="12.75">
      <c r="A437" s="25"/>
      <c r="B437" s="346"/>
      <c r="C437" s="220"/>
      <c r="D437" s="40"/>
      <c r="E437" s="336" t="s">
        <v>45</v>
      </c>
      <c r="F437" s="337">
        <f>SUM(F439)</f>
        <v>0</v>
      </c>
      <c r="G437" s="337">
        <f>SUM(G439)</f>
        <v>0.23</v>
      </c>
      <c r="H437" s="417" t="s">
        <v>128</v>
      </c>
      <c r="I437" s="337">
        <f>SUM(I439)</f>
        <v>0</v>
      </c>
      <c r="J437" s="13"/>
    </row>
    <row r="438" spans="1:10" s="14" customFormat="1" ht="12.75">
      <c r="A438" s="25"/>
      <c r="B438" s="335"/>
      <c r="C438" s="15"/>
      <c r="D438" s="27"/>
      <c r="E438" s="338" t="s">
        <v>46</v>
      </c>
      <c r="F438" s="337"/>
      <c r="G438" s="339"/>
      <c r="H438" s="417" t="s">
        <v>128</v>
      </c>
      <c r="I438" s="437"/>
      <c r="J438" s="13"/>
    </row>
    <row r="439" spans="1:10" s="53" customFormat="1" ht="39" thickBot="1">
      <c r="A439" s="110"/>
      <c r="B439" s="110"/>
      <c r="C439" s="153"/>
      <c r="D439" s="140">
        <v>920</v>
      </c>
      <c r="E439" s="277" t="s">
        <v>231</v>
      </c>
      <c r="F439" s="159">
        <v>0</v>
      </c>
      <c r="G439" s="540">
        <v>0.23</v>
      </c>
      <c r="H439" s="417" t="s">
        <v>128</v>
      </c>
      <c r="I439" s="419">
        <v>0</v>
      </c>
      <c r="J439" s="52"/>
    </row>
    <row r="440" spans="3:10" s="44" customFormat="1" ht="13.5" thickBot="1">
      <c r="C440" s="52"/>
      <c r="D440" s="52"/>
      <c r="E440" s="193" t="s">
        <v>115</v>
      </c>
      <c r="F440" s="487">
        <f>SUM(F431,F418,F397,F389,F373,F288,F279,F220,F191,F135,F125,F106,F83,F77,F47,F26,F4)</f>
        <v>76306087.69999999</v>
      </c>
      <c r="G440" s="487">
        <f>SUM(G431,G418,G397,G389,G373,G288,G279,G220,G191,G135,G125,G106,G83,G77,G47,G26,G4)</f>
        <v>76863158.52</v>
      </c>
      <c r="H440" s="487">
        <f>SUM(G440*100/F440)</f>
        <v>100.73004767613058</v>
      </c>
      <c r="I440" s="487">
        <f>SUM(I431,I418,I397,I389,I373,I288,I279,I220,I191,I135,I125,I106,I83,I77,I47,I26,I4)</f>
        <v>6082714.66</v>
      </c>
      <c r="J440" s="42"/>
    </row>
    <row r="441" spans="5:9" s="1" customFormat="1" ht="12.75">
      <c r="E441" s="9"/>
      <c r="G441" s="321"/>
      <c r="H441" s="394"/>
      <c r="I441" s="481"/>
    </row>
    <row r="442" ht="12.75">
      <c r="H442" s="395"/>
    </row>
    <row r="443" ht="12.75">
      <c r="H443" s="395"/>
    </row>
    <row r="462" ht="12.75">
      <c r="H462" s="395"/>
    </row>
    <row r="471" ht="12.75">
      <c r="H471" s="395"/>
    </row>
    <row r="480" ht="12.75">
      <c r="H480" s="395"/>
    </row>
    <row r="489" spans="1:2" ht="12.75">
      <c r="A489" s="194" t="s">
        <v>121</v>
      </c>
      <c r="B489" s="195">
        <v>10</v>
      </c>
    </row>
    <row r="494" spans="1:2" ht="12.75">
      <c r="A494" s="194" t="s">
        <v>128</v>
      </c>
      <c r="B494" s="195" t="s">
        <v>144</v>
      </c>
    </row>
    <row r="497" spans="5:9" s="116" customFormat="1" ht="12.75" customHeight="1">
      <c r="E497" s="196"/>
      <c r="F497" s="114"/>
      <c r="G497" s="447"/>
      <c r="H497" s="396" t="s">
        <v>128</v>
      </c>
      <c r="I497" s="475"/>
    </row>
    <row r="517" spans="1:2" ht="12.75">
      <c r="A517" s="194" t="s">
        <v>128</v>
      </c>
      <c r="B517" s="195" t="s">
        <v>128</v>
      </c>
    </row>
  </sheetData>
  <sheetProtection/>
  <mergeCells count="11">
    <mergeCell ref="A1:F1"/>
    <mergeCell ref="C46:D46"/>
    <mergeCell ref="C3:D3"/>
    <mergeCell ref="C99:D99"/>
    <mergeCell ref="C425:D425"/>
    <mergeCell ref="C381:D381"/>
    <mergeCell ref="C145:D145"/>
    <mergeCell ref="C247:D247"/>
    <mergeCell ref="C203:D203"/>
    <mergeCell ref="C287:D287"/>
    <mergeCell ref="C337:D337"/>
  </mergeCells>
  <printOptions/>
  <pageMargins left="0.7480314960629921" right="0.8661417322834646" top="0.984251968503937" bottom="0.984251968503937" header="0.5118110236220472" footer="0.5118110236220472"/>
  <pageSetup orientation="portrait" paperSize="9" scale="66" r:id="rId1"/>
  <rowBreaks count="9" manualBreakCount="9">
    <brk id="44" max="8" man="1"/>
    <brk id="97" max="8" man="1"/>
    <brk id="143" max="8" man="1"/>
    <brk id="201" max="8" man="1"/>
    <brk id="245" max="8" man="1"/>
    <brk id="285" max="8" man="1"/>
    <brk id="335" max="8" man="1"/>
    <brk id="379" max="8" man="1"/>
    <brk id="4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Jarosław</cp:lastModifiedBy>
  <cp:lastPrinted>2015-03-16T12:23:17Z</cp:lastPrinted>
  <dcterms:modified xsi:type="dcterms:W3CDTF">2015-03-19T10:41:53Z</dcterms:modified>
  <cp:category/>
  <cp:version/>
  <cp:contentType/>
  <cp:contentStatus/>
</cp:coreProperties>
</file>