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'Arkusz1'!$A$1:$G$80</definedName>
  </definedNames>
  <calcPr fullCalcOnLoad="1"/>
</workbook>
</file>

<file path=xl/sharedStrings.xml><?xml version="1.0" encoding="utf-8"?>
<sst xmlns="http://schemas.openxmlformats.org/spreadsheetml/2006/main" count="333" uniqueCount="140">
  <si>
    <t>Dział</t>
  </si>
  <si>
    <t xml:space="preserve">Rozdział  </t>
  </si>
  <si>
    <t>Nazwa Sołectwa</t>
  </si>
  <si>
    <t>Nazwa przedsięwzięcia</t>
  </si>
  <si>
    <t>Kwota</t>
  </si>
  <si>
    <t>Rodzaj wydatku - paragraf</t>
  </si>
  <si>
    <t>010</t>
  </si>
  <si>
    <t>01095</t>
  </si>
  <si>
    <t>majątkowe - 6050</t>
  </si>
  <si>
    <t>Borek Mielęcki</t>
  </si>
  <si>
    <t>bieżące</t>
  </si>
  <si>
    <t>Domanin</t>
  </si>
  <si>
    <t>Kierzenko</t>
  </si>
  <si>
    <t>Kliny</t>
  </si>
  <si>
    <t>Mechnice</t>
  </si>
  <si>
    <t>Mikorzyn</t>
  </si>
  <si>
    <t>Myjomice</t>
  </si>
  <si>
    <t>Ostrówiec</t>
  </si>
  <si>
    <t>Olszowa</t>
  </si>
  <si>
    <t>Osiny</t>
  </si>
  <si>
    <t>Przybyszów</t>
  </si>
  <si>
    <t>Szklarka Mielęcka</t>
  </si>
  <si>
    <t>Świba</t>
  </si>
  <si>
    <t>Krążkowy</t>
  </si>
  <si>
    <t>Kierzno</t>
  </si>
  <si>
    <t>Pustkowie Kierzeńskie</t>
  </si>
  <si>
    <t>600</t>
  </si>
  <si>
    <t>60016</t>
  </si>
  <si>
    <t>900</t>
  </si>
  <si>
    <t>Rzetnia</t>
  </si>
  <si>
    <t>926</t>
  </si>
  <si>
    <t>92695</t>
  </si>
  <si>
    <t>RAZEM:</t>
  </si>
  <si>
    <t>strona 1</t>
  </si>
  <si>
    <t>strona 2</t>
  </si>
  <si>
    <t>90095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</si>
  <si>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</si>
  <si>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</si>
  <si>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</si>
  <si>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</si>
  <si>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</si>
  <si>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</si>
  <si>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</si>
  <si>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</si>
  <si>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</si>
  <si>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</si>
  <si>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</si>
  <si>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</si>
  <si>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</si>
  <si>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</si>
  <si>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</si>
  <si>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</si>
  <si>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</si>
  <si>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strona 3</t>
  </si>
  <si>
    <t>90015</t>
  </si>
  <si>
    <t>01095 b</t>
  </si>
  <si>
    <t>01095 m</t>
  </si>
  <si>
    <t>60016 b</t>
  </si>
  <si>
    <t>60016 m</t>
  </si>
  <si>
    <t>90015 m</t>
  </si>
  <si>
    <t>90095 m</t>
  </si>
  <si>
    <t>92695 b</t>
  </si>
  <si>
    <t>92695 m</t>
  </si>
  <si>
    <t>majątkowe - 6060</t>
  </si>
  <si>
    <t>754</t>
  </si>
  <si>
    <t>75412</t>
  </si>
  <si>
    <t>Doposażenie i modernizacja kompleksu sportowo-rekreacyjnego w Klinach</t>
  </si>
  <si>
    <t>Lp.</t>
  </si>
  <si>
    <t xml:space="preserve"> </t>
  </si>
  <si>
    <t>90095 b</t>
  </si>
  <si>
    <t>Plan wydatków                                                                                                                                                                                                            na przedsięwzięcia realizowane w ramach Funduszu sołeckiego                                                                                                                                        w roku 2016</t>
  </si>
  <si>
    <t>zakup kostki brukowej na utwardzenie placu przed Domem Rolnika</t>
  </si>
  <si>
    <t>zakup lodówko-zamrażarki do Domu Rolnika w Borku Mielęckim</t>
  </si>
  <si>
    <t>organizacja spotkań okolicznościowych dla mieszkańców wsi Kierzenko</t>
  </si>
  <si>
    <t>imprezy integracyjne</t>
  </si>
  <si>
    <t>organizacja spotkań okolicznościowych oraz wyjazdu kulturalno-edukacyjnego dla mieszkańców wsi Kliny</t>
  </si>
  <si>
    <t>organizacja spotkań integracyjnych i jubileusz KGW</t>
  </si>
  <si>
    <t xml:space="preserve">organizacja  imprez kulturalnych dla mieszkańców  </t>
  </si>
  <si>
    <t>impreza integracyjna dla   Sołectwa Myjomice</t>
  </si>
  <si>
    <t>impreza integracyjna dla mieszkańców</t>
  </si>
  <si>
    <t>organizacja spotkań, uroczystości i imprez integracyjnych  dla mieszkańców sołectwa</t>
  </si>
  <si>
    <t>imprezy zwiększające integrację mieszkańców sołectwa Ostrówiec</t>
  </si>
  <si>
    <t>organizacja spotkań integracyjnych dla mieszkańców</t>
  </si>
  <si>
    <t xml:space="preserve">imprezy integracjyjne  </t>
  </si>
  <si>
    <t>imprezy integracyjne dla mieszkańców wsi Szklarka Mielęcka</t>
  </si>
  <si>
    <t>organizacja festynu integracyjnego dla mieszkańców wsi Świba</t>
  </si>
  <si>
    <t>dokumentacja techniczna chodnika przy drodze Krążkowy-Kliny</t>
  </si>
  <si>
    <t>zakup i wywóz żużla na drogi gminne</t>
  </si>
  <si>
    <t>budowa chodnika wzdłuż drogi gminnej w Klinach</t>
  </si>
  <si>
    <t>utrzymanie dróg wiejskich</t>
  </si>
  <si>
    <t>utrzymanie dróg polnych</t>
  </si>
  <si>
    <t>budowa chodnika wzdłuż drogi gminnej</t>
  </si>
  <si>
    <t>transport materiałów budowlanych do podsypki dróg w wiosce</t>
  </si>
  <si>
    <t>budowa chodnika ciąg dalszy i przy terenie szkoły podstawowej</t>
  </si>
  <si>
    <t xml:space="preserve">modernizacja, wyposażenie Domu Strażaka  </t>
  </si>
  <si>
    <t xml:space="preserve">zakup opał na salę  Domu Strażaka  </t>
  </si>
  <si>
    <t>zakup sprzętu audiowizualnego dla OSP</t>
  </si>
  <si>
    <t>remont, modernizacja i wyposażenie Domu Strażaka w Domaninie</t>
  </si>
  <si>
    <t>zakup zestawu monitoringu terenu wokół szkoły</t>
  </si>
  <si>
    <t>801</t>
  </si>
  <si>
    <t>80101</t>
  </si>
  <si>
    <t>dokumentacja techniczna oświetlenia ulicznego</t>
  </si>
  <si>
    <t>montaż wiaty z zadaszeniem</t>
  </si>
  <si>
    <t>zakup altanki ogrodowej 4m x 4m</t>
  </si>
  <si>
    <t>wiata grillowa</t>
  </si>
  <si>
    <t>zakup parasoli, ławek i stołów</t>
  </si>
  <si>
    <t>wyposażenie namiotu - zakup stołów i ławek</t>
  </si>
  <si>
    <t>zakup kosiarki spalinowej</t>
  </si>
  <si>
    <t>modernizacja i remont kominka w Domu Ludowym - zakup materiałów</t>
  </si>
  <si>
    <t>921</t>
  </si>
  <si>
    <t>92109</t>
  </si>
  <si>
    <t>modernizacja Domu Ludowego i terenu wokół</t>
  </si>
  <si>
    <t>zagospodarowanie terenu wokół Domu Ludowego, Sali OSP, placu zabaw</t>
  </si>
  <si>
    <t xml:space="preserve">zakup opału  </t>
  </si>
  <si>
    <t xml:space="preserve">modernizacja i doposazenie Domu Ludowego w Klinach </t>
  </si>
  <si>
    <t>bieżące utrzymanie Domu Kultury</t>
  </si>
  <si>
    <t>zakup wyposażenia na plac zabaw w Krążkowach</t>
  </si>
  <si>
    <t>malowanie i odnowienie ścian w Domu Ludowym - zakup materiałów</t>
  </si>
  <si>
    <t>zakup opału do Domu Ludowego w Myjomicach</t>
  </si>
  <si>
    <t>wyposażenie Domu Ludowego w Myjomicach</t>
  </si>
  <si>
    <t>zakup projektora multimedialnego z ekranem</t>
  </si>
  <si>
    <t xml:space="preserve">Zagospodarowanie terenu wokół sali Domu Ludowego  </t>
  </si>
  <si>
    <t>Zakup sprzętów i urządzeń usprawniających eksploatację sali Domu Ludowego</t>
  </si>
  <si>
    <t>doposażenie kuchni w sali Domu Ludowego</t>
  </si>
  <si>
    <t>Pokrycie kosztów eksploatacyji sali Domu Ludowego w Osinach</t>
  </si>
  <si>
    <t>położenie kostki brukowej od strony kuchni</t>
  </si>
  <si>
    <t>bieżąca eksploatacja Domu Ludowego w Rzetni</t>
  </si>
  <si>
    <t>Doposażenie kuchni w Domu Ludowym w Szklarce Mielęckiej</t>
  </si>
  <si>
    <t>odnowienie (malowanie) sali Domu Ludowego w Szklarce Mielęckiej</t>
  </si>
  <si>
    <t>Budowa budynku gospodarczego z szatniami i zapleczem sanitarnym przy kompleksie sportowym Krążkowy.</t>
  </si>
  <si>
    <t>Poprawa infrastruktury rekreacyjnej i sportowej w sołectwie</t>
  </si>
  <si>
    <t xml:space="preserve">Utrzymanie i wyposażenie terenów rekreacyjno-sportowych  </t>
  </si>
  <si>
    <t xml:space="preserve">Zakup sprzętu treningowego dla LZS </t>
  </si>
  <si>
    <t>koszty utrzymania obiektów sportowych i organizacja zawodów</t>
  </si>
  <si>
    <t>75412 b</t>
  </si>
  <si>
    <t>92109 b</t>
  </si>
  <si>
    <t>92109 m</t>
  </si>
  <si>
    <t>80101 m</t>
  </si>
  <si>
    <t>remont, wyposażenie oraz modernizacja świetlicy wiejskiej oraz obejścia wokół niej</t>
  </si>
  <si>
    <t>Załącznik nr 10 do Uchwały Nr XVIII/117/2015
Rady Miejskiej w Kępnie z dnia 17 grudnia 2015 roku
w sprawie uchwalenia budżetu Gminy Kępno na 2016 rok.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</si>
</sst>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64" fontId="2" fillId="0" borderId="11" xfId="0" applyNumberFormat="1" applyFont="1" applyBorder="1" applyAlignment="1">
      <alignment vertical="top" wrapText="1"/>
    </xf>
    <xf numFmtId="49" fontId="0" fillId="0" borderId="12" xfId="0" applyNumberForma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/>
    </xf>
    <xf numFmtId="0" fontId="7" fillId="0" borderId="24" xfId="0" applyFont="1" applyBorder="1" applyAlignment="1">
      <alignment vertical="top" wrapText="1"/>
    </xf>
    <xf numFmtId="0" fontId="2" fillId="0" borderId="15" xfId="0" applyFont="1" applyBorder="1" applyAlignment="1">
      <alignment horizontal="right" vertical="top"/>
    </xf>
    <xf numFmtId="0" fontId="7" fillId="0" borderId="23" xfId="0" applyFont="1" applyBorder="1" applyAlignment="1">
      <alignment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 vertical="top"/>
    </xf>
    <xf numFmtId="41" fontId="0" fillId="0" borderId="25" xfId="0" applyNumberFormat="1" applyFont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right" vertical="top"/>
    </xf>
    <xf numFmtId="41" fontId="7" fillId="0" borderId="23" xfId="0" applyNumberFormat="1" applyFont="1" applyFill="1" applyBorder="1" applyAlignment="1">
      <alignment horizontal="right" vertical="top"/>
    </xf>
    <xf numFmtId="41" fontId="7" fillId="0" borderId="13" xfId="0" applyNumberFormat="1" applyFont="1" applyFill="1" applyBorder="1" applyAlignment="1">
      <alignment horizontal="right" vertical="top"/>
    </xf>
    <xf numFmtId="41" fontId="7" fillId="0" borderId="23" xfId="0" applyNumberFormat="1" applyFont="1" applyFill="1" applyBorder="1" applyAlignment="1">
      <alignment vertical="top"/>
    </xf>
    <xf numFmtId="41" fontId="7" fillId="0" borderId="13" xfId="0" applyNumberFormat="1" applyFont="1" applyFill="1" applyBorder="1" applyAlignment="1">
      <alignment vertical="top"/>
    </xf>
    <xf numFmtId="41" fontId="7" fillId="0" borderId="17" xfId="0" applyNumberFormat="1" applyFont="1" applyFill="1" applyBorder="1" applyAlignment="1">
      <alignment horizontal="right" vertical="top"/>
    </xf>
    <xf numFmtId="41" fontId="5" fillId="0" borderId="11" xfId="0" applyNumberFormat="1" applyFont="1" applyBorder="1" applyAlignment="1">
      <alignment horizontal="right" vertical="top"/>
    </xf>
    <xf numFmtId="41" fontId="0" fillId="0" borderId="12" xfId="0" applyNumberFormat="1" applyFont="1" applyBorder="1" applyAlignment="1">
      <alignment vertical="top"/>
    </xf>
    <xf numFmtId="41" fontId="2" fillId="0" borderId="13" xfId="0" applyNumberFormat="1" applyFont="1" applyFill="1" applyBorder="1" applyAlignment="1">
      <alignment horizontal="right" vertical="top"/>
    </xf>
    <xf numFmtId="41" fontId="2" fillId="0" borderId="23" xfId="0" applyNumberFormat="1" applyFont="1" applyFill="1" applyBorder="1" applyAlignment="1">
      <alignment horizontal="right" vertical="top"/>
    </xf>
    <xf numFmtId="41" fontId="4" fillId="0" borderId="26" xfId="0" applyNumberFormat="1" applyFont="1" applyBorder="1" applyAlignment="1">
      <alignment vertical="top"/>
    </xf>
    <xf numFmtId="41" fontId="6" fillId="0" borderId="0" xfId="0" applyNumberFormat="1" applyFont="1" applyAlignment="1">
      <alignment horizontal="right" vertical="top"/>
    </xf>
    <xf numFmtId="41" fontId="0" fillId="0" borderId="0" xfId="0" applyNumberFormat="1" applyFont="1" applyAlignment="1">
      <alignment vertical="top"/>
    </xf>
    <xf numFmtId="41" fontId="0" fillId="0" borderId="2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top"/>
    </xf>
    <xf numFmtId="41" fontId="7" fillId="0" borderId="21" xfId="0" applyNumberFormat="1" applyFont="1" applyFill="1" applyBorder="1" applyAlignment="1">
      <alignment vertical="top"/>
    </xf>
    <xf numFmtId="41" fontId="0" fillId="0" borderId="0" xfId="0" applyNumberFormat="1" applyAlignment="1">
      <alignment vertical="top"/>
    </xf>
    <xf numFmtId="41" fontId="0" fillId="0" borderId="0" xfId="0" applyNumberFormat="1" applyAlignment="1">
      <alignment horizontal="center" vertical="top"/>
    </xf>
    <xf numFmtId="41" fontId="2" fillId="0" borderId="0" xfId="0" applyNumberFormat="1" applyFont="1" applyAlignment="1">
      <alignment vertical="top"/>
    </xf>
    <xf numFmtId="41" fontId="4" fillId="0" borderId="0" xfId="0" applyNumberFormat="1" applyFont="1" applyAlignment="1">
      <alignment vertical="top"/>
    </xf>
    <xf numFmtId="0" fontId="2" fillId="0" borderId="27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28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/>
    </xf>
    <xf numFmtId="0" fontId="7" fillId="0" borderId="2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right" vertical="top"/>
    </xf>
    <xf numFmtId="0" fontId="7" fillId="0" borderId="29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/>
    </xf>
    <xf numFmtId="0" fontId="45" fillId="0" borderId="12" xfId="0" applyFont="1" applyBorder="1" applyAlignment="1">
      <alignment horizontal="center" vertical="top"/>
    </xf>
    <xf numFmtId="0" fontId="45" fillId="0" borderId="12" xfId="0" applyFont="1" applyBorder="1" applyAlignment="1">
      <alignment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17" xfId="0" applyFont="1" applyBorder="1" applyAlignment="1">
      <alignment vertical="top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2" fillId="0" borderId="23" xfId="0" applyFont="1" applyBorder="1" applyAlignment="1">
      <alignment horizontal="right" vertical="top"/>
    </xf>
    <xf numFmtId="0" fontId="0" fillId="0" borderId="21" xfId="0" applyBorder="1" applyAlignment="1">
      <alignment horizontal="right" vertical="top"/>
    </xf>
    <xf numFmtId="0" fontId="0" fillId="0" borderId="17" xfId="0" applyBorder="1" applyAlignment="1">
      <alignment/>
    </xf>
    <xf numFmtId="0" fontId="0" fillId="0" borderId="21" xfId="0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140625" style="0" bestFit="1" customWidth="1"/>
    <col min="2" max="2" width="16.28125" style="3" bestFit="1" customWidth="1"/>
    <col min="3" max="3" width="31.57421875" style="3" customWidth="1"/>
    <col min="4" max="4" width="5.140625" style="1" bestFit="1" customWidth="1"/>
    <col min="5" max="5" width="8.7109375" style="5" customWidth="1"/>
    <col min="6" max="6" width="15.7109375" style="5" customWidth="1"/>
    <col min="7" max="7" width="17.57421875" style="61" bestFit="1" customWidth="1"/>
    <col min="9" max="9" width="10.7109375" style="0" bestFit="1" customWidth="1"/>
    <col min="11" max="11" width="15.00390625" style="65" bestFit="1" customWidth="1"/>
  </cols>
  <sheetData>
    <row r="1" spans="1:11" ht="47.25" customHeight="1">
      <c r="A1" s="89" t="s">
        <v>139</v>
      </c>
      <c r="B1" s="90"/>
      <c r="C1" s="90"/>
      <c r="D1" s="90"/>
      <c r="E1" s="90"/>
      <c r="F1"/>
      <c r="G1" s="46"/>
      <c r="K1" s="46"/>
    </row>
    <row r="3" spans="1:11" ht="48" customHeight="1">
      <c r="A3" s="91" t="s">
        <v>70</v>
      </c>
      <c r="B3" s="91"/>
      <c r="C3" s="91"/>
      <c r="D3" s="91"/>
      <c r="E3" s="91"/>
      <c r="F3" s="91"/>
      <c r="G3" s="46"/>
      <c r="K3" s="46"/>
    </row>
    <row r="4" ht="13.5" thickBot="1">
      <c r="G4" s="47"/>
    </row>
    <row r="5" spans="1:11" s="2" customFormat="1" ht="26.25" thickBot="1">
      <c r="A5" s="32" t="s">
        <v>67</v>
      </c>
      <c r="B5" s="29" t="s">
        <v>2</v>
      </c>
      <c r="C5" s="28" t="s">
        <v>3</v>
      </c>
      <c r="D5" s="26" t="s">
        <v>0</v>
      </c>
      <c r="E5" s="26" t="s">
        <v>1</v>
      </c>
      <c r="F5" s="27" t="s">
        <v>5</v>
      </c>
      <c r="G5" s="48" t="s">
        <v>4</v>
      </c>
      <c r="K5" s="66"/>
    </row>
    <row r="6" spans="1:11" s="4" customFormat="1" ht="45">
      <c r="A6" s="40" t="s">
        <v>36</v>
      </c>
      <c r="B6" s="95" t="s">
        <v>9</v>
      </c>
      <c r="C6" s="30" t="s">
        <v>71</v>
      </c>
      <c r="D6" s="82" t="s">
        <v>6</v>
      </c>
      <c r="E6" s="82" t="s">
        <v>7</v>
      </c>
      <c r="F6" s="18" t="s">
        <v>63</v>
      </c>
      <c r="G6" s="49">
        <v>10155.75</v>
      </c>
      <c r="K6" s="67"/>
    </row>
    <row r="7" spans="1:11" s="4" customFormat="1" ht="45">
      <c r="A7" s="35"/>
      <c r="B7" s="94"/>
      <c r="C7" s="22" t="s">
        <v>72</v>
      </c>
      <c r="D7" s="82" t="s">
        <v>6</v>
      </c>
      <c r="E7" s="82" t="s">
        <v>7</v>
      </c>
      <c r="F7" s="18" t="s">
        <v>10</v>
      </c>
      <c r="G7" s="50">
        <v>1100</v>
      </c>
      <c r="H7" s="4" t="s">
        <v>68</v>
      </c>
      <c r="K7" s="67">
        <f>SUM(G6:G7)</f>
        <v>11255.75</v>
      </c>
    </row>
    <row r="8" spans="1:11" s="4" customFormat="1" ht="45">
      <c r="A8" s="42" t="s">
        <v>37</v>
      </c>
      <c r="B8" s="19" t="s">
        <v>11</v>
      </c>
      <c r="C8" s="21" t="s">
        <v>97</v>
      </c>
      <c r="D8" s="83" t="s">
        <v>64</v>
      </c>
      <c r="E8" s="83" t="s">
        <v>65</v>
      </c>
      <c r="F8" s="18" t="s">
        <v>10</v>
      </c>
      <c r="G8" s="51">
        <v>16231.97</v>
      </c>
      <c r="K8" s="67">
        <f>SUM(G8)</f>
        <v>16231.97</v>
      </c>
    </row>
    <row r="9" spans="1:11" s="4" customFormat="1" ht="45">
      <c r="A9" s="99" t="s">
        <v>38</v>
      </c>
      <c r="B9" s="86" t="s">
        <v>12</v>
      </c>
      <c r="C9" s="21" t="s">
        <v>73</v>
      </c>
      <c r="D9" s="82" t="s">
        <v>6</v>
      </c>
      <c r="E9" s="82" t="s">
        <v>7</v>
      </c>
      <c r="F9" s="18" t="s">
        <v>10</v>
      </c>
      <c r="G9" s="49">
        <v>1500</v>
      </c>
      <c r="K9" s="67">
        <f>SUM(G9:G10)</f>
        <v>9034.220000000001</v>
      </c>
    </row>
    <row r="10" spans="1:11" s="4" customFormat="1" ht="60">
      <c r="A10" s="100"/>
      <c r="B10" s="88"/>
      <c r="C10" s="21" t="s">
        <v>138</v>
      </c>
      <c r="D10" s="82" t="s">
        <v>109</v>
      </c>
      <c r="E10" s="82" t="s">
        <v>110</v>
      </c>
      <c r="F10" s="18" t="s">
        <v>10</v>
      </c>
      <c r="G10" s="49">
        <v>7534.22</v>
      </c>
      <c r="K10" s="67" t="s">
        <v>68</v>
      </c>
    </row>
    <row r="11" spans="1:11" s="4" customFormat="1" ht="15">
      <c r="A11" s="99" t="s">
        <v>39</v>
      </c>
      <c r="B11" s="86" t="s">
        <v>24</v>
      </c>
      <c r="C11" s="21" t="s">
        <v>74</v>
      </c>
      <c r="D11" s="82" t="s">
        <v>6</v>
      </c>
      <c r="E11" s="82" t="s">
        <v>7</v>
      </c>
      <c r="F11" s="18" t="s">
        <v>10</v>
      </c>
      <c r="G11" s="51">
        <v>4455.8</v>
      </c>
      <c r="K11" s="67">
        <f>SUM(G11:G15)</f>
        <v>22955.8</v>
      </c>
    </row>
    <row r="12" spans="1:11" s="4" customFormat="1" ht="30">
      <c r="A12" s="101"/>
      <c r="B12" s="87"/>
      <c r="C12" s="22" t="s">
        <v>87</v>
      </c>
      <c r="D12" s="83" t="s">
        <v>26</v>
      </c>
      <c r="E12" s="83" t="s">
        <v>27</v>
      </c>
      <c r="F12" s="18" t="s">
        <v>10</v>
      </c>
      <c r="G12" s="50">
        <v>2000</v>
      </c>
      <c r="K12" s="67"/>
    </row>
    <row r="13" spans="1:11" s="4" customFormat="1" ht="30">
      <c r="A13" s="101"/>
      <c r="B13" s="87"/>
      <c r="C13" s="23" t="s">
        <v>102</v>
      </c>
      <c r="D13" s="83" t="s">
        <v>28</v>
      </c>
      <c r="E13" s="83" t="s">
        <v>35</v>
      </c>
      <c r="F13" s="18" t="s">
        <v>8</v>
      </c>
      <c r="G13" s="52">
        <v>5000</v>
      </c>
      <c r="K13" s="67"/>
    </row>
    <row r="14" spans="1:11" s="4" customFormat="1" ht="15">
      <c r="A14" s="101"/>
      <c r="B14" s="87"/>
      <c r="C14" s="23" t="s">
        <v>105</v>
      </c>
      <c r="D14" s="83" t="s">
        <v>28</v>
      </c>
      <c r="E14" s="83" t="s">
        <v>35</v>
      </c>
      <c r="F14" s="18" t="s">
        <v>10</v>
      </c>
      <c r="G14" s="53">
        <v>11000</v>
      </c>
      <c r="K14" s="67"/>
    </row>
    <row r="15" spans="1:11" s="4" customFormat="1" ht="15">
      <c r="A15" s="102"/>
      <c r="B15" s="88"/>
      <c r="C15" s="21" t="s">
        <v>113</v>
      </c>
      <c r="D15" s="82" t="s">
        <v>109</v>
      </c>
      <c r="E15" s="82" t="s">
        <v>110</v>
      </c>
      <c r="F15" s="18" t="s">
        <v>10</v>
      </c>
      <c r="G15" s="49">
        <v>500</v>
      </c>
      <c r="K15" s="67" t="s">
        <v>68</v>
      </c>
    </row>
    <row r="16" spans="1:11" s="4" customFormat="1" ht="75">
      <c r="A16" s="34" t="s">
        <v>40</v>
      </c>
      <c r="B16" s="86" t="s">
        <v>13</v>
      </c>
      <c r="C16" s="21" t="s">
        <v>75</v>
      </c>
      <c r="D16" s="82" t="s">
        <v>6</v>
      </c>
      <c r="E16" s="82" t="s">
        <v>7</v>
      </c>
      <c r="F16" s="18" t="s">
        <v>10</v>
      </c>
      <c r="G16" s="51">
        <v>3891.96</v>
      </c>
      <c r="K16" s="67">
        <f>SUM(G16:G19)</f>
        <v>13891.96</v>
      </c>
    </row>
    <row r="17" spans="1:11" s="4" customFormat="1" ht="30">
      <c r="A17" s="36"/>
      <c r="B17" s="87"/>
      <c r="C17" s="22" t="s">
        <v>88</v>
      </c>
      <c r="D17" s="82" t="s">
        <v>26</v>
      </c>
      <c r="E17" s="83" t="s">
        <v>27</v>
      </c>
      <c r="F17" s="18" t="s">
        <v>10</v>
      </c>
      <c r="G17" s="51">
        <v>1000</v>
      </c>
      <c r="K17" s="67"/>
    </row>
    <row r="18" spans="1:11" s="4" customFormat="1" ht="30">
      <c r="A18" s="36"/>
      <c r="B18" s="87"/>
      <c r="C18" s="37" t="s">
        <v>114</v>
      </c>
      <c r="D18" s="83" t="s">
        <v>109</v>
      </c>
      <c r="E18" s="83" t="s">
        <v>110</v>
      </c>
      <c r="F18" s="18" t="s">
        <v>10</v>
      </c>
      <c r="G18" s="52">
        <v>6000</v>
      </c>
      <c r="K18" s="67"/>
    </row>
    <row r="19" spans="1:11" s="4" customFormat="1" ht="45">
      <c r="A19" s="36"/>
      <c r="B19" s="87"/>
      <c r="C19" s="38" t="s">
        <v>66</v>
      </c>
      <c r="D19" s="83" t="s">
        <v>30</v>
      </c>
      <c r="E19" s="83" t="s">
        <v>31</v>
      </c>
      <c r="F19" s="18" t="s">
        <v>10</v>
      </c>
      <c r="G19" s="53">
        <v>3000</v>
      </c>
      <c r="K19" s="67"/>
    </row>
    <row r="20" spans="1:11" s="4" customFormat="1" ht="45">
      <c r="A20" s="63" t="s">
        <v>41</v>
      </c>
      <c r="B20" s="86" t="s">
        <v>23</v>
      </c>
      <c r="C20" s="71" t="s">
        <v>76</v>
      </c>
      <c r="D20" s="82" t="s">
        <v>6</v>
      </c>
      <c r="E20" s="82" t="s">
        <v>7</v>
      </c>
      <c r="F20" s="18" t="s">
        <v>10</v>
      </c>
      <c r="G20" s="54">
        <v>3620.38</v>
      </c>
      <c r="K20" s="67">
        <f>SUM(G20:G27)</f>
        <v>29620.38</v>
      </c>
    </row>
    <row r="21" spans="1:11" s="4" customFormat="1" ht="45">
      <c r="A21" s="69"/>
      <c r="B21" s="92"/>
      <c r="C21" s="72" t="s">
        <v>86</v>
      </c>
      <c r="D21" s="82" t="s">
        <v>26</v>
      </c>
      <c r="E21" s="82" t="s">
        <v>27</v>
      </c>
      <c r="F21" s="18" t="s">
        <v>8</v>
      </c>
      <c r="G21" s="51">
        <v>3000</v>
      </c>
      <c r="K21" s="67"/>
    </row>
    <row r="22" spans="1:11" s="4" customFormat="1" ht="15">
      <c r="A22" s="69"/>
      <c r="B22" s="92"/>
      <c r="C22" s="41" t="s">
        <v>89</v>
      </c>
      <c r="D22" s="82" t="s">
        <v>26</v>
      </c>
      <c r="E22" s="82" t="s">
        <v>27</v>
      </c>
      <c r="F22" s="18" t="s">
        <v>10</v>
      </c>
      <c r="G22" s="50">
        <v>1500</v>
      </c>
      <c r="K22" s="67"/>
    </row>
    <row r="23" spans="1:11" s="4" customFormat="1" ht="30">
      <c r="A23" s="69"/>
      <c r="B23" s="92"/>
      <c r="C23" s="71" t="s">
        <v>101</v>
      </c>
      <c r="D23" s="83" t="s">
        <v>28</v>
      </c>
      <c r="E23" s="83" t="s">
        <v>54</v>
      </c>
      <c r="F23" s="18" t="s">
        <v>8</v>
      </c>
      <c r="G23" s="52">
        <v>2000</v>
      </c>
      <c r="K23" s="67"/>
    </row>
    <row r="24" spans="1:11" s="4" customFormat="1" ht="30">
      <c r="A24" s="69"/>
      <c r="B24" s="93"/>
      <c r="C24" s="72" t="s">
        <v>116</v>
      </c>
      <c r="D24" s="83" t="s">
        <v>28</v>
      </c>
      <c r="E24" s="83" t="s">
        <v>35</v>
      </c>
      <c r="F24" s="18" t="s">
        <v>63</v>
      </c>
      <c r="G24" s="51">
        <v>6000</v>
      </c>
      <c r="K24" s="67"/>
    </row>
    <row r="25" spans="1:11" s="4" customFormat="1" ht="30">
      <c r="A25" s="69"/>
      <c r="B25" s="93"/>
      <c r="C25" s="41" t="s">
        <v>115</v>
      </c>
      <c r="D25" s="82" t="s">
        <v>109</v>
      </c>
      <c r="E25" s="82" t="s">
        <v>110</v>
      </c>
      <c r="F25" s="18" t="s">
        <v>10</v>
      </c>
      <c r="G25" s="50">
        <v>3500</v>
      </c>
      <c r="K25" s="67"/>
    </row>
    <row r="26" spans="1:11" s="4" customFormat="1" ht="45">
      <c r="A26" s="69"/>
      <c r="B26" s="93"/>
      <c r="C26" s="71" t="s">
        <v>133</v>
      </c>
      <c r="D26" s="83" t="s">
        <v>30</v>
      </c>
      <c r="E26" s="83" t="s">
        <v>31</v>
      </c>
      <c r="F26" s="18" t="s">
        <v>10</v>
      </c>
      <c r="G26" s="52">
        <v>2000</v>
      </c>
      <c r="K26" s="67"/>
    </row>
    <row r="27" spans="1:11" s="4" customFormat="1" ht="75">
      <c r="A27" s="70"/>
      <c r="B27" s="94"/>
      <c r="C27" s="71" t="s">
        <v>129</v>
      </c>
      <c r="D27" s="83" t="s">
        <v>30</v>
      </c>
      <c r="E27" s="83" t="s">
        <v>31</v>
      </c>
      <c r="F27" s="18" t="s">
        <v>8</v>
      </c>
      <c r="G27" s="52">
        <v>8000</v>
      </c>
      <c r="K27" s="67"/>
    </row>
    <row r="28" spans="2:11" s="4" customFormat="1" ht="15">
      <c r="B28" s="11"/>
      <c r="C28" s="12" t="s">
        <v>68</v>
      </c>
      <c r="D28" s="78"/>
      <c r="E28" s="79"/>
      <c r="F28" s="13"/>
      <c r="G28" s="55" t="s">
        <v>33</v>
      </c>
      <c r="K28" s="67"/>
    </row>
    <row r="29" spans="3:7" ht="13.5" thickBot="1">
      <c r="C29" s="14"/>
      <c r="D29" s="80"/>
      <c r="E29" s="81"/>
      <c r="F29" s="15"/>
      <c r="G29" s="56"/>
    </row>
    <row r="30" spans="1:11" s="2" customFormat="1" ht="26.25" thickBot="1">
      <c r="A30" s="32" t="s">
        <v>67</v>
      </c>
      <c r="B30" s="29" t="s">
        <v>2</v>
      </c>
      <c r="C30" s="28" t="s">
        <v>3</v>
      </c>
      <c r="D30" s="84" t="s">
        <v>0</v>
      </c>
      <c r="E30" s="84" t="s">
        <v>1</v>
      </c>
      <c r="F30" s="27" t="s">
        <v>5</v>
      </c>
      <c r="G30" s="48" t="s">
        <v>4</v>
      </c>
      <c r="K30" s="66"/>
    </row>
    <row r="31" spans="1:11" s="4" customFormat="1" ht="45">
      <c r="A31" s="75" t="s">
        <v>42</v>
      </c>
      <c r="B31" s="45" t="s">
        <v>14</v>
      </c>
      <c r="C31" s="76" t="s">
        <v>108</v>
      </c>
      <c r="D31" s="82" t="s">
        <v>109</v>
      </c>
      <c r="E31" s="82" t="s">
        <v>110</v>
      </c>
      <c r="F31" s="31" t="s">
        <v>8</v>
      </c>
      <c r="G31" s="54">
        <v>6000</v>
      </c>
      <c r="K31" s="67">
        <f>SUM(G31:G32)</f>
        <v>15255</v>
      </c>
    </row>
    <row r="32" spans="1:11" s="4" customFormat="1" ht="45">
      <c r="A32" s="73" t="s">
        <v>68</v>
      </c>
      <c r="B32" s="74" t="s">
        <v>68</v>
      </c>
      <c r="C32" s="71" t="s">
        <v>117</v>
      </c>
      <c r="D32" s="83" t="s">
        <v>109</v>
      </c>
      <c r="E32" s="83" t="s">
        <v>110</v>
      </c>
      <c r="F32" s="18" t="s">
        <v>10</v>
      </c>
      <c r="G32" s="50">
        <v>9255</v>
      </c>
      <c r="K32" s="67" t="s">
        <v>68</v>
      </c>
    </row>
    <row r="33" spans="1:11" s="4" customFormat="1" ht="30">
      <c r="A33" s="40" t="s">
        <v>43</v>
      </c>
      <c r="B33" s="92" t="s">
        <v>15</v>
      </c>
      <c r="C33" s="20" t="s">
        <v>77</v>
      </c>
      <c r="D33" s="82" t="s">
        <v>6</v>
      </c>
      <c r="E33" s="82" t="s">
        <v>7</v>
      </c>
      <c r="F33" s="18" t="s">
        <v>10</v>
      </c>
      <c r="G33" s="51">
        <v>6620.38</v>
      </c>
      <c r="K33" s="67">
        <f>SUM(G33:G36)</f>
        <v>29620.38</v>
      </c>
    </row>
    <row r="34" spans="1:11" s="4" customFormat="1" ht="30">
      <c r="A34" s="36"/>
      <c r="B34" s="93"/>
      <c r="C34" s="20" t="s">
        <v>94</v>
      </c>
      <c r="D34" s="82" t="s">
        <v>64</v>
      </c>
      <c r="E34" s="82" t="s">
        <v>65</v>
      </c>
      <c r="F34" s="18" t="s">
        <v>10</v>
      </c>
      <c r="G34" s="51">
        <v>10000</v>
      </c>
      <c r="K34" s="67"/>
    </row>
    <row r="35" spans="1:11" s="4" customFormat="1" ht="30">
      <c r="A35" s="36"/>
      <c r="B35" s="93"/>
      <c r="C35" s="21" t="s">
        <v>95</v>
      </c>
      <c r="D35" s="82" t="s">
        <v>64</v>
      </c>
      <c r="E35" s="82" t="s">
        <v>65</v>
      </c>
      <c r="F35" s="18" t="s">
        <v>10</v>
      </c>
      <c r="G35" s="52">
        <v>3000</v>
      </c>
      <c r="K35" s="67"/>
    </row>
    <row r="36" spans="1:11" s="4" customFormat="1" ht="45">
      <c r="A36" s="33"/>
      <c r="B36" s="94"/>
      <c r="C36" s="23" t="s">
        <v>130</v>
      </c>
      <c r="D36" s="83" t="s">
        <v>30</v>
      </c>
      <c r="E36" s="83" t="s">
        <v>31</v>
      </c>
      <c r="F36" s="18" t="s">
        <v>8</v>
      </c>
      <c r="G36" s="52">
        <v>10000</v>
      </c>
      <c r="K36" s="67"/>
    </row>
    <row r="37" spans="1:11" s="4" customFormat="1" ht="30">
      <c r="A37" s="34" t="s">
        <v>44</v>
      </c>
      <c r="B37" s="86" t="s">
        <v>16</v>
      </c>
      <c r="C37" s="20" t="s">
        <v>78</v>
      </c>
      <c r="D37" s="82" t="s">
        <v>6</v>
      </c>
      <c r="E37" s="82" t="s">
        <v>7</v>
      </c>
      <c r="F37" s="18" t="s">
        <v>10</v>
      </c>
      <c r="G37" s="57">
        <v>2000</v>
      </c>
      <c r="K37" s="67">
        <f>SUM(G37:G41)</f>
        <v>26481</v>
      </c>
    </row>
    <row r="38" spans="1:11" s="4" customFormat="1" ht="30">
      <c r="A38" s="36"/>
      <c r="B38" s="87"/>
      <c r="C38" s="20" t="s">
        <v>96</v>
      </c>
      <c r="D38" s="82" t="s">
        <v>64</v>
      </c>
      <c r="E38" s="82" t="s">
        <v>65</v>
      </c>
      <c r="F38" s="18" t="s">
        <v>10</v>
      </c>
      <c r="G38" s="58">
        <v>2000</v>
      </c>
      <c r="K38" s="67"/>
    </row>
    <row r="39" spans="1:11" s="4" customFormat="1" ht="30">
      <c r="A39" s="36"/>
      <c r="B39" s="87"/>
      <c r="C39" s="20" t="s">
        <v>118</v>
      </c>
      <c r="D39" s="82" t="s">
        <v>109</v>
      </c>
      <c r="E39" s="82" t="s">
        <v>110</v>
      </c>
      <c r="F39" s="18" t="s">
        <v>10</v>
      </c>
      <c r="G39" s="51">
        <v>2000</v>
      </c>
      <c r="K39" s="67"/>
    </row>
    <row r="40" spans="1:11" s="4" customFormat="1" ht="30">
      <c r="A40" s="36"/>
      <c r="B40" s="87"/>
      <c r="C40" s="43" t="s">
        <v>119</v>
      </c>
      <c r="D40" s="85" t="s">
        <v>109</v>
      </c>
      <c r="E40" s="85" t="s">
        <v>110</v>
      </c>
      <c r="F40" s="18" t="s">
        <v>10</v>
      </c>
      <c r="G40" s="52">
        <v>19481</v>
      </c>
      <c r="K40" s="67"/>
    </row>
    <row r="41" spans="1:11" s="4" customFormat="1" ht="30">
      <c r="A41" s="36"/>
      <c r="B41" s="87"/>
      <c r="C41" s="43" t="s">
        <v>132</v>
      </c>
      <c r="D41" s="85" t="s">
        <v>30</v>
      </c>
      <c r="E41" s="85" t="s">
        <v>31</v>
      </c>
      <c r="F41" s="18" t="s">
        <v>10</v>
      </c>
      <c r="G41" s="52">
        <v>1000</v>
      </c>
      <c r="K41" s="67"/>
    </row>
    <row r="42" spans="1:11" s="4" customFormat="1" ht="30">
      <c r="A42" s="63" t="s">
        <v>45</v>
      </c>
      <c r="B42" s="44" t="s">
        <v>18</v>
      </c>
      <c r="C42" s="72" t="s">
        <v>79</v>
      </c>
      <c r="D42" s="83" t="s">
        <v>6</v>
      </c>
      <c r="E42" s="83" t="s">
        <v>7</v>
      </c>
      <c r="F42" s="18" t="s">
        <v>10</v>
      </c>
      <c r="G42" s="53">
        <v>5000</v>
      </c>
      <c r="K42" s="67">
        <f>SUM(G42:G45)</f>
        <v>29620.38</v>
      </c>
    </row>
    <row r="43" spans="1:11" s="4" customFormat="1" ht="45">
      <c r="A43" s="75"/>
      <c r="B43" s="45"/>
      <c r="C43" s="77" t="s">
        <v>93</v>
      </c>
      <c r="D43" s="82" t="s">
        <v>26</v>
      </c>
      <c r="E43" s="82" t="s">
        <v>27</v>
      </c>
      <c r="F43" s="31" t="s">
        <v>8</v>
      </c>
      <c r="G43" s="64">
        <v>18000</v>
      </c>
      <c r="K43" s="67"/>
    </row>
    <row r="44" spans="1:11" s="4" customFormat="1" ht="30">
      <c r="A44" s="75"/>
      <c r="B44" s="45"/>
      <c r="C44" s="77" t="s">
        <v>98</v>
      </c>
      <c r="D44" s="82" t="s">
        <v>99</v>
      </c>
      <c r="E44" s="82" t="s">
        <v>100</v>
      </c>
      <c r="F44" s="31" t="s">
        <v>63</v>
      </c>
      <c r="G44" s="64">
        <v>3620.38</v>
      </c>
      <c r="K44" s="67"/>
    </row>
    <row r="45" spans="1:11" s="4" customFormat="1" ht="30">
      <c r="A45" s="73"/>
      <c r="B45" s="74"/>
      <c r="C45" s="77" t="s">
        <v>120</v>
      </c>
      <c r="D45" s="82" t="s">
        <v>109</v>
      </c>
      <c r="E45" s="82" t="s">
        <v>110</v>
      </c>
      <c r="F45" s="31" t="s">
        <v>10</v>
      </c>
      <c r="G45" s="64">
        <v>3000</v>
      </c>
      <c r="K45" s="67"/>
    </row>
    <row r="46" spans="1:11" s="4" customFormat="1" ht="60">
      <c r="A46" s="40" t="s">
        <v>46</v>
      </c>
      <c r="B46" s="92" t="s">
        <v>19</v>
      </c>
      <c r="C46" s="30" t="s">
        <v>80</v>
      </c>
      <c r="D46" s="82" t="s">
        <v>6</v>
      </c>
      <c r="E46" s="82" t="s">
        <v>7</v>
      </c>
      <c r="F46" s="31" t="s">
        <v>10</v>
      </c>
      <c r="G46" s="49">
        <v>5500</v>
      </c>
      <c r="K46" s="67">
        <f>SUM(G46:G51)</f>
        <v>25384.67</v>
      </c>
    </row>
    <row r="47" spans="1:11" s="4" customFormat="1" ht="30">
      <c r="A47" s="36"/>
      <c r="B47" s="93"/>
      <c r="C47" s="21" t="s">
        <v>121</v>
      </c>
      <c r="D47" s="82" t="s">
        <v>109</v>
      </c>
      <c r="E47" s="82" t="s">
        <v>110</v>
      </c>
      <c r="F47" s="18" t="s">
        <v>10</v>
      </c>
      <c r="G47" s="58">
        <v>6300</v>
      </c>
      <c r="K47" s="67"/>
    </row>
    <row r="48" spans="1:11" s="4" customFormat="1" ht="45">
      <c r="A48" s="36"/>
      <c r="B48" s="93"/>
      <c r="C48" s="22" t="s">
        <v>122</v>
      </c>
      <c r="D48" s="82" t="s">
        <v>109</v>
      </c>
      <c r="E48" s="82" t="s">
        <v>110</v>
      </c>
      <c r="F48" s="18" t="s">
        <v>10</v>
      </c>
      <c r="G48" s="51">
        <v>6084.67</v>
      </c>
      <c r="K48" s="67"/>
    </row>
    <row r="49" spans="1:11" s="4" customFormat="1" ht="35.25" customHeight="1">
      <c r="A49" s="36"/>
      <c r="B49" s="93"/>
      <c r="C49" s="22" t="s">
        <v>123</v>
      </c>
      <c r="D49" s="82" t="s">
        <v>109</v>
      </c>
      <c r="E49" s="82" t="s">
        <v>110</v>
      </c>
      <c r="F49" s="18" t="s">
        <v>10</v>
      </c>
      <c r="G49" s="58">
        <v>1300</v>
      </c>
      <c r="K49" s="67"/>
    </row>
    <row r="50" spans="1:11" s="4" customFormat="1" ht="45">
      <c r="A50" s="36"/>
      <c r="B50" s="93"/>
      <c r="C50" s="22" t="s">
        <v>124</v>
      </c>
      <c r="D50" s="82" t="s">
        <v>109</v>
      </c>
      <c r="E50" s="82" t="s">
        <v>110</v>
      </c>
      <c r="F50" s="18" t="s">
        <v>10</v>
      </c>
      <c r="G50" s="58">
        <v>2000</v>
      </c>
      <c r="K50" s="67"/>
    </row>
    <row r="51" spans="1:11" s="4" customFormat="1" ht="30">
      <c r="A51" s="33"/>
      <c r="B51" s="94"/>
      <c r="C51" s="22" t="s">
        <v>125</v>
      </c>
      <c r="D51" s="82" t="s">
        <v>109</v>
      </c>
      <c r="E51" s="82" t="s">
        <v>110</v>
      </c>
      <c r="F51" s="18" t="s">
        <v>10</v>
      </c>
      <c r="G51" s="51">
        <v>4200</v>
      </c>
      <c r="K51" s="67"/>
    </row>
    <row r="52" spans="1:11" s="4" customFormat="1" ht="33.75" customHeight="1">
      <c r="A52" s="34" t="s">
        <v>47</v>
      </c>
      <c r="B52" s="86" t="s">
        <v>17</v>
      </c>
      <c r="C52" s="21" t="s">
        <v>81</v>
      </c>
      <c r="D52" s="82" t="s">
        <v>6</v>
      </c>
      <c r="E52" s="82" t="s">
        <v>7</v>
      </c>
      <c r="F52" s="18" t="s">
        <v>10</v>
      </c>
      <c r="G52" s="57">
        <v>4423.88</v>
      </c>
      <c r="K52" s="67">
        <f>SUM(G52:G54)</f>
        <v>18423.88</v>
      </c>
    </row>
    <row r="53" spans="1:11" s="4" customFormat="1" ht="33" customHeight="1">
      <c r="A53" s="36"/>
      <c r="B53" s="93"/>
      <c r="C53" s="41" t="s">
        <v>119</v>
      </c>
      <c r="D53" s="83" t="s">
        <v>109</v>
      </c>
      <c r="E53" s="83" t="s">
        <v>110</v>
      </c>
      <c r="F53" s="18" t="s">
        <v>10</v>
      </c>
      <c r="G53" s="52">
        <v>12000</v>
      </c>
      <c r="K53" s="67"/>
    </row>
    <row r="54" spans="1:11" s="4" customFormat="1" ht="30">
      <c r="A54" s="33"/>
      <c r="B54" s="94"/>
      <c r="C54" s="25" t="s">
        <v>118</v>
      </c>
      <c r="D54" s="83" t="s">
        <v>109</v>
      </c>
      <c r="E54" s="83" t="s">
        <v>110</v>
      </c>
      <c r="F54" s="18" t="s">
        <v>10</v>
      </c>
      <c r="G54" s="52">
        <v>2000</v>
      </c>
      <c r="K54" s="67"/>
    </row>
    <row r="55" spans="2:11" s="4" customFormat="1" ht="15">
      <c r="B55" s="11"/>
      <c r="C55" s="12"/>
      <c r="D55" s="78"/>
      <c r="E55" s="79"/>
      <c r="F55" s="13"/>
      <c r="G55" s="55" t="s">
        <v>34</v>
      </c>
      <c r="K55" s="67"/>
    </row>
    <row r="56" spans="3:7" ht="13.5" thickBot="1">
      <c r="C56" s="14"/>
      <c r="D56" s="80"/>
      <c r="E56" s="81"/>
      <c r="F56" s="15"/>
      <c r="G56" s="56"/>
    </row>
    <row r="57" spans="1:11" s="2" customFormat="1" ht="26.25" thickBot="1">
      <c r="A57" s="32" t="s">
        <v>67</v>
      </c>
      <c r="B57" s="29" t="s">
        <v>2</v>
      </c>
      <c r="C57" s="28" t="s">
        <v>3</v>
      </c>
      <c r="D57" s="84" t="s">
        <v>0</v>
      </c>
      <c r="E57" s="84" t="s">
        <v>1</v>
      </c>
      <c r="F57" s="27" t="s">
        <v>5</v>
      </c>
      <c r="G57" s="62" t="s">
        <v>4</v>
      </c>
      <c r="K57" s="66"/>
    </row>
    <row r="58" spans="1:11" s="4" customFormat="1" ht="35.25" customHeight="1">
      <c r="A58" s="34" t="s">
        <v>48</v>
      </c>
      <c r="B58" s="86" t="s">
        <v>20</v>
      </c>
      <c r="C58" s="21" t="s">
        <v>83</v>
      </c>
      <c r="D58" s="82" t="s">
        <v>6</v>
      </c>
      <c r="E58" s="82" t="s">
        <v>7</v>
      </c>
      <c r="F58" s="18" t="s">
        <v>10</v>
      </c>
      <c r="G58" s="57">
        <v>2500</v>
      </c>
      <c r="K58" s="67">
        <f>SUM(G58:G59)</f>
        <v>10367.130000000001</v>
      </c>
    </row>
    <row r="59" spans="1:11" s="4" customFormat="1" ht="30">
      <c r="A59" s="36"/>
      <c r="B59" s="87"/>
      <c r="C59" s="21" t="s">
        <v>104</v>
      </c>
      <c r="D59" s="82" t="s">
        <v>28</v>
      </c>
      <c r="E59" s="82" t="s">
        <v>35</v>
      </c>
      <c r="F59" s="18" t="s">
        <v>8</v>
      </c>
      <c r="G59" s="49">
        <v>7867.13</v>
      </c>
      <c r="K59" s="67"/>
    </row>
    <row r="60" spans="1:11" s="4" customFormat="1" ht="33.75" customHeight="1">
      <c r="A60" s="34" t="s">
        <v>49</v>
      </c>
      <c r="B60" s="96" t="s">
        <v>25</v>
      </c>
      <c r="C60" s="21" t="s">
        <v>82</v>
      </c>
      <c r="D60" s="83" t="s">
        <v>6</v>
      </c>
      <c r="E60" s="83" t="s">
        <v>7</v>
      </c>
      <c r="F60" s="18" t="s">
        <v>10</v>
      </c>
      <c r="G60" s="50">
        <v>1204.1</v>
      </c>
      <c r="K60" s="67">
        <f>SUM(G60:G63)</f>
        <v>10604.1</v>
      </c>
    </row>
    <row r="61" spans="1:11" s="4" customFormat="1" ht="30">
      <c r="A61" s="36"/>
      <c r="B61" s="97"/>
      <c r="C61" s="38" t="s">
        <v>106</v>
      </c>
      <c r="D61" s="83" t="s">
        <v>28</v>
      </c>
      <c r="E61" s="83" t="s">
        <v>35</v>
      </c>
      <c r="F61" s="18" t="s">
        <v>10</v>
      </c>
      <c r="G61" s="50">
        <v>2700</v>
      </c>
      <c r="K61" s="67"/>
    </row>
    <row r="62" spans="1:11" s="4" customFormat="1" ht="15">
      <c r="A62" s="36"/>
      <c r="B62" s="97"/>
      <c r="C62" s="38" t="s">
        <v>107</v>
      </c>
      <c r="D62" s="83" t="s">
        <v>28</v>
      </c>
      <c r="E62" s="83" t="s">
        <v>35</v>
      </c>
      <c r="F62" s="18" t="s">
        <v>10</v>
      </c>
      <c r="G62" s="50">
        <v>1700</v>
      </c>
      <c r="K62" s="67"/>
    </row>
    <row r="63" spans="1:11" s="4" customFormat="1" ht="30">
      <c r="A63" s="33"/>
      <c r="B63" s="98"/>
      <c r="C63" s="24" t="s">
        <v>103</v>
      </c>
      <c r="D63" s="83" t="s">
        <v>28</v>
      </c>
      <c r="E63" s="83" t="s">
        <v>35</v>
      </c>
      <c r="F63" s="18" t="s">
        <v>63</v>
      </c>
      <c r="G63" s="50">
        <v>5000</v>
      </c>
      <c r="K63" s="67"/>
    </row>
    <row r="64" spans="1:11" s="4" customFormat="1" ht="15">
      <c r="A64" s="40" t="s">
        <v>50</v>
      </c>
      <c r="B64" s="86" t="s">
        <v>29</v>
      </c>
      <c r="C64" s="21" t="s">
        <v>90</v>
      </c>
      <c r="D64" s="82" t="s">
        <v>26</v>
      </c>
      <c r="E64" s="82" t="s">
        <v>27</v>
      </c>
      <c r="F64" s="18" t="s">
        <v>10</v>
      </c>
      <c r="G64" s="57">
        <v>1000</v>
      </c>
      <c r="K64" s="67">
        <f>SUM(G64:G67)</f>
        <v>22126.43</v>
      </c>
    </row>
    <row r="65" spans="1:11" s="4" customFormat="1" ht="30">
      <c r="A65" s="36"/>
      <c r="B65" s="87"/>
      <c r="C65" s="21" t="s">
        <v>111</v>
      </c>
      <c r="D65" s="83" t="s">
        <v>109</v>
      </c>
      <c r="E65" s="83" t="s">
        <v>110</v>
      </c>
      <c r="F65" s="18" t="s">
        <v>8</v>
      </c>
      <c r="G65" s="52">
        <v>18126.43</v>
      </c>
      <c r="K65" s="67"/>
    </row>
    <row r="66" spans="1:11" s="4" customFormat="1" ht="30">
      <c r="A66" s="36"/>
      <c r="B66" s="87"/>
      <c r="C66" s="37" t="s">
        <v>126</v>
      </c>
      <c r="D66" s="83" t="s">
        <v>109</v>
      </c>
      <c r="E66" s="83" t="s">
        <v>110</v>
      </c>
      <c r="F66" s="18" t="s">
        <v>10</v>
      </c>
      <c r="G66" s="51">
        <v>2000</v>
      </c>
      <c r="K66" s="67"/>
    </row>
    <row r="67" spans="1:11" s="4" customFormat="1" ht="45">
      <c r="A67" s="33"/>
      <c r="B67" s="88"/>
      <c r="C67" s="38" t="s">
        <v>131</v>
      </c>
      <c r="D67" s="83" t="s">
        <v>30</v>
      </c>
      <c r="E67" s="83" t="s">
        <v>31</v>
      </c>
      <c r="F67" s="18" t="s">
        <v>10</v>
      </c>
      <c r="G67" s="50">
        <v>1000</v>
      </c>
      <c r="K67" s="67"/>
    </row>
    <row r="68" spans="1:11" s="4" customFormat="1" ht="45">
      <c r="A68" s="34" t="s">
        <v>51</v>
      </c>
      <c r="B68" s="86" t="s">
        <v>21</v>
      </c>
      <c r="C68" s="21" t="s">
        <v>84</v>
      </c>
      <c r="D68" s="82" t="s">
        <v>6</v>
      </c>
      <c r="E68" s="82" t="s">
        <v>7</v>
      </c>
      <c r="F68" s="18" t="s">
        <v>10</v>
      </c>
      <c r="G68" s="51">
        <v>5000</v>
      </c>
      <c r="K68" s="67">
        <f>SUM(G68:G71)</f>
        <v>13269.93</v>
      </c>
    </row>
    <row r="69" spans="1:11" s="4" customFormat="1" ht="45">
      <c r="A69" s="36"/>
      <c r="B69" s="87"/>
      <c r="C69" s="21" t="s">
        <v>112</v>
      </c>
      <c r="D69" s="82" t="s">
        <v>109</v>
      </c>
      <c r="E69" s="82" t="s">
        <v>110</v>
      </c>
      <c r="F69" s="18" t="s">
        <v>8</v>
      </c>
      <c r="G69" s="49">
        <v>4000</v>
      </c>
      <c r="K69" s="67"/>
    </row>
    <row r="70" spans="1:11" s="4" customFormat="1" ht="45">
      <c r="A70" s="36"/>
      <c r="B70" s="87"/>
      <c r="C70" s="21" t="s">
        <v>127</v>
      </c>
      <c r="D70" s="82" t="s">
        <v>109</v>
      </c>
      <c r="E70" s="82" t="s">
        <v>110</v>
      </c>
      <c r="F70" s="18" t="s">
        <v>10</v>
      </c>
      <c r="G70" s="52">
        <v>3000</v>
      </c>
      <c r="K70" s="67"/>
    </row>
    <row r="71" spans="1:11" s="4" customFormat="1" ht="45">
      <c r="A71" s="33"/>
      <c r="B71" s="88"/>
      <c r="C71" s="21" t="s">
        <v>128</v>
      </c>
      <c r="D71" s="82" t="s">
        <v>109</v>
      </c>
      <c r="E71" s="82" t="s">
        <v>110</v>
      </c>
      <c r="F71" s="18" t="s">
        <v>10</v>
      </c>
      <c r="G71" s="52">
        <v>1269.93</v>
      </c>
      <c r="K71" s="67"/>
    </row>
    <row r="72" spans="1:11" s="4" customFormat="1" ht="45">
      <c r="A72" s="34" t="s">
        <v>52</v>
      </c>
      <c r="B72" s="86" t="s">
        <v>22</v>
      </c>
      <c r="C72" s="22" t="s">
        <v>85</v>
      </c>
      <c r="D72" s="83" t="s">
        <v>6</v>
      </c>
      <c r="E72" s="83" t="s">
        <v>7</v>
      </c>
      <c r="F72" s="18" t="s">
        <v>10</v>
      </c>
      <c r="G72" s="52">
        <v>6500</v>
      </c>
      <c r="K72" s="67">
        <f>SUM(G72:G74)</f>
        <v>29620.38</v>
      </c>
    </row>
    <row r="73" spans="1:11" s="4" customFormat="1" ht="30">
      <c r="A73" s="36"/>
      <c r="B73" s="87"/>
      <c r="C73" s="39" t="s">
        <v>91</v>
      </c>
      <c r="D73" s="83" t="s">
        <v>26</v>
      </c>
      <c r="E73" s="83" t="s">
        <v>27</v>
      </c>
      <c r="F73" s="18" t="s">
        <v>8</v>
      </c>
      <c r="G73" s="50">
        <v>21620.38</v>
      </c>
      <c r="K73" s="67"/>
    </row>
    <row r="74" spans="1:11" s="4" customFormat="1" ht="45.75" thickBot="1">
      <c r="A74" s="33"/>
      <c r="B74" s="88"/>
      <c r="C74" s="21" t="s">
        <v>92</v>
      </c>
      <c r="D74" s="83" t="s">
        <v>26</v>
      </c>
      <c r="E74" s="83" t="s">
        <v>27</v>
      </c>
      <c r="F74" s="18" t="s">
        <v>10</v>
      </c>
      <c r="G74" s="50">
        <v>1500</v>
      </c>
      <c r="K74" s="67"/>
    </row>
    <row r="75" spans="2:11" s="9" customFormat="1" ht="13.5" thickBot="1">
      <c r="B75" s="6"/>
      <c r="C75" s="6"/>
      <c r="D75" s="7"/>
      <c r="E75" s="8"/>
      <c r="F75" s="10" t="s">
        <v>32</v>
      </c>
      <c r="G75" s="59">
        <f>SUM(G42:G74,G6:G41)</f>
        <v>333763.36</v>
      </c>
      <c r="K75" s="68">
        <f>SUM(K72,K68,K64,K60,K58,K52,K46,K42,K37,K33,K31,K20,K16,K11,K9,K8,K7,)</f>
        <v>333763.36</v>
      </c>
    </row>
    <row r="80" ht="12.75">
      <c r="G80" s="60" t="s">
        <v>53</v>
      </c>
    </row>
    <row r="85" ht="12.75">
      <c r="B85" s="17"/>
    </row>
    <row r="86" ht="12.75">
      <c r="B86" s="17"/>
    </row>
    <row r="87" spans="2:7" ht="12.75">
      <c r="B87" s="17"/>
      <c r="E87" s="5" t="s">
        <v>55</v>
      </c>
      <c r="G87" s="61">
        <f>SUM(G7,G9,G11,G16,G20,G33,G37,G42,G46,G52,G58,G60,G68,G72,)</f>
        <v>53316.5</v>
      </c>
    </row>
    <row r="88" spans="5:7" ht="12.75">
      <c r="E88" s="5" t="s">
        <v>56</v>
      </c>
      <c r="G88" s="61">
        <f>SUM(G6,)</f>
        <v>10155.75</v>
      </c>
    </row>
    <row r="89" spans="5:7" ht="12.75">
      <c r="E89" s="5" t="s">
        <v>57</v>
      </c>
      <c r="G89" s="61">
        <f>SUM(G12,G17,G22,G64,G74)</f>
        <v>7000</v>
      </c>
    </row>
    <row r="90" spans="5:7" ht="12.75">
      <c r="E90" s="5" t="s">
        <v>58</v>
      </c>
      <c r="G90" s="61">
        <f>SUM(G21,G43,G73,)</f>
        <v>42620.380000000005</v>
      </c>
    </row>
    <row r="91" spans="5:7" ht="12.75">
      <c r="E91" s="16" t="s">
        <v>134</v>
      </c>
      <c r="G91" s="61">
        <f>SUM(G8,G34,G35,G38,)</f>
        <v>31231.97</v>
      </c>
    </row>
    <row r="92" spans="5:7" ht="12.75">
      <c r="E92" s="16" t="s">
        <v>137</v>
      </c>
      <c r="G92" s="61">
        <f>SUM(G44)</f>
        <v>3620.38</v>
      </c>
    </row>
    <row r="93" spans="5:7" ht="12.75">
      <c r="E93" s="5" t="s">
        <v>59</v>
      </c>
      <c r="G93" s="61">
        <f>SUM(G23,)</f>
        <v>2000</v>
      </c>
    </row>
    <row r="94" spans="5:7" ht="12.75">
      <c r="E94" s="16" t="s">
        <v>69</v>
      </c>
      <c r="G94" s="61">
        <f>SUM(G14,G61,G62,)</f>
        <v>15400</v>
      </c>
    </row>
    <row r="95" spans="5:7" ht="12.75">
      <c r="E95" s="5" t="s">
        <v>60</v>
      </c>
      <c r="G95" s="61">
        <f>SUM(G13,G24,G59,G63,)</f>
        <v>23867.13</v>
      </c>
    </row>
    <row r="96" spans="5:7" ht="12.75">
      <c r="E96" s="16" t="s">
        <v>135</v>
      </c>
      <c r="G96" s="61">
        <f>SUM(G10,G15,G18,G25,G32,G39,G40,G45,G47,G48,G49,G50,G51,G53,G54,G66,G70,G71,)</f>
        <v>91424.81999999999</v>
      </c>
    </row>
    <row r="97" spans="5:7" ht="12.75">
      <c r="E97" s="16" t="s">
        <v>136</v>
      </c>
      <c r="G97" s="61">
        <f>SUM(G31,G65,G69,)</f>
        <v>28126.43</v>
      </c>
    </row>
    <row r="98" spans="5:7" ht="12.75">
      <c r="E98" s="5" t="s">
        <v>61</v>
      </c>
      <c r="G98" s="61">
        <f>SUM(G19,G26,G41,G67,)</f>
        <v>7000</v>
      </c>
    </row>
    <row r="99" spans="5:7" ht="12.75">
      <c r="E99" s="5" t="s">
        <v>62</v>
      </c>
      <c r="G99" s="61">
        <f>SUM(G27,G36,)</f>
        <v>18000</v>
      </c>
    </row>
    <row r="100" ht="12.75">
      <c r="G100" s="61">
        <f>SUM(G87:G99)</f>
        <v>333763.36</v>
      </c>
    </row>
    <row r="103" spans="7:9" ht="12.75">
      <c r="G103" s="61">
        <f>SUM(G87,G89,G91,G94,G96,G98)</f>
        <v>205373.28999999998</v>
      </c>
      <c r="I103" s="46">
        <f>SUM(G6,G13,G21,G23,G24,G27,G31,G36,G43,G44,G59,G63,G65,G69,G73)</f>
        <v>128390.07</v>
      </c>
    </row>
    <row r="104" ht="12.75">
      <c r="G104" s="61">
        <f>SUM(G88,G90,G92:G93,G95,G97,G99)</f>
        <v>128390.07</v>
      </c>
    </row>
    <row r="105" ht="12.75">
      <c r="G105" s="61">
        <f>SUM(G103:G104)</f>
        <v>333763.36</v>
      </c>
    </row>
  </sheetData>
  <sheetProtection/>
  <mergeCells count="18">
    <mergeCell ref="B16:B19"/>
    <mergeCell ref="B60:B63"/>
    <mergeCell ref="B64:B67"/>
    <mergeCell ref="B68:B71"/>
    <mergeCell ref="A9:A10"/>
    <mergeCell ref="B9:B10"/>
    <mergeCell ref="A11:A15"/>
    <mergeCell ref="B11:B15"/>
    <mergeCell ref="B72:B74"/>
    <mergeCell ref="A1:E1"/>
    <mergeCell ref="A3:F3"/>
    <mergeCell ref="B20:B27"/>
    <mergeCell ref="B33:B36"/>
    <mergeCell ref="B37:B41"/>
    <mergeCell ref="B46:B51"/>
    <mergeCell ref="B52:B54"/>
    <mergeCell ref="B58:B59"/>
    <mergeCell ref="B6:B7"/>
  </mergeCells>
  <printOptions/>
  <pageMargins left="0.75" right="0.75" top="1" bottom="1" header="0.5" footer="0.5"/>
  <pageSetup orientation="portrait" paperSize="9" scale="71" r:id="rId1"/>
  <rowBreaks count="2" manualBreakCount="2">
    <brk id="28" max="255" man="1"/>
    <brk id="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2015-12-15T12:03:50Z</cp:lastPrinted>
  <dcterms:created xsi:type="dcterms:W3CDTF">2009-11-15T13:07:52Z</dcterms:created>
  <dcterms:modified xsi:type="dcterms:W3CDTF">2015-12-18T12:38:36Z</dcterms:modified>
  <cp:category/>
  <cp:version/>
  <cp:contentType/>
  <cp:contentStatus/>
</cp:coreProperties>
</file>