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'Sheet1'!$A$1:$I$1055</definedName>
  </definedNames>
  <calcPr fullCalcOnLoad="1"/>
</workbook>
</file>

<file path=xl/sharedStrings.xml><?xml version="1.0" encoding="utf-8"?>
<sst xmlns="http://schemas.openxmlformats.org/spreadsheetml/2006/main" count="1640" uniqueCount="350">
  <si>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</si>
  <si>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</si>
  <si>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</si>
  <si>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</si>
  <si>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</si>
  <si>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</si>
  <si>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</si>
  <si>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</si>
  <si>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</si>
  <si>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</si>
  <si>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</si>
  <si>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</si>
  <si>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</si>
  <si>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</si>
  <si>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</si>
  <si>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</si>
  <si>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</si>
  <si>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</si>
  <si>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</si>
  <si>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</si>
  <si>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</si>
  <si>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</si>
  <si>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</si>
  <si>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</si>
  <si>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</si>
  <si>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</si>
  <si>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</si>
  <si>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</si>
  <si>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</si>
  <si>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</si>
  <si>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</si>
  <si>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</si>
  <si>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</si>
  <si>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</si>
  <si>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</si>
  <si>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</si>
  <si>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</si>
  <si>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</si>
  <si>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</si>
  <si>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</si>
  <si>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</si>
  <si>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</si>
  <si>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</si>
  <si>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</si>
  <si>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</si>
  <si>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</si>
  <si>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</si>
  <si>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</si>
  <si>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</si>
  <si>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</si>
  <si>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</si>
  <si>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</si>
  <si>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</si>
  <si>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</si>
  <si>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</si>
  <si>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</si>
  <si>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</si>
  <si>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</si>
  <si>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Gimnazja</t>
  </si>
  <si>
    <t>Dotacja podmiotowa z budżetu dla niepublicznej jednostki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</si>
  <si>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</si>
  <si>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</si>
  <si>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</si>
  <si>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</si>
  <si>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</si>
  <si>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</si>
  <si>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</si>
  <si>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</si>
  <si>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</si>
  <si>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</si>
  <si>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</si>
  <si>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</si>
  <si>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</si>
  <si>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</si>
  <si>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</si>
  <si>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</si>
  <si>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</si>
  <si>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</si>
  <si>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</si>
  <si>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</si>
  <si>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</si>
  <si>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</si>
  <si>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</si>
  <si>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</si>
  <si>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</si>
  <si>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</si>
  <si>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</si>
  <si>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</si>
  <si>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</si>
  <si>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</si>
  <si>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t>* dotacja dla ZG LZS</t>
  </si>
  <si>
    <t>* dotacje dla KKS "POLONIA"</t>
  </si>
  <si>
    <t>* dotacje dla MUKS "MARCINKI"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</si>
  <si>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</si>
  <si>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</si>
  <si>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</si>
  <si>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</si>
  <si>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</si>
  <si>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</si>
  <si>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t>Odsetki od samorządowych papierów wartościowych lub zaciągnietych przez jednostkę samorządu terytorialnego  kredytów i pożyczek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</si>
  <si>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</si>
  <si>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</si>
  <si>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</si>
  <si>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</si>
  <si>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</si>
  <si>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</si>
  <si>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</si>
  <si>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</si>
  <si>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</si>
  <si>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</si>
  <si>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</si>
  <si>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</si>
  <si>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</si>
  <si>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</si>
  <si>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</si>
  <si>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</si>
  <si>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</si>
  <si>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</si>
  <si>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</si>
  <si>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</si>
  <si>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</si>
  <si>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</si>
  <si>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</si>
  <si>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</si>
  <si>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</si>
  <si>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</si>
  <si>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</si>
  <si>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</si>
  <si>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</si>
  <si>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</si>
  <si>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</si>
  <si>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</si>
  <si>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</si>
  <si>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</si>
  <si>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</si>
  <si>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</si>
  <si>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</si>
  <si>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</si>
  <si>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</si>
  <si>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</si>
  <si>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</si>
  <si>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</si>
  <si>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>Wynagrodzenia bezosobowe</t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</si>
  <si>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</si>
  <si>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 xml:space="preserve">Inne formy pomocy dla uczniów </t>
  </si>
  <si>
    <t>* dotacja dla Chóru JUTRZENKA</t>
  </si>
  <si>
    <t xml:space="preserve">Wydatki osobowe niezaliczone do wynagrodzeń                                                                                                                                                           </t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</si>
  <si>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</si>
  <si>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</si>
  <si>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</si>
  <si>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</si>
  <si>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</si>
  <si>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TKKF "PRZEMYSŁAW"</t>
  </si>
  <si>
    <t>* dotacja dla KLUBU BADMINTONOWEGO "VOL-TRICK"</t>
  </si>
  <si>
    <t>* dotacja dla TOWARZYSTWA PRZYJACIÓŁ KIERZNA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</si>
  <si>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</si>
  <si>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</si>
  <si>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</si>
  <si>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</si>
  <si>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</si>
  <si>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</si>
  <si>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</si>
  <si>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</si>
  <si>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</si>
  <si>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</si>
  <si>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</si>
  <si>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</si>
  <si>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</si>
  <si>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</si>
  <si>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</si>
  <si>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</si>
  <si>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</si>
  <si>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</si>
  <si>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</si>
  <si>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</si>
  <si>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</si>
  <si>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</si>
  <si>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>Placówki opiekuńczo-wychowawcze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</si>
  <si>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</si>
  <si>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</si>
  <si>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t>Wspieranie rodziny</t>
  </si>
  <si>
    <t>Żłobki</t>
  </si>
  <si>
    <t>* dotacja dla STOWARZYSZENIA ROZWOJU MIEJSCOWOŚCI KLINY "KLIN"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</si>
  <si>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</si>
  <si>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</si>
  <si>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</si>
  <si>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Dotacje celowe z budzetu na finansowanie i dofinansowanie kosztów realizacji inwestycji i zakupów inwestycyjnych jednostek nie zaliczanych do sektora finansów publicznych</t>
  </si>
  <si>
    <t>* remont i adaptacja budynku byłego magistratu w Kępnie na siedzibę Muzeum Ziemi Kępińskiej im. T.P. Potworowskiego"</t>
  </si>
  <si>
    <t>* dotacja dla KĘPIŃSKIEGO KLUBU TENISOWEGO</t>
  </si>
  <si>
    <t>zakupusług obejmujących tłumaczenia</t>
  </si>
  <si>
    <t>szkolenia pracowników niebędących członkami korpusu służby cywilnej</t>
  </si>
  <si>
    <t>szkolenia pracowników niebędących członkami  korpusu służby cywilnej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</si>
  <si>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stałymi zużycia energii elektrycznej w domach ludowych oraz z realizacją zadań w ramach Funduszu Sołeckiego  </t>
    </r>
  </si>
  <si>
    <t>pozostałe odsetki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</si>
  <si>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</si>
  <si>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</t>
    </r>
  </si>
  <si>
    <t>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* wydatki związane z przygotowaniem i dostarczeniem do podatników decyzji podatkowych, koszty związane z postępowaniami egzekucyjnymi w zakresie podatków i opłat lokalnych, wynagrodzenia prowizyjne za inkaso podatków i opłat lokalnych</t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</si>
  <si>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członków OKW</t>
    </r>
  </si>
  <si>
    <t>pozostałe podatki na rzecz budżetów jednostek samorządu terytorialnego</t>
  </si>
  <si>
    <t>* Podłączenie kanalizacji sanitarnej do budynku Szkoły Podstawowej w Kierznie</t>
  </si>
  <si>
    <t>* Podłączenie kanalizacji sanitarnej do budynków Szkoły Podstawowej w Myjomicach</t>
  </si>
  <si>
    <t>Dotacje celowe przekazane gminie na zadania bieżące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</si>
  <si>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</si>
  <si>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Zakup i montaż małego placu zabaw w Szklarce Mielęckiej</t>
  </si>
  <si>
    <t>Dotacje celowe przekazane z budżetu na finansowanie lub dofinansowanie zadań inwestycyjnych obiektów zabytkowych jednostkom niezaliczanym do sektora finansów publicznych</t>
  </si>
  <si>
    <t>* Dotacje na prace konserwatorskie, restauratorskie i roboty budowlane przy zabytku wpisanym do rejestru zabytków</t>
  </si>
  <si>
    <t>* dotacja dla STOWARZYSZENIA DZIAŁAŃ PSYCHOSPOŁECZNYCH</t>
  </si>
  <si>
    <t>* dotacja dla STOWARZYSZENIA POMOCY CHORYM ONKOLOGICZNIE "ZIELONY PARASOL"</t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</si>
  <si>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</si>
  <si>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>społecznego (zadania zlecone i własne)</t>
  </si>
  <si>
    <t xml:space="preserve">Świadczenia rodzinne oraz składki na ubezpieczenia emerytalne i rentowe z ubezpieczenia </t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</si>
  <si>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</si>
  <si>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</si>
  <si>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</si>
  <si>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</si>
  <si>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 oraz wyemitowanych obligacji komunalnych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</si>
  <si>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zagospodarowania odpadów komunalnych oraz monitoringu mogielnika w Przybyszowie</t>
    </r>
  </si>
  <si>
    <t>Dotacja podmiotowa z budżetu dla samorządowej instytucji kultury</t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</si>
  <si>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</si>
  <si>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</si>
  <si>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</si>
  <si>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bieżące utrzymanie dróg gminnych, w tym m. in: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</t>
    </r>
  </si>
  <si>
    <t>zakup usług obejmujących tłumaczenia</t>
  </si>
  <si>
    <t>* Wykup nieruchomości, w tym  w celu regulacji stanu prawnego gruntów zajętych pod drogi gminne oraz wykup gruntów na poszerzenie dróg istniejących</t>
  </si>
  <si>
    <t>* Zakup programu komputerowego dotyczącego mienia komunalnego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</si>
  <si>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planu zagospodarowania przestrzennego Gminy oraz koszty nadzoru autorskiego, utrzymania systemu i bazy danych na serwerze, umieszczanie nowych dokumentów planistycznych wraz z opracowaniem metadanych  </t>
    </r>
  </si>
  <si>
    <t>* Zakup laptopów z oprogramowaniem w celu wdrożenia systemu bezpapierowego obiegu dokumentów w Radzie Miejskiej</t>
  </si>
  <si>
    <t>opłaty z tytułu zakupu usług telekomunikacyjnych</t>
  </si>
  <si>
    <t>* Doposażenie Urzędu Miasta i Gminy w sprzęt komputerowy</t>
  </si>
  <si>
    <t>Wybory Prezydenta Rzeczypospolitej Polskiej</t>
  </si>
  <si>
    <t>* Zakupy inwestycyjne dla OSP</t>
  </si>
  <si>
    <t>* Budowa i zakup wyposażenia remizy OSP w Ostrówcu</t>
  </si>
  <si>
    <t>* Modernizacja i wyposażenie Domu strażaka w Mikorzynie</t>
  </si>
  <si>
    <t>* Inwentaryzacja budynku OSP w Kępnie</t>
  </si>
  <si>
    <t xml:space="preserve">* Dotacja na zakup samochodu GLM kontener dla OSP Mechnice z dotacją ZOWZOSP RP, MSWiA oraz z Funduszy Ubezpieczeniowych                                   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</si>
  <si>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przedszkoli  położonych w tych gminach  
</t>
    </r>
  </si>
  <si>
    <t>* Zakup i montaż pieca konwekcyjnego w Przedszkolu Samorządowym Nr 5 w Kępnie</t>
  </si>
  <si>
    <t>Inne formy wychowania przedszkolnego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</si>
  <si>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placówek wychowania przedszkolnego  położonych w tych gminach  
</t>
    </r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</si>
  <si>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</si>
  <si>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</si>
  <si>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</si>
  <si>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Wynagrodzenia bezosobowe (z tytułu umowy zlecenia i umowy o dzieło)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</si>
  <si>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  </r>
    <r>
      <rPr>
        <i/>
        <sz val="10"/>
        <rFont val="Arial CE"/>
        <family val="0"/>
      </rPr>
      <t xml:space="preserve">
</t>
    </r>
  </si>
  <si>
    <t>* Termomodernizacja obiektów użyteczności publicznej</t>
  </si>
  <si>
    <t>Różne wydatki na rzecz osób fizycznych</t>
  </si>
  <si>
    <r>
      <t xml:space="preserve">stowarzyszeniom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</si>
  <si>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KLUBU VOL-TRICK</t>
  </si>
  <si>
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</si>
  <si>
    <t>* Budowa kompleksu żłobkowo-przedszkolnego przy Szkole Podstawowej w Hanulinie</t>
  </si>
  <si>
    <t>* Budowa obiektu z przeznaczeniem na działalność dziennych opiekunów w Krążkowach</t>
  </si>
  <si>
    <t>* Modernizacja oświetlenia ulic i dróg w mieście i gminie</t>
  </si>
  <si>
    <t>* Montaż 5 lamp oświetleniowych w Świbie-Wierzbięcin</t>
  </si>
  <si>
    <t>* Oświetlenie ścieżki pieszo-rowerowej wzdłuż drogi nr 11 od przystanku PKS do byłego PGR lub bieżni lekkoatletycznej dla młodzieży szkolnej w parku akacjowym</t>
  </si>
  <si>
    <t>* Wykonanie placu zabaw w Domaninie</t>
  </si>
  <si>
    <t>* Wykonanie miasteczka ruchu drogowego obok ORLIKA</t>
  </si>
  <si>
    <t>* Zakup i montaż małego placu zabaw w Osinach</t>
  </si>
  <si>
    <t>* Zakup i montaż małego placu zabaw w Zosinie</t>
  </si>
  <si>
    <t>* Zakup i montaż małego placu zabaw w Mikorzynie</t>
  </si>
  <si>
    <t>* Zakup wyposażenia na plac zabaw w Krążkowach</t>
  </si>
  <si>
    <t>* Wyposażenie placu zabaw w Pustkowiu Kierzeńskim - zakup karuzeli</t>
  </si>
  <si>
    <t>* Ogrodzenie placu zabaw, zagospodarowanie terenu wokół Sali OSP, placu zabaw</t>
  </si>
  <si>
    <t>* Wybrukowanie terenu pod wiatę grillową</t>
  </si>
  <si>
    <t xml:space="preserve">* objęcie dodatkowych udziałów w spółce "Wodociągi Kępińskie" sp. z o.o.  </t>
  </si>
  <si>
    <t>* Zakup i montaż 2 klimatyzatorów w Domu Ludowym w Świbie</t>
  </si>
  <si>
    <t>* Opracowanie dokumentacji konserwatorskiej dotyczącej remontu Synagogi w Kępnie</t>
  </si>
  <si>
    <t>* Modernizacja kina Sokolnia w Kępnie wraz z termomodernizacją budynku kina - dokumentacja techniczna</t>
  </si>
  <si>
    <t>* Budowa krytej trybuny z zapleczem socjalnym na stadionie lekkoatletycznym w Kępnie - dokumentacja techniczna</t>
  </si>
  <si>
    <t>* Wykonanie siłowni zewnętrznej w Kierznie</t>
  </si>
  <si>
    <t>* Poprawa infrastruktury rekreacyjnej i sportowej w Mikorzynie</t>
  </si>
  <si>
    <t>* Rozbudowa kompleksu sportowego w Krążkowach - II etap</t>
  </si>
  <si>
    <t>* Podłączenie do instalacji kanalizacyjnej budynku mieszkalnego położonego w Kierznie nr 21</t>
  </si>
  <si>
    <t>* Opracowanie dokumentacji technicznej na budowę 48 mieszkań komunalnych przy ul. Przemysłowej w Kępnie</t>
  </si>
  <si>
    <t>* Opracowanie dokumentacji technicznej na budowę 2 budynków socjalnych w Zosinie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</si>
  <si>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żłobków</t>
    </r>
  </si>
  <si>
    <t>Sprawozdanie z wykonania budżetu Gminy Kępno za 2015 rok      -</t>
  </si>
  <si>
    <t>wydatki niewygasające</t>
  </si>
  <si>
    <t>niewłaściwe obciążenia</t>
  </si>
  <si>
    <t>* Zagospodarowanie centrum sołectwa Kierzenko</t>
  </si>
  <si>
    <t>* Remont, wyposażenie oraz modernizacja Świetlicy Wiejskiej w Kierzenku oraz obejścia wokół niej</t>
  </si>
  <si>
    <t>* Zagospodarowanie terenu przy świetlicy wiejskiej w Kierznie w urządzenia do siłowni zewnętrznej</t>
  </si>
  <si>
    <t xml:space="preserve">* Przebudowa ciągu ulic gminnych: Alei Marcinkowskiego,
Poniatowskiego, Kościelnej i Staszica obejmująca zakresem projekt "Poprawa dostępności komunikacyjnej centrum usługowo-kulturalnego miasta Kępna"  </t>
  </si>
  <si>
    <t>* Budowa ulicy Walki Młodych w Kępnie na odcinku od ul. Wrocławskiej do Alei Marcinkowskiego</t>
  </si>
  <si>
    <t xml:space="preserve">* Dokończenie budowy ul Potworowskiego w Kępnie </t>
  </si>
  <si>
    <t>* Przebudowa ulic: Nowowiejskiego, Chopina, Szymanowskiego, Moniuszki i Paderewskiego w Kępnie</t>
  </si>
  <si>
    <t>* Budowa drogi w Krążkowach-Olędrach II etap</t>
  </si>
  <si>
    <t>* Przebudowa drogi gminnej w Mechnicach</t>
  </si>
  <si>
    <t>* Dokończenie budowy chodnika przy drodze gminnej  w Mechnicach.</t>
  </si>
  <si>
    <t>* Budowa drogi  gminnej w Mikorzynie na osiedlu 700-lecia</t>
  </si>
  <si>
    <t>* Budowa drogi gminnej nr G9743 w Olszowie</t>
  </si>
  <si>
    <t>* Modernizacja rowu przydrożnego wzdłuż drogi gminnej w Przybyszowie  wraz z przepustami</t>
  </si>
  <si>
    <t xml:space="preserve">* Ułożenie nawierzchni asfaltowej  na drogach gminnych w Świbie: nr G859534 oraz na drodze łączącej drogi G859547 i G859535 </t>
  </si>
  <si>
    <t>* Budowa chodnika przy drodze gminnej w Krążkowach</t>
  </si>
  <si>
    <t>* Dokończenie budowy chodnika przy drodze gminnej w Krążkowach</t>
  </si>
  <si>
    <t>* Budowa chodnika przy drodze gminnej w Mechnicach</t>
  </si>
  <si>
    <t>* Budowa chodnika przy drodze G9536 w Olszowie</t>
  </si>
  <si>
    <t>* Opracowanie dokumentacji projektowej przebudowy drogi Mechnice-Olszowa</t>
  </si>
  <si>
    <t>* Wykonanie parkingu przy drodze gminnej obok Kościoła w Świbie</t>
  </si>
  <si>
    <t>* Przebudowa drogi gminnej przy cmentarzu w Olszowie</t>
  </si>
  <si>
    <t>* Przebudowa drogi gminnej w miejscowości Kierzenko</t>
  </si>
  <si>
    <t>* Budowa drogi o nawierzchni tłuczniowej w Świbie</t>
  </si>
  <si>
    <t>* Przebudowa chodnika na ul. Berwińskiego w Kępnie</t>
  </si>
  <si>
    <t>* Przebudowa chodnika w miejscowości Kierzno</t>
  </si>
  <si>
    <t>* Budowa chodnika na ul. Wiatrakowej w Kępnie</t>
  </si>
  <si>
    <t>* Przebudowa chodnika na ul. Młyńskiej w Kępnie</t>
  </si>
  <si>
    <t xml:space="preserve">* Budowa chodnika w Klinach </t>
  </si>
  <si>
    <t xml:space="preserve">* Wykonanie projektów przebudowy dróg, ulic i chodników planowanych do realizacji w latach 2015 i 2016 </t>
  </si>
  <si>
    <t>* Wykonanie wiaty autobusowej w Mikorzynie</t>
  </si>
  <si>
    <t>* Zakup i montaż  kamer monitoringu wizyjnego wraz z rozbudową kanalizacji sieciowej</t>
  </si>
  <si>
    <t>różnice kursowe</t>
  </si>
  <si>
    <t>składki na Fundusz Emerytur Pomostowych</t>
  </si>
  <si>
    <t>Wybory do Sejmu i Senatu</t>
  </si>
  <si>
    <t>Referenda ogólnokrajowe i konstytucyjne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</si>
  <si>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organizacją i przeprowadzeniem referendum ogólnokrajowego zarządzonego na dzień                                                             6 września 2015 r.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</si>
  <si>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i przeprowadzeniem wyborów do Sejmu Rzeczypospolitej Polskiej i do Senatu Rzeczypospolitej Polskiej, zarządzonych na dzień 25 października 2015 roku.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</si>
  <si>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i przeprowadzeniem wyborów Prezydenta Rzeczypospolitej Polskiej, zarządzonych na dzień 10 maja 2015 r. i na ponowne głosowanie w dniu 24 maja 2014 r.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</si>
  <si>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bieżącym funkcjonowaniem OSP</t>
    </r>
  </si>
  <si>
    <t>* Budowa remizy OSP w Szklarce Mielęckiej</t>
  </si>
  <si>
    <t xml:space="preserve">* Dotacja na zakup defibrylatora dla OSP Kępno z dotacją ZOWZOSP RP,                                                  </t>
  </si>
  <si>
    <t>* Rozbudowa Szkoły Podstawowej Nr 1 w Kępnie</t>
  </si>
  <si>
    <t>* Rozbudowa Szkoły Podstawowej w Świbie</t>
  </si>
  <si>
    <t xml:space="preserve">* Budowa Sali dydaktycznej na potrzeby Szkoły Podstawowej w Krążkowach w ramach budowy obiektu z przeznaczeniem na działalność dziennych opiekunów  </t>
  </si>
  <si>
    <t xml:space="preserve">Zakup usług obejmujących wykonanie ekspertyz, analiz i opinii
 </t>
  </si>
  <si>
    <t>* Budowa przedszkola w ramach kompleksu żłobkowo-przedszkolnego przy Szkole Podstawowej w Hanulinie</t>
  </si>
  <si>
    <t>* Zakup komputera do Przedszkola Samorządowego                     w Hanulinie</t>
  </si>
  <si>
    <t>* Zakup komputera do Przedszkola Samorządowego                    w Mikorzynie</t>
  </si>
  <si>
    <t xml:space="preserve">* Zakup zmywarki do oddziału w Osinach Przedszkola Samorządowego w Hanulinie </t>
  </si>
  <si>
    <t>* Montaż windy lub podjazdu, likwidacja progów w Gimnazjum w Krążkowach</t>
  </si>
  <si>
    <t>* Wymiana drzwi wejściowych do budynku Gimnazjum i części ogrodzenia za budynkiem w Gimnazjum w Krążkowach</t>
  </si>
  <si>
    <t>* Modernizacja i wyposażenie kuchni w Mianowicach</t>
  </si>
  <si>
    <t>Dodatkowe wynagrodzenia roczne</t>
  </si>
  <si>
    <t>Szpitale ogólne</t>
  </si>
  <si>
    <t>Doatcje celowe z budżetu na finansowanie lub dofinansowanie kosztów realizacji inwestycji i zakupów inwestycyjnych innych jednostek sektora finansów publicznych</t>
  </si>
  <si>
    <t xml:space="preserve">* dotacja dla Szpitala w Kępnie na zakup sprzętu lub aparatury medycznej </t>
  </si>
  <si>
    <t>* dotacja dla KĘPIŃSKIEGO KLUBU AMAZONKI</t>
  </si>
  <si>
    <r>
      <t>Wydatki bieżące</t>
    </r>
    <r>
      <rPr>
        <i/>
        <sz val="10"/>
        <rFont val="Arial CE"/>
        <family val="0"/>
      </rPr>
      <t xml:space="preserve"> związane z utrzymaniem i funkcjonowaniem Środowiskowego Domu Samopomocy  w Kępnie                                                                                                                                      * wydatki z dotacji na zadanie zlecone - 439.496,00 zł,                                                                                                                  * wydatki na zadania własne - 36.527,52 zł,</t>
    </r>
  </si>
  <si>
    <t>Wydatki bieżące:                                                                     * wydatki z dotacji na zadanie zlecone - 6.860.650,88 zł,                                                                                                                  * wydatki na zadania własne - 76.610,84 zł,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</si>
  <si>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- 395.944,40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- 418.912,00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</si>
  <si>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- 4.997,65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- 524.042,75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</si>
  <si>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- 31.174,80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- 23.462,27 zł,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</si>
  <si>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utrzymanie i funkcjonowanie Klubu Seniora  - 252.925,50 zł,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realizację Rządowego Programu "Posiłek dla potrzebujących" - 314.301,00 zł.                             * wydatki z dotacji na zadanie zlecone przeznaczone na: realizację zadań związanych z przyznaniem Kart Dużej Rodziny - 1.085,40 zł oraz na spłatę dodatku do świadczenia pielęgnacyjnego za okres 2011 roku do 2014 roku -1.200,00 zł,   </t>
    </r>
  </si>
  <si>
    <t>Dzienni opiekunowie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</si>
  <si>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dziennych opiekunów</t>
    </r>
  </si>
  <si>
    <t>odsetki od dotacji oraz płatności wykorzystanych niezgodnie z przeznaczeniem lub wykorzystanych z naruszeniem procedur, o których mowa w art. 184 ustawy, pobranych nienależnie lub w nadmiernej wysokości</t>
  </si>
  <si>
    <t>* Wykup części infrastruktury oświetlenia ulicznego przy ul. Walki Młodych</t>
  </si>
  <si>
    <t>* Budowa oświetlenia dróg w Osinach i Kierzenku</t>
  </si>
  <si>
    <t>* Budowa oświetlenia parku przy ul. Kwiatowej w Hanulinie</t>
  </si>
  <si>
    <t>* Modernizacja istniejących oraz zakup nowych elementów oświetlenia świątecznego Rynku w Kępnie</t>
  </si>
  <si>
    <t>* Zakup kuchni polowej</t>
  </si>
  <si>
    <t>* dotacja dla LGD WROTA WIELKOPOLSKI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</si>
</sst>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5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b/>
      <i/>
      <sz val="12"/>
      <name val="Arial"/>
      <family val="2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5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3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175" fontId="8" fillId="0" borderId="47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47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48" xfId="42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177" fontId="12" fillId="0" borderId="37" xfId="42" applyNumberFormat="1" applyFont="1" applyFill="1" applyBorder="1" applyAlignment="1">
      <alignment horizontal="right" vertical="top"/>
      <protection/>
    </xf>
    <xf numFmtId="176" fontId="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46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50" xfId="42" applyNumberFormat="1" applyFont="1" applyFill="1" applyBorder="1" applyAlignment="1">
      <alignment horizontal="right" vertical="top"/>
      <protection/>
    </xf>
    <xf numFmtId="177" fontId="8" fillId="0" borderId="37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0" fontId="8" fillId="0" borderId="13" xfId="42" applyFont="1" applyFill="1" applyBorder="1" applyAlignment="1">
      <alignment horizontal="left" vertical="top" wrapText="1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47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1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3" fontId="8" fillId="0" borderId="52" xfId="42" applyNumberFormat="1" applyFont="1" applyFill="1" applyBorder="1" applyAlignment="1">
      <alignment horizontal="right" vertical="top"/>
      <protection/>
    </xf>
    <xf numFmtId="178" fontId="8" fillId="0" borderId="53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173" fontId="8" fillId="0" borderId="50" xfId="42" applyNumberFormat="1" applyFont="1" applyFill="1" applyBorder="1" applyAlignment="1">
      <alignment horizontal="right" vertical="top"/>
      <protection/>
    </xf>
    <xf numFmtId="181" fontId="7" fillId="0" borderId="54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175" fontId="8" fillId="0" borderId="46" xfId="42" applyNumberFormat="1" applyFont="1" applyFill="1" applyBorder="1" applyAlignment="1">
      <alignment horizontal="left" vertical="top"/>
      <protection/>
    </xf>
    <xf numFmtId="0" fontId="0" fillId="0" borderId="46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6" xfId="42" applyFont="1" applyFill="1" applyBorder="1" applyAlignment="1">
      <alignment horizontal="left" vertical="top" wrapText="1"/>
      <protection/>
    </xf>
    <xf numFmtId="182" fontId="8" fillId="0" borderId="50" xfId="42" applyNumberFormat="1" applyFont="1" applyFill="1" applyBorder="1" applyAlignment="1">
      <alignment horizontal="right"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50" xfId="42" applyNumberFormat="1" applyFont="1" applyFill="1" applyBorder="1" applyAlignment="1">
      <alignment horizontal="right" vertical="top"/>
      <protection/>
    </xf>
    <xf numFmtId="0" fontId="9" fillId="0" borderId="44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50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6" xfId="42" applyFont="1" applyFill="1" applyBorder="1" applyAlignment="1">
      <alignment horizontal="left" vertical="top" wrapText="1"/>
      <protection/>
    </xf>
    <xf numFmtId="177" fontId="6" fillId="33" borderId="50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0" fillId="33" borderId="31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56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58" xfId="42" applyNumberFormat="1" applyFont="1" applyFill="1" applyBorder="1" applyAlignment="1">
      <alignment horizontal="left" vertical="top"/>
      <protection/>
    </xf>
    <xf numFmtId="180" fontId="6" fillId="33" borderId="56" xfId="42" applyNumberFormat="1" applyFont="1" applyFill="1" applyBorder="1" applyAlignment="1">
      <alignment horizontal="left" vertical="top"/>
      <protection/>
    </xf>
    <xf numFmtId="0" fontId="0" fillId="0" borderId="59" xfId="42" applyFont="1" applyBorder="1">
      <alignment/>
      <protection/>
    </xf>
    <xf numFmtId="0" fontId="0" fillId="0" borderId="59" xfId="42" applyFont="1" applyBorder="1" applyAlignment="1">
      <alignment wrapText="1"/>
      <protection/>
    </xf>
    <xf numFmtId="0" fontId="8" fillId="0" borderId="59" xfId="42" applyFont="1" applyBorder="1" applyAlignment="1">
      <alignment horizontal="left" vertical="top"/>
      <protection/>
    </xf>
    <xf numFmtId="4" fontId="0" fillId="0" borderId="59" xfId="42" applyNumberFormat="1" applyFont="1" applyBorder="1" applyAlignment="1">
      <alignment vertical="top"/>
      <protection/>
    </xf>
    <xf numFmtId="4" fontId="0" fillId="0" borderId="59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0" fontId="0" fillId="0" borderId="60" xfId="42" applyFont="1" applyFill="1" applyBorder="1">
      <alignment/>
      <protection/>
    </xf>
    <xf numFmtId="0" fontId="8" fillId="0" borderId="61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9" xfId="42" applyNumberFormat="1" applyFont="1" applyFill="1" applyBorder="1" applyAlignment="1">
      <alignment vertical="top"/>
      <protection/>
    </xf>
    <xf numFmtId="0" fontId="3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47" xfId="42" applyNumberFormat="1" applyFont="1" applyFill="1" applyBorder="1" applyAlignment="1">
      <alignment horizontal="right" vertical="top"/>
      <protection/>
    </xf>
    <xf numFmtId="4" fontId="3" fillId="0" borderId="47" xfId="42" applyNumberFormat="1" applyFont="1" applyFill="1" applyBorder="1" applyAlignment="1">
      <alignment horizontal="center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0" fontId="10" fillId="0" borderId="31" xfId="42" applyNumberFormat="1" applyFont="1" applyFill="1" applyBorder="1" applyAlignment="1">
      <alignment horizontal="left" vertical="top" wrapText="1"/>
      <protection/>
    </xf>
    <xf numFmtId="176" fontId="8" fillId="0" borderId="22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175" fontId="8" fillId="0" borderId="49" xfId="42" applyNumberFormat="1" applyFont="1" applyFill="1" applyBorder="1" applyAlignment="1">
      <alignment horizontal="left" vertical="top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182" fontId="7" fillId="0" borderId="38" xfId="42" applyNumberFormat="1" applyFont="1" applyFill="1" applyBorder="1" applyAlignment="1">
      <alignment horizontal="right" vertical="top"/>
      <protection/>
    </xf>
    <xf numFmtId="0" fontId="8" fillId="0" borderId="62" xfId="42" applyFont="1" applyFill="1" applyBorder="1" applyAlignment="1">
      <alignment horizontal="left" vertical="top" wrapText="1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4" fillId="33" borderId="63" xfId="42" applyFont="1" applyFill="1" applyBorder="1">
      <alignment/>
      <protection/>
    </xf>
    <xf numFmtId="0" fontId="4" fillId="33" borderId="64" xfId="42" applyFont="1" applyFill="1" applyBorder="1">
      <alignment/>
      <protection/>
    </xf>
    <xf numFmtId="0" fontId="6" fillId="33" borderId="65" xfId="42" applyFont="1" applyFill="1" applyBorder="1" applyAlignment="1">
      <alignment horizontal="left" vertical="top" wrapText="1"/>
      <protection/>
    </xf>
    <xf numFmtId="176" fontId="6" fillId="33" borderId="63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8" fillId="0" borderId="66" xfId="42" applyNumberFormat="1" applyFont="1" applyFill="1" applyBorder="1" applyAlignment="1">
      <alignment horizontal="right" vertical="top"/>
      <protection/>
    </xf>
    <xf numFmtId="4" fontId="9" fillId="0" borderId="43" xfId="42" applyNumberFormat="1" applyFont="1" applyFill="1" applyBorder="1" applyAlignment="1">
      <alignment vertical="top"/>
      <protection/>
    </xf>
    <xf numFmtId="0" fontId="9" fillId="0" borderId="67" xfId="42" applyFont="1" applyFill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8" fillId="0" borderId="10" xfId="42" applyNumberFormat="1" applyFont="1" applyFill="1" applyBorder="1" applyAlignment="1">
      <alignment horizontal="right" vertical="top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82" fontId="6" fillId="33" borderId="50" xfId="42" applyNumberFormat="1" applyFont="1" applyFill="1" applyBorder="1" applyAlignment="1">
      <alignment horizontal="right"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181" fontId="7" fillId="0" borderId="68" xfId="42" applyNumberFormat="1" applyFont="1" applyFill="1" applyBorder="1" applyAlignment="1">
      <alignment horizontal="left" vertical="top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0" fillId="0" borderId="61" xfId="42" applyFont="1" applyFill="1" applyBorder="1">
      <alignment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0" fontId="0" fillId="34" borderId="22" xfId="42" applyFont="1" applyFill="1" applyBorder="1">
      <alignment/>
      <protection/>
    </xf>
    <xf numFmtId="4" fontId="9" fillId="0" borderId="36" xfId="42" applyNumberFormat="1" applyFont="1" applyFill="1" applyBorder="1" applyAlignment="1">
      <alignment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0" fontId="0" fillId="0" borderId="62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182" fontId="11" fillId="34" borderId="24" xfId="42" applyNumberFormat="1" applyFont="1" applyFill="1" applyBorder="1" applyAlignment="1">
      <alignment horizontal="right" vertical="top"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3" fontId="8" fillId="0" borderId="48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81" fontId="7" fillId="0" borderId="24" xfId="42" applyNumberFormat="1" applyFont="1" applyFill="1" applyBorder="1" applyAlignment="1">
      <alignment horizontal="left" vertical="top"/>
      <protection/>
    </xf>
    <xf numFmtId="173" fontId="13" fillId="0" borderId="48" xfId="42" applyNumberFormat="1" applyFont="1" applyFill="1" applyBorder="1" applyAlignment="1">
      <alignment horizontal="right" vertical="top"/>
      <protection/>
    </xf>
    <xf numFmtId="177" fontId="8" fillId="35" borderId="24" xfId="42" applyNumberFormat="1" applyFont="1" applyFill="1" applyBorder="1" applyAlignment="1">
      <alignment horizontal="right" vertical="top"/>
      <protection/>
    </xf>
    <xf numFmtId="175" fontId="8" fillId="0" borderId="70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176" fontId="6" fillId="33" borderId="22" xfId="42" applyNumberFormat="1" applyFont="1" applyFill="1" applyBorder="1" applyAlignment="1">
      <alignment horizontal="right" vertical="top"/>
      <protection/>
    </xf>
    <xf numFmtId="182" fontId="10" fillId="34" borderId="43" xfId="42" applyNumberFormat="1" applyFont="1" applyFill="1" applyBorder="1" applyAlignment="1">
      <alignment horizontal="right" vertical="top"/>
      <protection/>
    </xf>
    <xf numFmtId="0" fontId="8" fillId="0" borderId="69" xfId="42" applyFont="1" applyFill="1" applyBorder="1" applyAlignment="1">
      <alignment horizontal="left" vertical="top" wrapText="1"/>
      <protection/>
    </xf>
    <xf numFmtId="0" fontId="3" fillId="0" borderId="27" xfId="42" applyFont="1" applyFill="1" applyBorder="1">
      <alignment/>
      <protection/>
    </xf>
    <xf numFmtId="175" fontId="8" fillId="0" borderId="36" xfId="42" applyNumberFormat="1" applyFont="1" applyFill="1" applyBorder="1" applyAlignment="1">
      <alignment horizontal="left" vertical="top"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0" fontId="11" fillId="0" borderId="24" xfId="42" applyFont="1" applyFill="1" applyBorder="1" applyAlignment="1">
      <alignment horizontal="left" vertical="top" wrapText="1"/>
      <protection/>
    </xf>
    <xf numFmtId="173" fontId="16" fillId="0" borderId="7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4" fontId="4" fillId="0" borderId="51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3" fontId="12" fillId="0" borderId="48" xfId="42" applyNumberFormat="1" applyFont="1" applyFill="1" applyBorder="1" applyAlignment="1">
      <alignment horizontal="right" vertical="top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175" fontId="8" fillId="0" borderId="69" xfId="42" applyNumberFormat="1" applyFont="1" applyFill="1" applyBorder="1" applyAlignment="1">
      <alignment horizontal="left" vertical="top"/>
      <protection/>
    </xf>
    <xf numFmtId="177" fontId="12" fillId="0" borderId="72" xfId="42" applyNumberFormat="1" applyFont="1" applyFill="1" applyBorder="1" applyAlignment="1">
      <alignment horizontal="right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4" fontId="9" fillId="0" borderId="0" xfId="42" applyNumberFormat="1" applyFont="1" applyFill="1" applyBorder="1">
      <alignment/>
      <protection/>
    </xf>
    <xf numFmtId="173" fontId="12" fillId="0" borderId="50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 applyFill="1">
      <alignment/>
      <protection/>
    </xf>
    <xf numFmtId="172" fontId="6" fillId="33" borderId="73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2" fontId="8" fillId="0" borderId="74" xfId="42" applyNumberFormat="1" applyFont="1" applyFill="1" applyBorder="1" applyAlignment="1">
      <alignment horizontal="right" vertical="top"/>
      <protection/>
    </xf>
    <xf numFmtId="173" fontId="8" fillId="0" borderId="22" xfId="42" applyNumberFormat="1" applyFont="1" applyFill="1" applyBorder="1" applyAlignment="1">
      <alignment horizontal="right" vertical="top"/>
      <protection/>
    </xf>
    <xf numFmtId="176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75" xfId="42" applyFont="1" applyFill="1" applyBorder="1">
      <alignment/>
      <protection/>
    </xf>
    <xf numFmtId="176" fontId="0" fillId="0" borderId="0" xfId="42" applyNumberFormat="1" applyFont="1" applyFill="1">
      <alignment/>
      <protection/>
    </xf>
    <xf numFmtId="182" fontId="0" fillId="0" borderId="0" xfId="42" applyNumberFormat="1" applyFont="1" applyFill="1">
      <alignment/>
      <protection/>
    </xf>
    <xf numFmtId="0" fontId="0" fillId="0" borderId="76" xfId="42" applyFont="1" applyFill="1" applyBorder="1">
      <alignment/>
      <protection/>
    </xf>
    <xf numFmtId="0" fontId="8" fillId="0" borderId="77" xfId="42" applyFont="1" applyFill="1" applyBorder="1" applyAlignment="1">
      <alignment horizontal="left" vertical="top" wrapText="1"/>
      <protection/>
    </xf>
    <xf numFmtId="177" fontId="8" fillId="0" borderId="72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33" borderId="36" xfId="42" applyFont="1" applyFill="1" applyBorder="1">
      <alignment/>
      <protection/>
    </xf>
    <xf numFmtId="2" fontId="4" fillId="33" borderId="22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180" fontId="6" fillId="33" borderId="73" xfId="42" applyNumberFormat="1" applyFont="1" applyFill="1" applyBorder="1" applyAlignment="1">
      <alignment horizontal="left" vertical="top"/>
      <protection/>
    </xf>
    <xf numFmtId="0" fontId="8" fillId="0" borderId="47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7" fontId="9" fillId="0" borderId="0" xfId="42" applyNumberFormat="1" applyFont="1" applyFill="1">
      <alignment/>
      <protection/>
    </xf>
    <xf numFmtId="173" fontId="8" fillId="0" borderId="78" xfId="42" applyNumberFormat="1" applyFont="1" applyFill="1" applyBorder="1" applyAlignment="1">
      <alignment horizontal="right" vertical="top"/>
      <protection/>
    </xf>
    <xf numFmtId="180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6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7" fontId="8" fillId="0" borderId="48" xfId="42" applyNumberFormat="1" applyFont="1" applyFill="1" applyBorder="1" applyAlignment="1">
      <alignment horizontal="right" vertical="top"/>
      <protection/>
    </xf>
    <xf numFmtId="182" fontId="7" fillId="0" borderId="50" xfId="42" applyNumberFormat="1" applyFont="1" applyFill="1" applyBorder="1" applyAlignment="1">
      <alignment horizontal="right" vertical="top"/>
      <protection/>
    </xf>
    <xf numFmtId="176" fontId="7" fillId="0" borderId="37" xfId="42" applyNumberFormat="1" applyFont="1" applyFill="1" applyBorder="1" applyAlignment="1">
      <alignment horizontal="right" vertical="top"/>
      <protection/>
    </xf>
    <xf numFmtId="0" fontId="7" fillId="0" borderId="13" xfId="42" applyFont="1" applyFill="1" applyBorder="1" applyAlignment="1">
      <alignment horizontal="left" vertical="top" wrapText="1"/>
      <protection/>
    </xf>
    <xf numFmtId="176" fontId="7" fillId="0" borderId="76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76" xfId="42" applyFont="1" applyFill="1" applyBorder="1">
      <alignment/>
      <protection/>
    </xf>
    <xf numFmtId="4" fontId="9" fillId="0" borderId="19" xfId="42" applyNumberFormat="1" applyFont="1" applyFill="1" applyBorder="1" applyAlignment="1">
      <alignment vertical="top"/>
      <protection/>
    </xf>
    <xf numFmtId="4" fontId="4" fillId="0" borderId="59" xfId="42" applyNumberFormat="1" applyFont="1" applyFill="1" applyBorder="1" applyAlignment="1">
      <alignment horizontal="center" vertical="top"/>
      <protection/>
    </xf>
    <xf numFmtId="180" fontId="16" fillId="33" borderId="56" xfId="42" applyNumberFormat="1" applyFont="1" applyFill="1" applyBorder="1" applyAlignment="1">
      <alignment horizontal="left" vertical="top"/>
      <protection/>
    </xf>
    <xf numFmtId="182" fontId="16" fillId="33" borderId="10" xfId="42" applyNumberFormat="1" applyFont="1" applyFill="1" applyBorder="1" applyAlignment="1">
      <alignment horizontal="right" vertical="top"/>
      <protection/>
    </xf>
    <xf numFmtId="4" fontId="57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12" fillId="0" borderId="30" xfId="42" applyFont="1" applyFill="1" applyBorder="1" applyAlignment="1">
      <alignment horizontal="left" vertical="top" wrapText="1"/>
      <protection/>
    </xf>
    <xf numFmtId="0" fontId="0" fillId="0" borderId="50" xfId="42" applyFont="1" applyFill="1" applyBorder="1">
      <alignment/>
      <protection/>
    </xf>
    <xf numFmtId="4" fontId="9" fillId="0" borderId="67" xfId="42" applyNumberFormat="1" applyFont="1" applyFill="1" applyBorder="1" applyAlignment="1">
      <alignment vertical="top"/>
      <protection/>
    </xf>
    <xf numFmtId="176" fontId="9" fillId="0" borderId="0" xfId="42" applyNumberFormat="1" applyFont="1" applyFill="1">
      <alignment/>
      <protection/>
    </xf>
    <xf numFmtId="4" fontId="57" fillId="0" borderId="31" xfId="42" applyNumberFormat="1" applyFont="1" applyFill="1" applyBorder="1" applyAlignment="1">
      <alignment vertical="top"/>
      <protection/>
    </xf>
    <xf numFmtId="4" fontId="57" fillId="0" borderId="22" xfId="42" applyNumberFormat="1" applyFont="1" applyFill="1" applyBorder="1" applyAlignment="1">
      <alignment vertical="top"/>
      <protection/>
    </xf>
    <xf numFmtId="4" fontId="57" fillId="0" borderId="24" xfId="42" applyNumberFormat="1" applyFont="1" applyFill="1" applyBorder="1" applyAlignment="1">
      <alignment vertical="top"/>
      <protection/>
    </xf>
    <xf numFmtId="4" fontId="57" fillId="0" borderId="0" xfId="42" applyNumberFormat="1" applyFont="1" applyFill="1" applyBorder="1" applyAlignment="1">
      <alignment vertical="top"/>
      <protection/>
    </xf>
    <xf numFmtId="4" fontId="58" fillId="0" borderId="31" xfId="42" applyNumberFormat="1" applyFont="1" applyFill="1" applyBorder="1" applyAlignment="1">
      <alignment vertical="top"/>
      <protection/>
    </xf>
    <xf numFmtId="4" fontId="57" fillId="0" borderId="76" xfId="42" applyNumberFormat="1" applyFont="1" applyFill="1" applyBorder="1" applyAlignment="1">
      <alignment vertical="top"/>
      <protection/>
    </xf>
    <xf numFmtId="4" fontId="57" fillId="0" borderId="27" xfId="42" applyNumberFormat="1" applyFont="1" applyFill="1" applyBorder="1" applyAlignment="1">
      <alignment vertical="top"/>
      <protection/>
    </xf>
    <xf numFmtId="4" fontId="57" fillId="0" borderId="0" xfId="42" applyNumberFormat="1" applyFont="1" applyFill="1" applyAlignment="1">
      <alignment vertical="top"/>
      <protection/>
    </xf>
    <xf numFmtId="4" fontId="57" fillId="0" borderId="0" xfId="42" applyNumberFormat="1" applyFont="1" applyAlignment="1">
      <alignment vertical="top"/>
      <protection/>
    </xf>
    <xf numFmtId="4" fontId="0" fillId="0" borderId="59" xfId="42" applyNumberFormat="1" applyFont="1" applyBorder="1" applyAlignment="1">
      <alignment vertical="top"/>
      <protection/>
    </xf>
    <xf numFmtId="0" fontId="9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76" xfId="0" applyFont="1" applyBorder="1" applyAlignment="1">
      <alignment vertical="top" wrapText="1"/>
    </xf>
    <xf numFmtId="190" fontId="9" fillId="0" borderId="22" xfId="0" applyNumberFormat="1" applyFont="1" applyBorder="1" applyAlignment="1">
      <alignment horizontal="left" vertical="top" wrapText="1"/>
    </xf>
    <xf numFmtId="0" fontId="11" fillId="0" borderId="49" xfId="0" applyFont="1" applyBorder="1" applyAlignment="1">
      <alignment vertical="top" wrapText="1"/>
    </xf>
    <xf numFmtId="0" fontId="8" fillId="0" borderId="31" xfId="42" applyFont="1" applyFill="1" applyBorder="1" applyAlignment="1">
      <alignment horizontal="left" vertical="top" wrapText="1"/>
      <protection/>
    </xf>
    <xf numFmtId="178" fontId="8" fillId="0" borderId="22" xfId="42" applyNumberFormat="1" applyFont="1" applyFill="1" applyBorder="1" applyAlignment="1">
      <alignment horizontal="right" vertical="top"/>
      <protection/>
    </xf>
    <xf numFmtId="0" fontId="9" fillId="0" borderId="69" xfId="0" applyFont="1" applyBorder="1" applyAlignment="1">
      <alignment vertical="top"/>
    </xf>
    <xf numFmtId="0" fontId="1" fillId="0" borderId="59" xfId="42" applyFont="1" applyFill="1" applyBorder="1" applyAlignment="1">
      <alignment horizontal="left" vertical="top"/>
      <protection/>
    </xf>
    <xf numFmtId="183" fontId="1" fillId="0" borderId="59" xfId="42" applyNumberFormat="1" applyFont="1" applyFill="1" applyBorder="1" applyAlignment="1">
      <alignment horizontal="left" vertical="top"/>
      <protection/>
    </xf>
    <xf numFmtId="0" fontId="0" fillId="0" borderId="59" xfId="42" applyFont="1" applyFill="1" applyBorder="1">
      <alignment/>
      <protection/>
    </xf>
    <xf numFmtId="0" fontId="0" fillId="0" borderId="59" xfId="42" applyFont="1" applyFill="1" applyBorder="1" applyAlignment="1">
      <alignment wrapText="1"/>
      <protection/>
    </xf>
    <xf numFmtId="4" fontId="57" fillId="0" borderId="59" xfId="42" applyNumberFormat="1" applyFont="1" applyFill="1" applyBorder="1" applyAlignment="1">
      <alignment vertical="top"/>
      <protection/>
    </xf>
    <xf numFmtId="4" fontId="0" fillId="0" borderId="59" xfId="42" applyNumberFormat="1" applyFont="1" applyFill="1" applyBorder="1" applyAlignment="1">
      <alignment vertical="top"/>
      <protection/>
    </xf>
    <xf numFmtId="180" fontId="6" fillId="33" borderId="65" xfId="42" applyNumberFormat="1" applyFont="1" applyFill="1" applyBorder="1" applyAlignment="1">
      <alignment horizontal="left" vertical="top"/>
      <protection/>
    </xf>
    <xf numFmtId="4" fontId="4" fillId="33" borderId="57" xfId="42" applyNumberFormat="1" applyFont="1" applyFill="1" applyBorder="1" applyAlignment="1">
      <alignment horizontal="center" vertical="top"/>
      <protection/>
    </xf>
    <xf numFmtId="182" fontId="17" fillId="0" borderId="11" xfId="42" applyNumberFormat="1" applyFont="1" applyFill="1" applyBorder="1" applyAlignment="1">
      <alignment horizontal="right" vertical="top"/>
      <protection/>
    </xf>
    <xf numFmtId="177" fontId="12" fillId="0" borderId="15" xfId="42" applyNumberFormat="1" applyFont="1" applyFill="1" applyBorder="1" applyAlignment="1">
      <alignment horizontal="right" vertical="top"/>
      <protection/>
    </xf>
    <xf numFmtId="182" fontId="16" fillId="33" borderId="33" xfId="42" applyNumberFormat="1" applyFont="1" applyFill="1" applyBorder="1" applyAlignment="1">
      <alignment horizontal="right" vertical="top"/>
      <protection/>
    </xf>
    <xf numFmtId="176" fontId="17" fillId="0" borderId="11" xfId="42" applyNumberFormat="1" applyFont="1" applyFill="1" applyBorder="1" applyAlignment="1">
      <alignment horizontal="right" vertical="top"/>
      <protection/>
    </xf>
    <xf numFmtId="190" fontId="9" fillId="0" borderId="36" xfId="51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176" fontId="16" fillId="33" borderId="22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0" fillId="0" borderId="59" xfId="42" applyFont="1" applyFill="1" applyBorder="1">
      <alignment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175" fontId="12" fillId="0" borderId="29" xfId="42" applyNumberFormat="1" applyFont="1" applyFill="1" applyBorder="1" applyAlignment="1">
      <alignment horizontal="left" vertical="top"/>
      <protection/>
    </xf>
    <xf numFmtId="0" fontId="0" fillId="0" borderId="49" xfId="42" applyFont="1" applyFill="1" applyBorder="1">
      <alignment/>
      <protection/>
    </xf>
    <xf numFmtId="180" fontId="6" fillId="33" borderId="22" xfId="42" applyNumberFormat="1" applyFont="1" applyFill="1" applyBorder="1" applyAlignment="1">
      <alignment horizontal="left" vertical="top"/>
      <protection/>
    </xf>
    <xf numFmtId="4" fontId="4" fillId="34" borderId="43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 applyAlignment="1">
      <alignment horizontal="left" vertical="top"/>
      <protection/>
    </xf>
    <xf numFmtId="177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73" fontId="16" fillId="33" borderId="13" xfId="42" applyNumberFormat="1" applyFont="1" applyFill="1" applyBorder="1" applyAlignment="1">
      <alignment horizontal="right" vertical="top"/>
      <protection/>
    </xf>
    <xf numFmtId="176" fontId="12" fillId="0" borderId="48" xfId="42" applyNumberFormat="1" applyFont="1" applyFill="1" applyBorder="1" applyAlignment="1">
      <alignment horizontal="right"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4" fontId="0" fillId="0" borderId="69" xfId="42" applyNumberFormat="1" applyFont="1" applyFill="1" applyBorder="1" applyAlignment="1">
      <alignment vertical="top"/>
      <protection/>
    </xf>
    <xf numFmtId="182" fontId="17" fillId="0" borderId="13" xfId="42" applyNumberFormat="1" applyFont="1" applyFill="1" applyBorder="1" applyAlignment="1">
      <alignment horizontal="right" vertical="top"/>
      <protection/>
    </xf>
    <xf numFmtId="182" fontId="17" fillId="0" borderId="15" xfId="42" applyNumberFormat="1" applyFont="1" applyFill="1" applyBorder="1" applyAlignment="1">
      <alignment horizontal="right" vertical="top"/>
      <protection/>
    </xf>
    <xf numFmtId="177" fontId="17" fillId="0" borderId="15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177" fontId="16" fillId="33" borderId="50" xfId="42" applyNumberFormat="1" applyFont="1" applyFill="1" applyBorder="1" applyAlignment="1">
      <alignment horizontal="right" vertical="top"/>
      <protection/>
    </xf>
    <xf numFmtId="182" fontId="12" fillId="0" borderId="3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17" fillId="0" borderId="19" xfId="42" applyNumberFormat="1" applyFont="1" applyFill="1" applyBorder="1" applyAlignment="1">
      <alignment horizontal="right"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7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2" fontId="17" fillId="0" borderId="50" xfId="42" applyNumberFormat="1" applyFont="1" applyFill="1" applyBorder="1" applyAlignment="1">
      <alignment horizontal="right" vertical="top"/>
      <protection/>
    </xf>
    <xf numFmtId="176" fontId="17" fillId="0" borderId="15" xfId="42" applyNumberFormat="1" applyFont="1" applyFill="1" applyBorder="1" applyAlignment="1">
      <alignment horizontal="right" vertical="top"/>
      <protection/>
    </xf>
    <xf numFmtId="182" fontId="12" fillId="0" borderId="48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76" fontId="17" fillId="0" borderId="37" xfId="42" applyNumberFormat="1" applyFont="1" applyFill="1" applyBorder="1" applyAlignment="1">
      <alignment horizontal="right" vertical="top"/>
      <protection/>
    </xf>
    <xf numFmtId="176" fontId="17" fillId="0" borderId="72" xfId="42" applyNumberFormat="1" applyFont="1" applyFill="1" applyBorder="1" applyAlignment="1">
      <alignment horizontal="right" vertical="top"/>
      <protection/>
    </xf>
    <xf numFmtId="176" fontId="17" fillId="0" borderId="13" xfId="42" applyNumberFormat="1" applyFont="1" applyFill="1" applyBorder="1" applyAlignment="1">
      <alignment horizontal="right" vertical="top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176" fontId="16" fillId="33" borderId="63" xfId="42" applyNumberFormat="1" applyFont="1" applyFill="1" applyBorder="1" applyAlignment="1">
      <alignment horizontal="right" vertical="top"/>
      <protection/>
    </xf>
    <xf numFmtId="177" fontId="12" fillId="0" borderId="10" xfId="42" applyNumberFormat="1" applyFont="1" applyFill="1" applyBorder="1" applyAlignment="1">
      <alignment horizontal="right" vertical="top"/>
      <protection/>
    </xf>
    <xf numFmtId="182" fontId="17" fillId="0" borderId="10" xfId="42" applyNumberFormat="1" applyFont="1" applyFill="1" applyBorder="1" applyAlignment="1">
      <alignment horizontal="right" vertical="top"/>
      <protection/>
    </xf>
    <xf numFmtId="182" fontId="12" fillId="0" borderId="24" xfId="42" applyNumberFormat="1" applyFont="1" applyFill="1" applyBorder="1" applyAlignment="1">
      <alignment horizontal="right" vertical="top"/>
      <protection/>
    </xf>
    <xf numFmtId="173" fontId="16" fillId="0" borderId="67" xfId="42" applyNumberFormat="1" applyFont="1" applyFill="1" applyBorder="1" applyAlignment="1">
      <alignment horizontal="right" vertical="top"/>
      <protection/>
    </xf>
    <xf numFmtId="4" fontId="4" fillId="0" borderId="43" xfId="42" applyNumberFormat="1" applyFont="1" applyFill="1" applyBorder="1" applyAlignment="1">
      <alignment horizontal="center" vertical="top"/>
      <protection/>
    </xf>
    <xf numFmtId="0" fontId="0" fillId="0" borderId="79" xfId="42" applyFont="1" applyFill="1" applyBorder="1">
      <alignment/>
      <protection/>
    </xf>
    <xf numFmtId="181" fontId="7" fillId="0" borderId="49" xfId="42" applyNumberFormat="1" applyFont="1" applyFill="1" applyBorder="1" applyAlignment="1">
      <alignment horizontal="left" vertical="top"/>
      <protection/>
    </xf>
    <xf numFmtId="0" fontId="11" fillId="0" borderId="43" xfId="0" applyFont="1" applyBorder="1" applyAlignment="1">
      <alignment vertical="top" wrapText="1"/>
    </xf>
    <xf numFmtId="178" fontId="8" fillId="0" borderId="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9" xfId="0" applyFont="1" applyBorder="1" applyAlignment="1">
      <alignment vertical="top" wrapText="1"/>
    </xf>
    <xf numFmtId="0" fontId="0" fillId="0" borderId="47" xfId="42" applyFont="1" applyFill="1" applyBorder="1">
      <alignment/>
      <protection/>
    </xf>
    <xf numFmtId="175" fontId="8" fillId="0" borderId="80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11" fillId="0" borderId="33" xfId="0" applyFont="1" applyBorder="1" applyAlignment="1">
      <alignment vertical="top" wrapText="1"/>
    </xf>
    <xf numFmtId="0" fontId="9" fillId="0" borderId="49" xfId="0" applyFont="1" applyBorder="1" applyAlignment="1">
      <alignment horizontal="justify" vertical="top"/>
    </xf>
    <xf numFmtId="0" fontId="0" fillId="0" borderId="62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6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34" borderId="45" xfId="42" applyFont="1" applyFill="1" applyBorder="1">
      <alignment/>
      <protection/>
    </xf>
    <xf numFmtId="4" fontId="9" fillId="0" borderId="59" xfId="42" applyNumberFormat="1" applyFont="1" applyFill="1" applyBorder="1" applyAlignment="1">
      <alignment vertical="top"/>
      <protection/>
    </xf>
    <xf numFmtId="182" fontId="8" fillId="0" borderId="81" xfId="42" applyNumberFormat="1" applyFont="1" applyFill="1" applyBorder="1" applyAlignment="1">
      <alignment horizontal="right" vertical="top"/>
      <protection/>
    </xf>
    <xf numFmtId="4" fontId="0" fillId="0" borderId="82" xfId="42" applyNumberFormat="1" applyFont="1" applyFill="1" applyBorder="1" applyAlignment="1">
      <alignment vertical="top"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9" fillId="0" borderId="83" xfId="42" applyNumberFormat="1" applyFont="1" applyFill="1" applyBorder="1" applyAlignment="1">
      <alignment vertical="top"/>
      <protection/>
    </xf>
    <xf numFmtId="0" fontId="9" fillId="0" borderId="0" xfId="51" applyFont="1" applyAlignment="1">
      <alignment vertical="top" wrapText="1"/>
      <protection/>
    </xf>
    <xf numFmtId="0" fontId="0" fillId="0" borderId="76" xfId="42" applyFont="1" applyFill="1" applyBorder="1">
      <alignment/>
      <protection/>
    </xf>
    <xf numFmtId="0" fontId="8" fillId="0" borderId="70" xfId="42" applyFont="1" applyFill="1" applyBorder="1" applyAlignment="1">
      <alignment horizontal="left" vertical="top" wrapText="1"/>
      <protection/>
    </xf>
    <xf numFmtId="178" fontId="8" fillId="0" borderId="72" xfId="42" applyNumberFormat="1" applyFont="1" applyFill="1" applyBorder="1" applyAlignment="1">
      <alignment horizontal="right" vertical="top"/>
      <protection/>
    </xf>
    <xf numFmtId="0" fontId="9" fillId="0" borderId="49" xfId="42" applyFont="1" applyFill="1" applyBorder="1">
      <alignment/>
      <protection/>
    </xf>
    <xf numFmtId="175" fontId="8" fillId="0" borderId="33" xfId="42" applyNumberFormat="1" applyFont="1" applyFill="1" applyBorder="1" applyAlignment="1">
      <alignment horizontal="left" vertical="top"/>
      <protection/>
    </xf>
    <xf numFmtId="4" fontId="4" fillId="34" borderId="45" xfId="42" applyNumberFormat="1" applyFont="1" applyFill="1" applyBorder="1" applyAlignment="1">
      <alignment horizontal="center" vertical="top"/>
      <protection/>
    </xf>
    <xf numFmtId="0" fontId="9" fillId="0" borderId="49" xfId="0" applyFont="1" applyBorder="1" applyAlignment="1">
      <alignment vertical="top" wrapText="1"/>
    </xf>
    <xf numFmtId="0" fontId="0" fillId="34" borderId="24" xfId="42" applyFont="1" applyFill="1" applyBorder="1">
      <alignment/>
      <protection/>
    </xf>
    <xf numFmtId="0" fontId="8" fillId="0" borderId="14" xfId="42" applyFont="1" applyFill="1" applyBorder="1" applyAlignment="1">
      <alignment horizontal="left" vertical="top" wrapText="1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8" fontId="0" fillId="36" borderId="24" xfId="42" applyNumberFormat="1" applyFont="1" applyFill="1" applyBorder="1">
      <alignment/>
      <protection/>
    </xf>
    <xf numFmtId="0" fontId="12" fillId="0" borderId="24" xfId="42" applyFont="1" applyFill="1" applyBorder="1" applyAlignment="1">
      <alignment horizontal="left" vertical="top" wrapText="1"/>
      <protection/>
    </xf>
    <xf numFmtId="0" fontId="9" fillId="0" borderId="45" xfId="42" applyFont="1" applyFill="1" applyBorder="1">
      <alignment/>
      <protection/>
    </xf>
    <xf numFmtId="0" fontId="9" fillId="0" borderId="59" xfId="42" applyFont="1" applyFill="1" applyBorder="1">
      <alignment/>
      <protection/>
    </xf>
    <xf numFmtId="0" fontId="11" fillId="0" borderId="67" xfId="42" applyFont="1" applyFill="1" applyBorder="1" applyAlignment="1">
      <alignment horizontal="left" vertical="top" wrapText="1"/>
      <protection/>
    </xf>
    <xf numFmtId="0" fontId="9" fillId="34" borderId="45" xfId="42" applyFont="1" applyFill="1" applyBorder="1">
      <alignment/>
      <protection/>
    </xf>
    <xf numFmtId="4" fontId="9" fillId="0" borderId="45" xfId="42" applyNumberFormat="1" applyFont="1" applyFill="1" applyBorder="1" applyAlignment="1">
      <alignment vertical="top"/>
      <protection/>
    </xf>
    <xf numFmtId="4" fontId="9" fillId="34" borderId="45" xfId="42" applyNumberFormat="1" applyFont="1" applyFill="1" applyBorder="1" applyAlignment="1">
      <alignment horizontal="center" vertical="top"/>
      <protection/>
    </xf>
    <xf numFmtId="0" fontId="8" fillId="0" borderId="84" xfId="42" applyFont="1" applyFill="1" applyBorder="1" applyAlignment="1">
      <alignment horizontal="left" vertical="top" wrapText="1"/>
      <protection/>
    </xf>
    <xf numFmtId="0" fontId="11" fillId="0" borderId="36" xfId="0" applyFont="1" applyBorder="1" applyAlignment="1">
      <alignment vertical="top" wrapText="1"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182" fontId="10" fillId="34" borderId="45" xfId="42" applyNumberFormat="1" applyFont="1" applyFill="1" applyBorder="1" applyAlignment="1">
      <alignment horizontal="right" vertical="top"/>
      <protection/>
    </xf>
    <xf numFmtId="4" fontId="0" fillId="34" borderId="45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>
      <alignment/>
      <protection/>
    </xf>
    <xf numFmtId="173" fontId="6" fillId="33" borderId="22" xfId="42" applyNumberFormat="1" applyFont="1" applyFill="1" applyBorder="1" applyAlignment="1">
      <alignment horizontal="right" vertical="top"/>
      <protection/>
    </xf>
    <xf numFmtId="0" fontId="0" fillId="0" borderId="5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0" fontId="0" fillId="0" borderId="59" xfId="42" applyFont="1" applyFill="1" applyBorder="1">
      <alignment/>
      <protection/>
    </xf>
    <xf numFmtId="175" fontId="8" fillId="0" borderId="67" xfId="42" applyNumberFormat="1" applyFont="1" applyFill="1" applyBorder="1" applyAlignment="1">
      <alignment horizontal="left" vertical="top"/>
      <protection/>
    </xf>
    <xf numFmtId="0" fontId="11" fillId="0" borderId="85" xfId="0" applyFont="1" applyBorder="1" applyAlignment="1">
      <alignment vertical="top" wrapText="1"/>
    </xf>
    <xf numFmtId="177" fontId="8" fillId="35" borderId="43" xfId="42" applyNumberFormat="1" applyFont="1" applyFill="1" applyBorder="1" applyAlignment="1">
      <alignment horizontal="right" vertical="top"/>
      <protection/>
    </xf>
    <xf numFmtId="4" fontId="9" fillId="35" borderId="43" xfId="42" applyNumberFormat="1" applyFont="1" applyFill="1" applyBorder="1" applyAlignment="1">
      <alignment horizontal="center" vertical="top"/>
      <protection/>
    </xf>
    <xf numFmtId="0" fontId="0" fillId="0" borderId="69" xfId="42" applyFont="1" applyFill="1" applyBorder="1">
      <alignment/>
      <protection/>
    </xf>
    <xf numFmtId="0" fontId="0" fillId="0" borderId="76" xfId="42" applyFont="1" applyFill="1" applyBorder="1">
      <alignment/>
      <protection/>
    </xf>
    <xf numFmtId="0" fontId="8" fillId="0" borderId="76" xfId="42" applyFont="1" applyFill="1" applyBorder="1" applyAlignment="1">
      <alignment horizontal="left" vertical="top" wrapText="1"/>
      <protection/>
    </xf>
    <xf numFmtId="176" fontId="8" fillId="0" borderId="24" xfId="42" applyNumberFormat="1" applyFont="1" applyFill="1" applyBorder="1" applyAlignment="1">
      <alignment horizontal="right" vertical="top"/>
      <protection/>
    </xf>
    <xf numFmtId="184" fontId="8" fillId="0" borderId="37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12" fillId="0" borderId="39" xfId="42" applyNumberFormat="1" applyFont="1" applyFill="1" applyBorder="1" applyAlignment="1">
      <alignment horizontal="right" vertical="top"/>
      <protection/>
    </xf>
    <xf numFmtId="0" fontId="9" fillId="0" borderId="69" xfId="42" applyFont="1" applyFill="1" applyBorder="1">
      <alignment/>
      <protection/>
    </xf>
    <xf numFmtId="0" fontId="11" fillId="0" borderId="67" xfId="0" applyFont="1" applyBorder="1" applyAlignment="1">
      <alignment vertical="top" wrapText="1"/>
    </xf>
    <xf numFmtId="4" fontId="9" fillId="0" borderId="69" xfId="42" applyNumberFormat="1" applyFont="1" applyFill="1" applyBorder="1" applyAlignment="1">
      <alignment vertical="top"/>
      <protection/>
    </xf>
    <xf numFmtId="0" fontId="19" fillId="0" borderId="0" xfId="42" applyFont="1">
      <alignment/>
      <protection/>
    </xf>
    <xf numFmtId="2" fontId="0" fillId="0" borderId="0" xfId="42" applyNumberFormat="1" applyFont="1" applyBorder="1" applyAlignment="1">
      <alignment vertical="top"/>
      <protection/>
    </xf>
    <xf numFmtId="0" fontId="11" fillId="0" borderId="24" xfId="42" applyFont="1" applyFill="1" applyBorder="1" applyAlignment="1">
      <alignment horizontal="left" vertical="top" wrapText="1"/>
      <protection/>
    </xf>
    <xf numFmtId="182" fontId="12" fillId="37" borderId="24" xfId="42" applyNumberFormat="1" applyFont="1" applyFill="1" applyBorder="1" applyAlignment="1">
      <alignment horizontal="right" vertical="top"/>
      <protection/>
    </xf>
    <xf numFmtId="182" fontId="11" fillId="37" borderId="43" xfId="42" applyNumberFormat="1" applyFont="1" applyFill="1" applyBorder="1" applyAlignment="1">
      <alignment horizontal="right" vertical="top"/>
      <protection/>
    </xf>
    <xf numFmtId="4" fontId="0" fillId="37" borderId="24" xfId="42" applyNumberFormat="1" applyFont="1" applyFill="1" applyBorder="1" applyAlignment="1">
      <alignment horizontal="center" vertical="top"/>
      <protection/>
    </xf>
    <xf numFmtId="4" fontId="4" fillId="37" borderId="43" xfId="42" applyNumberFormat="1" applyFont="1" applyFill="1" applyBorder="1" applyAlignment="1">
      <alignment horizontal="center" vertical="top"/>
      <protection/>
    </xf>
    <xf numFmtId="182" fontId="21" fillId="34" borderId="24" xfId="42" applyNumberFormat="1" applyFont="1" applyFill="1" applyBorder="1" applyAlignment="1">
      <alignment horizontal="center" vertical="top"/>
      <protection/>
    </xf>
    <xf numFmtId="178" fontId="20" fillId="34" borderId="24" xfId="42" applyNumberFormat="1" applyFont="1" applyFill="1" applyBorder="1" applyAlignment="1">
      <alignment horizontal="center" vertical="center"/>
      <protection/>
    </xf>
    <xf numFmtId="177" fontId="7" fillId="0" borderId="10" xfId="42" applyNumberFormat="1" applyFont="1" applyFill="1" applyBorder="1" applyAlignment="1">
      <alignment horizontal="right" vertical="top"/>
      <protection/>
    </xf>
    <xf numFmtId="177" fontId="17" fillId="0" borderId="10" xfId="42" applyNumberFormat="1" applyFont="1" applyFill="1" applyBorder="1" applyAlignment="1">
      <alignment horizontal="right" vertical="top"/>
      <protection/>
    </xf>
    <xf numFmtId="0" fontId="9" fillId="0" borderId="45" xfId="0" applyFont="1" applyBorder="1" applyAlignment="1">
      <alignment vertical="top" wrapText="1"/>
    </xf>
    <xf numFmtId="4" fontId="9" fillId="0" borderId="67" xfId="42" applyNumberFormat="1" applyFont="1" applyFill="1" applyBorder="1" applyAlignment="1">
      <alignment vertical="top"/>
      <protection/>
    </xf>
    <xf numFmtId="4" fontId="9" fillId="0" borderId="49" xfId="42" applyNumberFormat="1" applyFont="1" applyFill="1" applyBorder="1" applyAlignment="1">
      <alignment vertical="top"/>
      <protection/>
    </xf>
    <xf numFmtId="4" fontId="4" fillId="0" borderId="0" xfId="42" applyNumberFormat="1" applyFont="1" applyFill="1" applyAlignment="1">
      <alignment horizontal="center"/>
      <protection/>
    </xf>
    <xf numFmtId="178" fontId="9" fillId="0" borderId="22" xfId="0" applyNumberFormat="1" applyFont="1" applyFill="1" applyBorder="1" applyAlignment="1">
      <alignment horizontal="right" vertical="top"/>
    </xf>
    <xf numFmtId="4" fontId="0" fillId="0" borderId="83" xfId="42" applyNumberFormat="1" applyFont="1" applyFill="1" applyBorder="1" applyAlignment="1">
      <alignment vertical="top"/>
      <protection/>
    </xf>
    <xf numFmtId="175" fontId="8" fillId="0" borderId="86" xfId="42" applyNumberFormat="1" applyFont="1" applyFill="1" applyBorder="1" applyAlignment="1">
      <alignment horizontal="left" vertical="top"/>
      <protection/>
    </xf>
    <xf numFmtId="0" fontId="10" fillId="0" borderId="23" xfId="42" applyFont="1" applyFill="1" applyBorder="1" applyAlignment="1">
      <alignment horizontal="left" vertical="top" wrapText="1"/>
      <protection/>
    </xf>
    <xf numFmtId="0" fontId="9" fillId="0" borderId="12" xfId="42" applyFont="1" applyFill="1" applyBorder="1">
      <alignment/>
      <protection/>
    </xf>
    <xf numFmtId="175" fontId="10" fillId="0" borderId="12" xfId="42" applyNumberFormat="1" applyFont="1" applyFill="1" applyBorder="1" applyAlignment="1">
      <alignment horizontal="left" vertical="top"/>
      <protection/>
    </xf>
    <xf numFmtId="177" fontId="10" fillId="35" borderId="15" xfId="42" applyNumberFormat="1" applyFont="1" applyFill="1" applyBorder="1" applyAlignment="1">
      <alignment horizontal="right" vertical="top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0" fontId="11" fillId="0" borderId="36" xfId="42" applyFont="1" applyFill="1" applyBorder="1" applyAlignment="1">
      <alignment horizontal="left" vertical="top" wrapText="1"/>
      <protection/>
    </xf>
    <xf numFmtId="176" fontId="6" fillId="33" borderId="57" xfId="42" applyNumberFormat="1" applyFont="1" applyFill="1" applyBorder="1" applyAlignment="1">
      <alignment horizontal="right" vertical="top"/>
      <protection/>
    </xf>
    <xf numFmtId="0" fontId="8" fillId="0" borderId="86" xfId="42" applyFont="1" applyFill="1" applyBorder="1" applyAlignment="1">
      <alignment horizontal="left" vertical="top" wrapText="1"/>
      <protection/>
    </xf>
    <xf numFmtId="0" fontId="9" fillId="0" borderId="17" xfId="42" applyFont="1" applyFill="1" applyBorder="1">
      <alignment/>
      <protection/>
    </xf>
    <xf numFmtId="0" fontId="9" fillId="0" borderId="46" xfId="42" applyFont="1" applyFill="1" applyBorder="1">
      <alignment/>
      <protection/>
    </xf>
    <xf numFmtId="0" fontId="11" fillId="0" borderId="44" xfId="0" applyFont="1" applyBorder="1" applyAlignment="1">
      <alignment vertical="top" wrapText="1"/>
    </xf>
    <xf numFmtId="178" fontId="20" fillId="34" borderId="22" xfId="42" applyNumberFormat="1" applyFont="1" applyFill="1" applyBorder="1" applyAlignment="1">
      <alignment horizontal="center" vertical="center"/>
      <protection/>
    </xf>
    <xf numFmtId="175" fontId="10" fillId="0" borderId="36" xfId="42" applyNumberFormat="1" applyFont="1" applyFill="1" applyBorder="1" applyAlignment="1">
      <alignment horizontal="left" vertical="top"/>
      <protection/>
    </xf>
    <xf numFmtId="0" fontId="10" fillId="0" borderId="49" xfId="42" applyFont="1" applyFill="1" applyBorder="1" applyAlignment="1">
      <alignment horizontal="left" vertical="top" wrapText="1"/>
      <protection/>
    </xf>
    <xf numFmtId="178" fontId="10" fillId="0" borderId="24" xfId="42" applyNumberFormat="1" applyFont="1" applyFill="1" applyBorder="1" applyAlignment="1">
      <alignment horizontal="right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0" fillId="0" borderId="49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178" fontId="12" fillId="0" borderId="48" xfId="42" applyNumberFormat="1" applyFont="1" applyFill="1" applyBorder="1" applyAlignment="1">
      <alignment horizontal="right" vertical="top"/>
      <protection/>
    </xf>
    <xf numFmtId="0" fontId="0" fillId="0" borderId="36" xfId="42" applyFont="1" applyFill="1" applyBorder="1">
      <alignment/>
      <protection/>
    </xf>
    <xf numFmtId="177" fontId="8" fillId="37" borderId="24" xfId="42" applyNumberFormat="1" applyFont="1" applyFill="1" applyBorder="1" applyAlignment="1">
      <alignment horizontal="right" vertical="top"/>
      <protection/>
    </xf>
    <xf numFmtId="4" fontId="9" fillId="37" borderId="24" xfId="42" applyNumberFormat="1" applyFont="1" applyFill="1" applyBorder="1" applyAlignment="1">
      <alignment horizontal="center" vertical="top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18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290</xdr:row>
      <xdr:rowOff>0</xdr:rowOff>
    </xdr:from>
    <xdr:to>
      <xdr:col>4</xdr:col>
      <xdr:colOff>476250</xdr:colOff>
      <xdr:row>290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664940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5"/>
  <sheetViews>
    <sheetView tabSelected="1" view="pageBreakPreview" zoomScale="75" zoomScaleSheetLayoutView="75" zoomScalePageLayoutView="0" workbookViewId="0" topLeftCell="A992">
      <selection activeCell="C931" sqref="C931"/>
    </sheetView>
  </sheetViews>
  <sheetFormatPr defaultColWidth="9.140625" defaultRowHeight="12.75"/>
  <cols>
    <col min="1" max="1" width="7.00390625" style="274" customWidth="1"/>
    <col min="2" max="2" width="9.421875" style="274" customWidth="1"/>
    <col min="3" max="3" width="2.8515625" style="274" customWidth="1"/>
    <col min="4" max="4" width="6.140625" style="274" customWidth="1"/>
    <col min="5" max="5" width="51.57421875" style="275" bestFit="1" customWidth="1"/>
    <col min="6" max="6" width="19.8515625" style="274" bestFit="1" customWidth="1"/>
    <col min="7" max="7" width="18.140625" style="469" customWidth="1"/>
    <col min="8" max="8" width="9.8515625" style="277" bestFit="1" customWidth="1"/>
    <col min="9" max="9" width="14.7109375" style="276" customWidth="1"/>
    <col min="10" max="10" width="12.28125" style="274" bestFit="1" customWidth="1"/>
    <col min="11" max="11" width="13.28125" style="274" bestFit="1" customWidth="1"/>
    <col min="12" max="12" width="12.8515625" style="274" bestFit="1" customWidth="1"/>
    <col min="13" max="13" width="14.00390625" style="274" bestFit="1" customWidth="1"/>
    <col min="14" max="14" width="7.57421875" style="274" customWidth="1"/>
    <col min="15" max="15" width="9.140625" style="274" customWidth="1"/>
    <col min="16" max="16" width="14.00390625" style="274" bestFit="1" customWidth="1"/>
    <col min="17" max="16384" width="9.140625" style="274" customWidth="1"/>
  </cols>
  <sheetData>
    <row r="1" spans="1:9" ht="15" customHeight="1">
      <c r="A1" s="651" t="s">
        <v>275</v>
      </c>
      <c r="B1" s="652"/>
      <c r="C1" s="652"/>
      <c r="D1" s="652"/>
      <c r="E1" s="652"/>
      <c r="F1" s="652"/>
      <c r="G1" s="609" t="s">
        <v>83</v>
      </c>
      <c r="H1" s="610"/>
      <c r="I1" s="392" t="s">
        <v>84</v>
      </c>
    </row>
    <row r="2" spans="1:9" s="311" customFormat="1" ht="13.5" thickBot="1">
      <c r="A2" s="265"/>
      <c r="B2" s="265"/>
      <c r="C2" s="265"/>
      <c r="D2" s="265"/>
      <c r="E2" s="266"/>
      <c r="F2" s="267"/>
      <c r="G2" s="470"/>
      <c r="H2" s="269"/>
      <c r="I2" s="268"/>
    </row>
    <row r="3" spans="1:10" s="18" customFormat="1" ht="13.5" thickBot="1">
      <c r="A3" s="19" t="s">
        <v>36</v>
      </c>
      <c r="B3" s="20" t="s">
        <v>69</v>
      </c>
      <c r="C3" s="649" t="s">
        <v>49</v>
      </c>
      <c r="D3" s="650"/>
      <c r="E3" s="21" t="s">
        <v>35</v>
      </c>
      <c r="F3" s="20" t="s">
        <v>78</v>
      </c>
      <c r="G3" s="386" t="s">
        <v>79</v>
      </c>
      <c r="H3" s="22" t="s">
        <v>80</v>
      </c>
      <c r="I3" s="197" t="s">
        <v>85</v>
      </c>
      <c r="J3" s="17"/>
    </row>
    <row r="4" spans="1:10" s="11" customFormat="1" ht="12.75">
      <c r="A4" s="408">
        <v>10</v>
      </c>
      <c r="B4" s="228"/>
      <c r="C4" s="228"/>
      <c r="D4" s="229"/>
      <c r="E4" s="230" t="s">
        <v>65</v>
      </c>
      <c r="F4" s="231">
        <f>SUM(F10,F5)</f>
        <v>619152.95</v>
      </c>
      <c r="G4" s="509">
        <f>SUM(G10,G5)</f>
        <v>552784.4700000001</v>
      </c>
      <c r="H4" s="232">
        <f>G4*100/F4</f>
        <v>89.28076172454644</v>
      </c>
      <c r="I4" s="233">
        <f>SUM(I10,I5)</f>
        <v>476.1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76</v>
      </c>
      <c r="F5" s="46">
        <f>SUM(F6)</f>
        <v>10440</v>
      </c>
      <c r="G5" s="503">
        <f>SUM(G6)</f>
        <v>10435.05</v>
      </c>
      <c r="H5" s="26">
        <f>G5*100/F5</f>
        <v>99.95258620689654</v>
      </c>
      <c r="I5" s="27">
        <f>SUM(I6)</f>
        <v>353.22</v>
      </c>
      <c r="J5" s="4"/>
    </row>
    <row r="6" spans="1:10" s="35" customFormat="1" ht="12.75">
      <c r="A6" s="28"/>
      <c r="B6" s="80"/>
      <c r="C6" s="30"/>
      <c r="D6" s="29"/>
      <c r="E6" s="31" t="s">
        <v>75</v>
      </c>
      <c r="F6" s="47">
        <f>SUM(F8)</f>
        <v>10440</v>
      </c>
      <c r="G6" s="488">
        <f>SUM(G8)</f>
        <v>10435.05</v>
      </c>
      <c r="H6" s="32">
        <f>G6*100/F6</f>
        <v>99.95258620689654</v>
      </c>
      <c r="I6" s="33">
        <f>SUM(I8)</f>
        <v>353.22</v>
      </c>
      <c r="J6" s="34"/>
    </row>
    <row r="7" spans="1:10" s="35" customFormat="1" ht="12.75">
      <c r="A7" s="36"/>
      <c r="B7" s="366"/>
      <c r="C7" s="38"/>
      <c r="D7" s="38"/>
      <c r="E7" s="39" t="s">
        <v>81</v>
      </c>
      <c r="F7" s="40"/>
      <c r="G7" s="158"/>
      <c r="H7" s="49" t="s">
        <v>77</v>
      </c>
      <c r="I7" s="48"/>
      <c r="J7" s="34"/>
    </row>
    <row r="8" spans="1:10" s="35" customFormat="1" ht="12.75">
      <c r="A8" s="36"/>
      <c r="B8" s="81"/>
      <c r="C8" s="38"/>
      <c r="D8" s="41">
        <v>2850</v>
      </c>
      <c r="E8" s="39" t="s">
        <v>139</v>
      </c>
      <c r="F8" s="50">
        <v>10440</v>
      </c>
      <c r="G8" s="504">
        <v>10435.05</v>
      </c>
      <c r="H8" s="51">
        <f>G8*100/F8</f>
        <v>99.95258620689654</v>
      </c>
      <c r="I8" s="48">
        <v>353.22</v>
      </c>
      <c r="J8" s="34"/>
    </row>
    <row r="9" spans="1:10" s="56" customFormat="1" ht="12.75">
      <c r="A9" s="36"/>
      <c r="B9" s="367"/>
      <c r="C9" s="53"/>
      <c r="D9" s="53"/>
      <c r="E9" s="54" t="s">
        <v>140</v>
      </c>
      <c r="F9" s="52"/>
      <c r="G9" s="505"/>
      <c r="H9" s="23" t="s">
        <v>77</v>
      </c>
      <c r="I9" s="187"/>
      <c r="J9" s="55"/>
    </row>
    <row r="10" spans="1:10" s="5" customFormat="1" ht="12.75">
      <c r="A10" s="13"/>
      <c r="B10" s="340">
        <v>1095</v>
      </c>
      <c r="C10" s="2"/>
      <c r="D10" s="3"/>
      <c r="E10" s="25" t="s">
        <v>56</v>
      </c>
      <c r="F10" s="57">
        <f>SUM(F11,F15,F26)</f>
        <v>608712.95</v>
      </c>
      <c r="G10" s="57">
        <f>SUM(G11,G15,G26)</f>
        <v>542349.42</v>
      </c>
      <c r="H10" s="26">
        <f>G10*100/F10</f>
        <v>89.0977298905831</v>
      </c>
      <c r="I10" s="58">
        <f>SUM(I11,I15)</f>
        <v>122.88</v>
      </c>
      <c r="J10" s="4"/>
    </row>
    <row r="11" spans="1:11" s="35" customFormat="1" ht="51">
      <c r="A11" s="28"/>
      <c r="B11" s="211"/>
      <c r="C11" s="29"/>
      <c r="D11" s="29"/>
      <c r="E11" s="31" t="s">
        <v>192</v>
      </c>
      <c r="F11" s="61">
        <f>SUM(F13:F14)</f>
        <v>116960.01</v>
      </c>
      <c r="G11" s="506">
        <f>SUM(G13:G14)</f>
        <v>61824.47</v>
      </c>
      <c r="H11" s="32">
        <f>G11*100/F11</f>
        <v>52.85949445455759</v>
      </c>
      <c r="I11" s="33">
        <f>SUM(I13:I14)</f>
        <v>122.88</v>
      </c>
      <c r="J11" s="34"/>
      <c r="K11" s="406">
        <f>SUM(F13:F14)</f>
        <v>116960.01</v>
      </c>
    </row>
    <row r="12" spans="1:10" s="35" customFormat="1" ht="12.75">
      <c r="A12" s="62"/>
      <c r="B12" s="63"/>
      <c r="C12" s="34"/>
      <c r="D12" s="34"/>
      <c r="E12" s="66" t="s">
        <v>81</v>
      </c>
      <c r="F12" s="365"/>
      <c r="G12" s="462"/>
      <c r="H12" s="68" t="s">
        <v>77</v>
      </c>
      <c r="I12" s="67"/>
      <c r="J12" s="34"/>
    </row>
    <row r="13" spans="1:10" s="35" customFormat="1" ht="12.75">
      <c r="A13" s="62"/>
      <c r="B13" s="36"/>
      <c r="C13" s="64"/>
      <c r="D13" s="72">
        <v>4210</v>
      </c>
      <c r="E13" s="31" t="s">
        <v>158</v>
      </c>
      <c r="F13" s="47">
        <v>40040</v>
      </c>
      <c r="G13" s="111">
        <v>39477.67</v>
      </c>
      <c r="H13" s="32">
        <f>G13*100/F13</f>
        <v>98.59557942057943</v>
      </c>
      <c r="I13" s="33">
        <v>0</v>
      </c>
      <c r="J13" s="34"/>
    </row>
    <row r="14" spans="1:10" s="35" customFormat="1" ht="12.75">
      <c r="A14" s="62"/>
      <c r="B14" s="75"/>
      <c r="C14" s="64"/>
      <c r="D14" s="72">
        <v>4300</v>
      </c>
      <c r="E14" s="31" t="s">
        <v>161</v>
      </c>
      <c r="F14" s="47">
        <v>76920.01</v>
      </c>
      <c r="G14" s="111">
        <v>22346.8</v>
      </c>
      <c r="H14" s="32">
        <f>G14*100/F14</f>
        <v>29.05199830317235</v>
      </c>
      <c r="I14" s="33">
        <v>122.88</v>
      </c>
      <c r="J14" s="34"/>
    </row>
    <row r="15" spans="1:11" s="35" customFormat="1" ht="102">
      <c r="A15" s="36"/>
      <c r="B15" s="81"/>
      <c r="C15" s="64"/>
      <c r="D15" s="64"/>
      <c r="E15" s="31" t="s">
        <v>150</v>
      </c>
      <c r="F15" s="61">
        <f>SUM(F17:F22)</f>
        <v>432393.94</v>
      </c>
      <c r="G15" s="506">
        <f>SUM(G17:G22)</f>
        <v>432393.95</v>
      </c>
      <c r="H15" s="65">
        <f>G15*100/F15</f>
        <v>100.00000231270586</v>
      </c>
      <c r="I15" s="33">
        <f>SUM(I17:I22)</f>
        <v>0</v>
      </c>
      <c r="J15" s="34"/>
      <c r="K15" s="333">
        <f>SUM(F17:F22)</f>
        <v>432393.94</v>
      </c>
    </row>
    <row r="16" spans="1:10" s="35" customFormat="1" ht="12.75">
      <c r="A16" s="36"/>
      <c r="B16" s="366"/>
      <c r="C16" s="34"/>
      <c r="D16" s="34"/>
      <c r="E16" s="66" t="s">
        <v>81</v>
      </c>
      <c r="F16" s="40" t="s">
        <v>77</v>
      </c>
      <c r="G16" s="462"/>
      <c r="H16" s="68" t="s">
        <v>77</v>
      </c>
      <c r="I16" s="67"/>
      <c r="J16" s="34"/>
    </row>
    <row r="17" spans="1:11" s="35" customFormat="1" ht="12.75">
      <c r="A17" s="36"/>
      <c r="B17" s="81"/>
      <c r="C17" s="69"/>
      <c r="D17" s="70">
        <v>4010</v>
      </c>
      <c r="E17" s="71" t="s">
        <v>25</v>
      </c>
      <c r="F17" s="33">
        <v>5823.42</v>
      </c>
      <c r="G17" s="111">
        <v>5823.42</v>
      </c>
      <c r="H17" s="65">
        <f aca="true" t="shared" si="0" ref="H17:H22">G17*100/F17</f>
        <v>100</v>
      </c>
      <c r="I17" s="33">
        <v>0</v>
      </c>
      <c r="J17" s="34"/>
      <c r="K17" s="407" t="s">
        <v>77</v>
      </c>
    </row>
    <row r="18" spans="1:10" s="35" customFormat="1" ht="12.75">
      <c r="A18" s="36"/>
      <c r="B18" s="81"/>
      <c r="C18" s="64"/>
      <c r="D18" s="72">
        <v>4110</v>
      </c>
      <c r="E18" s="31" t="s">
        <v>72</v>
      </c>
      <c r="F18" s="73">
        <v>1001.05</v>
      </c>
      <c r="G18" s="111">
        <v>1001.06</v>
      </c>
      <c r="H18" s="65">
        <f t="shared" si="0"/>
        <v>100.00099895110135</v>
      </c>
      <c r="I18" s="33">
        <v>0</v>
      </c>
      <c r="J18" s="34"/>
    </row>
    <row r="19" spans="1:10" s="35" customFormat="1" ht="12.75">
      <c r="A19" s="62"/>
      <c r="B19" s="36"/>
      <c r="C19" s="64"/>
      <c r="D19" s="72">
        <v>4120</v>
      </c>
      <c r="E19" s="31" t="s">
        <v>40</v>
      </c>
      <c r="F19" s="76">
        <v>142.67</v>
      </c>
      <c r="G19" s="111">
        <v>142.67</v>
      </c>
      <c r="H19" s="65">
        <f t="shared" si="0"/>
        <v>100</v>
      </c>
      <c r="I19" s="33">
        <v>0</v>
      </c>
      <c r="J19" s="34"/>
    </row>
    <row r="20" spans="1:10" s="35" customFormat="1" ht="12.75">
      <c r="A20" s="36"/>
      <c r="B20" s="81"/>
      <c r="C20" s="64"/>
      <c r="D20" s="72">
        <v>4210</v>
      </c>
      <c r="E20" s="31" t="s">
        <v>158</v>
      </c>
      <c r="F20" s="47">
        <v>413.17</v>
      </c>
      <c r="G20" s="111">
        <v>413.17</v>
      </c>
      <c r="H20" s="32">
        <f t="shared" si="0"/>
        <v>100</v>
      </c>
      <c r="I20" s="33">
        <v>0</v>
      </c>
      <c r="J20" s="34"/>
    </row>
    <row r="21" spans="1:10" s="35" customFormat="1" ht="12.75">
      <c r="A21" s="36"/>
      <c r="B21" s="81"/>
      <c r="C21" s="64"/>
      <c r="D21" s="72">
        <v>4300</v>
      </c>
      <c r="E21" s="31" t="s">
        <v>161</v>
      </c>
      <c r="F21" s="47">
        <v>1097.99</v>
      </c>
      <c r="G21" s="111">
        <v>1097.99</v>
      </c>
      <c r="H21" s="32">
        <f t="shared" si="0"/>
        <v>100</v>
      </c>
      <c r="I21" s="33">
        <v>0</v>
      </c>
      <c r="J21" s="34"/>
    </row>
    <row r="22" spans="1:10" s="35" customFormat="1" ht="12.75">
      <c r="A22" s="75"/>
      <c r="B22" s="367"/>
      <c r="C22" s="64"/>
      <c r="D22" s="72">
        <v>4430</v>
      </c>
      <c r="E22" s="31" t="s">
        <v>166</v>
      </c>
      <c r="F22" s="47">
        <v>423915.64</v>
      </c>
      <c r="G22" s="111">
        <v>423915.64</v>
      </c>
      <c r="H22" s="32">
        <f t="shared" si="0"/>
        <v>100</v>
      </c>
      <c r="I22" s="33">
        <v>0</v>
      </c>
      <c r="J22" s="34"/>
    </row>
    <row r="23" spans="1:9" s="56" customFormat="1" ht="12.75">
      <c r="A23" s="15" t="s">
        <v>74</v>
      </c>
      <c r="B23" s="16">
        <v>1</v>
      </c>
      <c r="C23" s="55"/>
      <c r="D23" s="55"/>
      <c r="E23" s="78"/>
      <c r="F23" s="55"/>
      <c r="G23" s="464"/>
      <c r="H23" s="79" t="s">
        <v>77</v>
      </c>
      <c r="I23" s="77"/>
    </row>
    <row r="24" spans="1:9" s="56" customFormat="1" ht="13.5" thickBot="1">
      <c r="A24" s="15"/>
      <c r="B24" s="16"/>
      <c r="C24" s="55"/>
      <c r="D24" s="55"/>
      <c r="E24" s="78"/>
      <c r="F24" s="55"/>
      <c r="G24" s="464"/>
      <c r="H24" s="79"/>
      <c r="I24" s="77"/>
    </row>
    <row r="25" spans="1:10" s="18" customFormat="1" ht="13.5" thickBot="1">
      <c r="A25" s="19" t="s">
        <v>36</v>
      </c>
      <c r="B25" s="20" t="s">
        <v>69</v>
      </c>
      <c r="C25" s="649" t="s">
        <v>49</v>
      </c>
      <c r="D25" s="650"/>
      <c r="E25" s="21" t="s">
        <v>35</v>
      </c>
      <c r="F25" s="20" t="s">
        <v>78</v>
      </c>
      <c r="G25" s="386" t="s">
        <v>79</v>
      </c>
      <c r="H25" s="22" t="s">
        <v>80</v>
      </c>
      <c r="I25" s="389" t="s">
        <v>85</v>
      </c>
      <c r="J25" s="17"/>
    </row>
    <row r="26" spans="1:10" s="35" customFormat="1" ht="14.25" customHeight="1">
      <c r="A26" s="36"/>
      <c r="B26" s="280"/>
      <c r="C26" s="64"/>
      <c r="D26" s="64"/>
      <c r="E26" s="31" t="s">
        <v>19</v>
      </c>
      <c r="F26" s="86">
        <f>SUM(F28)</f>
        <v>59359</v>
      </c>
      <c r="G26" s="130">
        <f>SUM(G28)</f>
        <v>48131</v>
      </c>
      <c r="H26" s="32">
        <f>G26*100/F26</f>
        <v>81.08458700449805</v>
      </c>
      <c r="I26" s="33">
        <f>SUM(I28)</f>
        <v>0</v>
      </c>
      <c r="J26" s="34"/>
    </row>
    <row r="27" spans="1:10" s="35" customFormat="1" ht="14.25" customHeight="1">
      <c r="A27" s="62"/>
      <c r="B27" s="63"/>
      <c r="C27" s="38"/>
      <c r="D27" s="38"/>
      <c r="E27" s="39" t="s">
        <v>81</v>
      </c>
      <c r="F27" s="40"/>
      <c r="G27" s="111"/>
      <c r="H27" s="32" t="s">
        <v>77</v>
      </c>
      <c r="I27" s="33"/>
      <c r="J27" s="34"/>
    </row>
    <row r="28" spans="1:11" s="35" customFormat="1" ht="14.25" customHeight="1">
      <c r="A28" s="62"/>
      <c r="B28" s="62"/>
      <c r="C28" s="170"/>
      <c r="D28" s="210">
        <v>6050</v>
      </c>
      <c r="E28" s="281" t="s">
        <v>64</v>
      </c>
      <c r="F28" s="87">
        <v>59359</v>
      </c>
      <c r="G28" s="158">
        <v>48131</v>
      </c>
      <c r="H28" s="49">
        <f>G28*100/F28</f>
        <v>81.08458700449805</v>
      </c>
      <c r="I28" s="48">
        <v>0</v>
      </c>
      <c r="J28" s="34"/>
      <c r="K28" s="333" t="s">
        <v>77</v>
      </c>
    </row>
    <row r="29" spans="1:11" s="35" customFormat="1" ht="14.25" customHeight="1">
      <c r="A29" s="62"/>
      <c r="B29" s="62"/>
      <c r="C29" s="62"/>
      <c r="D29" s="342"/>
      <c r="E29" s="611" t="s">
        <v>278</v>
      </c>
      <c r="F29" s="612"/>
      <c r="G29" s="45">
        <v>23030</v>
      </c>
      <c r="H29" s="614"/>
      <c r="I29" s="45">
        <v>0</v>
      </c>
      <c r="J29" s="34"/>
      <c r="K29" s="333">
        <f>SUM(G29:G32)</f>
        <v>48131</v>
      </c>
    </row>
    <row r="30" spans="1:11" s="35" customFormat="1" ht="28.5" customHeight="1">
      <c r="A30" s="62"/>
      <c r="B30" s="62"/>
      <c r="C30" s="62"/>
      <c r="D30" s="342"/>
      <c r="E30" s="611" t="s">
        <v>279</v>
      </c>
      <c r="F30" s="612"/>
      <c r="G30" s="45">
        <v>1970</v>
      </c>
      <c r="H30" s="614"/>
      <c r="I30" s="45">
        <v>0</v>
      </c>
      <c r="J30" s="34"/>
      <c r="K30" s="333"/>
    </row>
    <row r="31" spans="1:11" s="35" customFormat="1" ht="14.25" customHeight="1">
      <c r="A31" s="62"/>
      <c r="B31" s="62"/>
      <c r="C31" s="62"/>
      <c r="D31" s="342"/>
      <c r="E31" s="611" t="s">
        <v>280</v>
      </c>
      <c r="F31" s="612"/>
      <c r="G31" s="45">
        <v>15670</v>
      </c>
      <c r="H31" s="614"/>
      <c r="I31" s="45">
        <v>0</v>
      </c>
      <c r="J31" s="34"/>
      <c r="K31" s="333"/>
    </row>
    <row r="32" spans="1:11" s="44" customFormat="1" ht="13.5" thickBot="1">
      <c r="A32" s="225"/>
      <c r="B32" s="225"/>
      <c r="C32" s="225"/>
      <c r="D32" s="310"/>
      <c r="E32" s="541" t="s">
        <v>268</v>
      </c>
      <c r="F32" s="613" t="s">
        <v>77</v>
      </c>
      <c r="G32" s="309">
        <v>7461</v>
      </c>
      <c r="H32" s="615" t="s">
        <v>77</v>
      </c>
      <c r="I32" s="563">
        <v>0</v>
      </c>
      <c r="J32" s="43"/>
      <c r="K32" s="43"/>
    </row>
    <row r="33" spans="1:10" s="11" customFormat="1" ht="12.75">
      <c r="A33" s="234">
        <v>600</v>
      </c>
      <c r="B33" s="235"/>
      <c r="C33" s="235"/>
      <c r="D33" s="236"/>
      <c r="E33" s="237" t="s">
        <v>31</v>
      </c>
      <c r="F33" s="238">
        <f>SUM(F34,F77)</f>
        <v>7486117</v>
      </c>
      <c r="G33" s="238">
        <f>SUM(G34,G77)</f>
        <v>6960868.9799999995</v>
      </c>
      <c r="H33" s="232">
        <f>G33*100/F33</f>
        <v>92.98370543767884</v>
      </c>
      <c r="I33" s="239">
        <f>SUM(I34,I77)</f>
        <v>64465.96</v>
      </c>
      <c r="J33" s="10"/>
    </row>
    <row r="34" spans="1:10" s="5" customFormat="1" ht="12.75">
      <c r="A34" s="14"/>
      <c r="B34" s="83">
        <v>60016</v>
      </c>
      <c r="C34" s="3"/>
      <c r="D34" s="3"/>
      <c r="E34" s="25" t="s">
        <v>41</v>
      </c>
      <c r="F34" s="84">
        <f>SUM(F42,F35)</f>
        <v>7456117</v>
      </c>
      <c r="G34" s="490">
        <f>SUM(G42,G35)</f>
        <v>6930869.18</v>
      </c>
      <c r="H34" s="26">
        <f>G34*100/F34</f>
        <v>92.95547776409624</v>
      </c>
      <c r="I34" s="27">
        <f>SUM(I42,I35)</f>
        <v>64465.96</v>
      </c>
      <c r="J34" s="4"/>
    </row>
    <row r="35" spans="1:11" s="35" customFormat="1" ht="76.5">
      <c r="A35" s="28"/>
      <c r="B35" s="85"/>
      <c r="C35" s="29"/>
      <c r="D35" s="29"/>
      <c r="E35" s="31" t="s">
        <v>221</v>
      </c>
      <c r="F35" s="335">
        <f>SUM(F37:F41)</f>
        <v>2432778</v>
      </c>
      <c r="G35" s="510">
        <f>SUM(G37:G41)</f>
        <v>2274251.14</v>
      </c>
      <c r="H35" s="32">
        <f>G35*100/F35</f>
        <v>93.48371039198808</v>
      </c>
      <c r="I35" s="33">
        <f>SUM(I37:I41)</f>
        <v>62757.01</v>
      </c>
      <c r="J35" s="34"/>
      <c r="K35" s="406">
        <f>SUM(F37:F41)</f>
        <v>2432778</v>
      </c>
    </row>
    <row r="36" spans="1:10" s="35" customFormat="1" ht="12.75">
      <c r="A36" s="62"/>
      <c r="B36" s="63"/>
      <c r="C36" s="34"/>
      <c r="D36" s="34"/>
      <c r="E36" s="409" t="s">
        <v>81</v>
      </c>
      <c r="F36" s="183"/>
      <c r="G36" s="187"/>
      <c r="H36" s="68" t="s">
        <v>77</v>
      </c>
      <c r="I36" s="67"/>
      <c r="J36" s="34"/>
    </row>
    <row r="37" spans="1:10" s="35" customFormat="1" ht="12.75">
      <c r="A37" s="62"/>
      <c r="B37" s="36"/>
      <c r="C37" s="64"/>
      <c r="D37" s="72">
        <v>4210</v>
      </c>
      <c r="E37" s="31" t="s">
        <v>158</v>
      </c>
      <c r="F37" s="47">
        <v>116817</v>
      </c>
      <c r="G37" s="111">
        <v>116766.78</v>
      </c>
      <c r="H37" s="32">
        <f aca="true" t="shared" si="1" ref="H37:H42">G37*100/F37</f>
        <v>99.95700968181</v>
      </c>
      <c r="I37" s="33">
        <v>0</v>
      </c>
      <c r="J37" s="34"/>
    </row>
    <row r="38" spans="1:10" s="35" customFormat="1" ht="12.75">
      <c r="A38" s="62"/>
      <c r="B38" s="36"/>
      <c r="C38" s="64"/>
      <c r="D38" s="72">
        <v>4260</v>
      </c>
      <c r="E38" s="31" t="s">
        <v>162</v>
      </c>
      <c r="F38" s="47">
        <v>592</v>
      </c>
      <c r="G38" s="111">
        <v>591.2</v>
      </c>
      <c r="H38" s="32">
        <f t="shared" si="1"/>
        <v>99.86486486486487</v>
      </c>
      <c r="I38" s="33">
        <v>0</v>
      </c>
      <c r="J38" s="34"/>
    </row>
    <row r="39" spans="1:10" s="35" customFormat="1" ht="12.75">
      <c r="A39" s="36"/>
      <c r="B39" s="81"/>
      <c r="C39" s="64"/>
      <c r="D39" s="72">
        <v>4270</v>
      </c>
      <c r="E39" s="31" t="s">
        <v>159</v>
      </c>
      <c r="F39" s="47">
        <v>453408</v>
      </c>
      <c r="G39" s="111">
        <v>452461.81</v>
      </c>
      <c r="H39" s="32">
        <f t="shared" si="1"/>
        <v>99.7913159891312</v>
      </c>
      <c r="I39" s="33">
        <v>0</v>
      </c>
      <c r="J39" s="34"/>
    </row>
    <row r="40" spans="1:10" s="35" customFormat="1" ht="12.75">
      <c r="A40" s="62"/>
      <c r="B40" s="36"/>
      <c r="C40" s="64"/>
      <c r="D40" s="72">
        <v>4300</v>
      </c>
      <c r="E40" s="31" t="s">
        <v>161</v>
      </c>
      <c r="F40" s="47">
        <v>1861811</v>
      </c>
      <c r="G40" s="111">
        <v>1704431.35</v>
      </c>
      <c r="H40" s="32">
        <f t="shared" si="1"/>
        <v>91.54695884813228</v>
      </c>
      <c r="I40" s="33">
        <v>62757.01</v>
      </c>
      <c r="J40" s="34"/>
    </row>
    <row r="41" spans="1:10" s="35" customFormat="1" ht="12.75">
      <c r="A41" s="62"/>
      <c r="B41" s="36"/>
      <c r="C41" s="64"/>
      <c r="D41" s="72">
        <v>4430</v>
      </c>
      <c r="E41" s="31" t="s">
        <v>166</v>
      </c>
      <c r="F41" s="47">
        <v>150</v>
      </c>
      <c r="G41" s="111">
        <v>0</v>
      </c>
      <c r="H41" s="32">
        <f t="shared" si="1"/>
        <v>0</v>
      </c>
      <c r="I41" s="33">
        <v>0</v>
      </c>
      <c r="J41" s="34"/>
    </row>
    <row r="42" spans="1:10" s="35" customFormat="1" ht="14.25" customHeight="1">
      <c r="A42" s="36"/>
      <c r="B42" s="280"/>
      <c r="C42" s="64"/>
      <c r="D42" s="64"/>
      <c r="E42" s="31" t="s">
        <v>19</v>
      </c>
      <c r="F42" s="86">
        <f>SUM(F44)</f>
        <v>5023339</v>
      </c>
      <c r="G42" s="130">
        <f>SUM(G44)</f>
        <v>4656618.04</v>
      </c>
      <c r="H42" s="32">
        <f t="shared" si="1"/>
        <v>92.69965733947082</v>
      </c>
      <c r="I42" s="33">
        <f>SUM(I44)</f>
        <v>1708.95</v>
      </c>
      <c r="J42" s="34"/>
    </row>
    <row r="43" spans="1:10" s="35" customFormat="1" ht="14.25" customHeight="1">
      <c r="A43" s="62"/>
      <c r="B43" s="63"/>
      <c r="C43" s="38"/>
      <c r="D43" s="38"/>
      <c r="E43" s="39" t="s">
        <v>81</v>
      </c>
      <c r="F43" s="40"/>
      <c r="G43" s="111"/>
      <c r="H43" s="32" t="s">
        <v>77</v>
      </c>
      <c r="I43" s="33"/>
      <c r="J43" s="34"/>
    </row>
    <row r="44" spans="1:11" s="35" customFormat="1" ht="14.25" customHeight="1">
      <c r="A44" s="62"/>
      <c r="B44" s="62"/>
      <c r="C44" s="170"/>
      <c r="D44" s="210">
        <v>6050</v>
      </c>
      <c r="E44" s="281" t="s">
        <v>64</v>
      </c>
      <c r="F44" s="87">
        <v>5023339</v>
      </c>
      <c r="G44" s="111">
        <v>4656618.04</v>
      </c>
      <c r="H44" s="49">
        <f>G44*100/F44</f>
        <v>92.69965733947082</v>
      </c>
      <c r="I44" s="33">
        <v>1708.95</v>
      </c>
      <c r="J44" s="34"/>
      <c r="K44" s="333" t="s">
        <v>77</v>
      </c>
    </row>
    <row r="45" spans="1:11" s="44" customFormat="1" ht="51.75" customHeight="1">
      <c r="A45" s="198"/>
      <c r="B45" s="198"/>
      <c r="C45" s="198"/>
      <c r="D45" s="207"/>
      <c r="E45" s="472" t="s">
        <v>281</v>
      </c>
      <c r="F45" s="321" t="s">
        <v>77</v>
      </c>
      <c r="G45" s="45">
        <v>1356614.4</v>
      </c>
      <c r="H45" s="323" t="s">
        <v>77</v>
      </c>
      <c r="I45" s="283">
        <v>0</v>
      </c>
      <c r="J45" s="43"/>
      <c r="K45" s="43"/>
    </row>
    <row r="46" spans="1:11" s="44" customFormat="1" ht="25.5">
      <c r="A46" s="198"/>
      <c r="B46" s="198"/>
      <c r="C46" s="198"/>
      <c r="D46" s="207"/>
      <c r="E46" s="564" t="s">
        <v>282</v>
      </c>
      <c r="F46" s="321"/>
      <c r="G46" s="45">
        <v>111989.59</v>
      </c>
      <c r="H46" s="323"/>
      <c r="I46" s="219">
        <v>0</v>
      </c>
      <c r="J46" s="43"/>
      <c r="K46" s="399">
        <f>SUM(G45:G57,G58:G73,)</f>
        <v>4656618.040000001</v>
      </c>
    </row>
    <row r="47" spans="1:10" s="44" customFormat="1" ht="12.75">
      <c r="A47" s="282"/>
      <c r="B47" s="282"/>
      <c r="C47" s="282"/>
      <c r="D47" s="88"/>
      <c r="E47" s="472" t="s">
        <v>283</v>
      </c>
      <c r="F47" s="321" t="s">
        <v>77</v>
      </c>
      <c r="G47" s="45">
        <v>886010.65</v>
      </c>
      <c r="H47" s="323" t="s">
        <v>77</v>
      </c>
      <c r="I47" s="219">
        <v>0</v>
      </c>
      <c r="J47" s="43"/>
    </row>
    <row r="48" spans="1:9" s="56" customFormat="1" ht="12.75">
      <c r="A48" s="15" t="s">
        <v>74</v>
      </c>
      <c r="B48" s="16">
        <v>2</v>
      </c>
      <c r="C48" s="55"/>
      <c r="D48" s="55"/>
      <c r="E48" s="78"/>
      <c r="F48" s="55"/>
      <c r="G48" s="77"/>
      <c r="H48" s="79" t="s">
        <v>77</v>
      </c>
      <c r="I48" s="77"/>
    </row>
    <row r="49" spans="1:9" s="56" customFormat="1" ht="13.5" thickBot="1">
      <c r="A49" s="15"/>
      <c r="B49" s="16"/>
      <c r="C49" s="55"/>
      <c r="D49" s="55"/>
      <c r="E49" s="78"/>
      <c r="F49" s="55"/>
      <c r="G49" s="77"/>
      <c r="H49" s="79"/>
      <c r="I49" s="77"/>
    </row>
    <row r="50" spans="1:10" s="18" customFormat="1" ht="13.5" thickBot="1">
      <c r="A50" s="19" t="s">
        <v>36</v>
      </c>
      <c r="B50" s="20" t="s">
        <v>69</v>
      </c>
      <c r="C50" s="649" t="s">
        <v>49</v>
      </c>
      <c r="D50" s="650"/>
      <c r="E50" s="21" t="s">
        <v>35</v>
      </c>
      <c r="F50" s="20" t="s">
        <v>78</v>
      </c>
      <c r="G50" s="386" t="s">
        <v>79</v>
      </c>
      <c r="H50" s="22" t="s">
        <v>80</v>
      </c>
      <c r="I50" s="197" t="s">
        <v>85</v>
      </c>
      <c r="J50" s="17"/>
    </row>
    <row r="51" spans="1:10" s="360" customFormat="1" ht="25.5">
      <c r="A51" s="354"/>
      <c r="B51" s="355"/>
      <c r="C51" s="356"/>
      <c r="D51" s="357"/>
      <c r="E51" s="472" t="s">
        <v>284</v>
      </c>
      <c r="F51" s="358"/>
      <c r="G51" s="45">
        <v>440004.63</v>
      </c>
      <c r="H51" s="359"/>
      <c r="I51" s="283">
        <v>1708.95</v>
      </c>
      <c r="J51" s="356"/>
    </row>
    <row r="52" spans="1:10" s="360" customFormat="1" ht="12.75">
      <c r="A52" s="354"/>
      <c r="B52" s="355"/>
      <c r="C52" s="356"/>
      <c r="D52" s="357"/>
      <c r="E52" s="472" t="s">
        <v>285</v>
      </c>
      <c r="F52" s="358"/>
      <c r="G52" s="45">
        <v>330808.71</v>
      </c>
      <c r="H52" s="359"/>
      <c r="I52" s="283">
        <v>0</v>
      </c>
      <c r="J52" s="356"/>
    </row>
    <row r="53" spans="1:10" s="44" customFormat="1" ht="12.75">
      <c r="A53" s="198"/>
      <c r="B53" s="42"/>
      <c r="C53" s="43"/>
      <c r="D53" s="207"/>
      <c r="E53" s="472" t="s">
        <v>286</v>
      </c>
      <c r="F53" s="321"/>
      <c r="G53" s="45">
        <v>109989.96</v>
      </c>
      <c r="H53" s="323"/>
      <c r="I53" s="283">
        <v>0</v>
      </c>
      <c r="J53" s="43"/>
    </row>
    <row r="54" spans="1:10" s="44" customFormat="1" ht="25.5">
      <c r="A54" s="198"/>
      <c r="B54" s="42"/>
      <c r="C54" s="43"/>
      <c r="D54" s="207"/>
      <c r="E54" s="472" t="s">
        <v>287</v>
      </c>
      <c r="F54" s="321"/>
      <c r="G54" s="45">
        <v>14796.9</v>
      </c>
      <c r="H54" s="323"/>
      <c r="I54" s="283">
        <v>0</v>
      </c>
      <c r="J54" s="43"/>
    </row>
    <row r="55" spans="1:10" s="44" customFormat="1" ht="12.75" customHeight="1">
      <c r="A55" s="198"/>
      <c r="B55" s="42"/>
      <c r="C55" s="43"/>
      <c r="D55" s="207"/>
      <c r="E55" s="472" t="s">
        <v>288</v>
      </c>
      <c r="F55" s="321"/>
      <c r="G55" s="45">
        <v>288580.45</v>
      </c>
      <c r="H55" s="323"/>
      <c r="I55" s="283">
        <v>0</v>
      </c>
      <c r="J55" s="43"/>
    </row>
    <row r="56" spans="1:10" s="44" customFormat="1" ht="12.75">
      <c r="A56" s="198"/>
      <c r="B56" s="42"/>
      <c r="C56" s="43"/>
      <c r="D56" s="207"/>
      <c r="E56" s="474" t="s">
        <v>289</v>
      </c>
      <c r="F56" s="321"/>
      <c r="G56" s="45">
        <v>256.77</v>
      </c>
      <c r="H56" s="323"/>
      <c r="I56" s="283">
        <v>0</v>
      </c>
      <c r="J56" s="43"/>
    </row>
    <row r="57" spans="1:10" s="44" customFormat="1" ht="25.5">
      <c r="A57" s="198"/>
      <c r="B57" s="42"/>
      <c r="C57" s="43"/>
      <c r="D57" s="207"/>
      <c r="E57" s="545" t="s">
        <v>290</v>
      </c>
      <c r="F57" s="321"/>
      <c r="G57" s="45">
        <v>29889</v>
      </c>
      <c r="H57" s="323"/>
      <c r="I57" s="283">
        <v>0</v>
      </c>
      <c r="J57" s="43"/>
    </row>
    <row r="58" spans="1:10" s="44" customFormat="1" ht="38.25">
      <c r="A58" s="198"/>
      <c r="B58" s="42"/>
      <c r="C58" s="43"/>
      <c r="D58" s="207"/>
      <c r="E58" s="475" t="s">
        <v>291</v>
      </c>
      <c r="F58" s="321"/>
      <c r="G58" s="45">
        <v>186212.19</v>
      </c>
      <c r="H58" s="323"/>
      <c r="I58" s="283">
        <v>0</v>
      </c>
      <c r="J58" s="43"/>
    </row>
    <row r="59" spans="1:10" s="5" customFormat="1" ht="12.75">
      <c r="A59" s="198"/>
      <c r="B59" s="42"/>
      <c r="C59" s="43"/>
      <c r="D59" s="207"/>
      <c r="E59" s="475" t="s">
        <v>292</v>
      </c>
      <c r="F59" s="321"/>
      <c r="G59" s="45">
        <v>18746.02</v>
      </c>
      <c r="H59" s="323"/>
      <c r="I59" s="45">
        <v>0</v>
      </c>
      <c r="J59" s="4"/>
    </row>
    <row r="60" spans="1:10" s="35" customFormat="1" ht="25.5">
      <c r="A60" s="42"/>
      <c r="B60" s="207"/>
      <c r="C60" s="43"/>
      <c r="D60" s="43"/>
      <c r="E60" s="472" t="s">
        <v>293</v>
      </c>
      <c r="F60" s="321"/>
      <c r="G60" s="45">
        <v>6949.5</v>
      </c>
      <c r="H60" s="323"/>
      <c r="I60" s="45">
        <v>0</v>
      </c>
      <c r="J60" s="34"/>
    </row>
    <row r="61" spans="1:10" s="35" customFormat="1" ht="12.75">
      <c r="A61" s="42"/>
      <c r="B61" s="207"/>
      <c r="C61" s="43"/>
      <c r="D61" s="43"/>
      <c r="E61" s="472" t="s">
        <v>294</v>
      </c>
      <c r="F61" s="321"/>
      <c r="G61" s="45">
        <v>14500</v>
      </c>
      <c r="H61" s="323"/>
      <c r="I61" s="45">
        <v>0</v>
      </c>
      <c r="J61" s="34"/>
    </row>
    <row r="62" spans="1:10" s="44" customFormat="1" ht="12.75">
      <c r="A62" s="198"/>
      <c r="B62" s="42"/>
      <c r="C62" s="43"/>
      <c r="D62" s="207"/>
      <c r="E62" s="475" t="s">
        <v>295</v>
      </c>
      <c r="F62" s="321"/>
      <c r="G62" s="45">
        <v>28000</v>
      </c>
      <c r="H62" s="323"/>
      <c r="I62" s="283">
        <v>0</v>
      </c>
      <c r="J62" s="43"/>
    </row>
    <row r="63" spans="1:10" s="5" customFormat="1" ht="25.5">
      <c r="A63" s="198"/>
      <c r="B63" s="42"/>
      <c r="C63" s="43"/>
      <c r="D63" s="207"/>
      <c r="E63" s="475" t="s">
        <v>296</v>
      </c>
      <c r="F63" s="321"/>
      <c r="G63" s="45">
        <v>88855.2</v>
      </c>
      <c r="H63" s="323"/>
      <c r="I63" s="45">
        <v>0</v>
      </c>
      <c r="J63" s="4"/>
    </row>
    <row r="64" spans="1:10" s="35" customFormat="1" ht="25.5">
      <c r="A64" s="42"/>
      <c r="B64" s="207"/>
      <c r="C64" s="43"/>
      <c r="D64" s="43"/>
      <c r="E64" s="472" t="s">
        <v>297</v>
      </c>
      <c r="F64" s="321"/>
      <c r="G64" s="45">
        <v>19898.9</v>
      </c>
      <c r="H64" s="323"/>
      <c r="I64" s="45">
        <v>0</v>
      </c>
      <c r="J64" s="34"/>
    </row>
    <row r="65" spans="1:10" s="35" customFormat="1" ht="12.75">
      <c r="A65" s="42"/>
      <c r="B65" s="207"/>
      <c r="C65" s="43"/>
      <c r="D65" s="43"/>
      <c r="E65" s="472" t="s">
        <v>298</v>
      </c>
      <c r="F65" s="321"/>
      <c r="G65" s="45">
        <v>310201.52</v>
      </c>
      <c r="H65" s="323"/>
      <c r="I65" s="45">
        <v>0</v>
      </c>
      <c r="J65" s="34"/>
    </row>
    <row r="66" spans="1:10" s="44" customFormat="1" ht="12.75">
      <c r="A66" s="198"/>
      <c r="B66" s="42"/>
      <c r="C66" s="43"/>
      <c r="D66" s="207"/>
      <c r="E66" s="475" t="s">
        <v>299</v>
      </c>
      <c r="F66" s="321"/>
      <c r="G66" s="45">
        <v>149986.2</v>
      </c>
      <c r="H66" s="323"/>
      <c r="I66" s="283">
        <v>0</v>
      </c>
      <c r="J66" s="43"/>
    </row>
    <row r="67" spans="1:10" s="5" customFormat="1" ht="12.75">
      <c r="A67" s="198"/>
      <c r="B67" s="42"/>
      <c r="C67" s="43"/>
      <c r="D67" s="207"/>
      <c r="E67" s="475" t="s">
        <v>300</v>
      </c>
      <c r="F67" s="321"/>
      <c r="G67" s="45">
        <v>53300</v>
      </c>
      <c r="H67" s="323"/>
      <c r="I67" s="45">
        <v>0</v>
      </c>
      <c r="J67" s="4"/>
    </row>
    <row r="68" spans="1:10" s="35" customFormat="1" ht="12.75">
      <c r="A68" s="42"/>
      <c r="B68" s="207"/>
      <c r="C68" s="43"/>
      <c r="D68" s="43"/>
      <c r="E68" s="472" t="s">
        <v>301</v>
      </c>
      <c r="F68" s="321"/>
      <c r="G68" s="45">
        <v>14103.65</v>
      </c>
      <c r="H68" s="323"/>
      <c r="I68" s="45">
        <v>0</v>
      </c>
      <c r="J68" s="34"/>
    </row>
    <row r="69" spans="1:10" s="35" customFormat="1" ht="12.75">
      <c r="A69" s="42"/>
      <c r="B69" s="207"/>
      <c r="C69" s="43"/>
      <c r="D69" s="43"/>
      <c r="E69" s="472" t="s">
        <v>302</v>
      </c>
      <c r="F69" s="321"/>
      <c r="G69" s="45">
        <v>49323</v>
      </c>
      <c r="H69" s="323"/>
      <c r="I69" s="45">
        <v>0</v>
      </c>
      <c r="J69" s="34"/>
    </row>
    <row r="70" spans="1:10" s="35" customFormat="1" ht="12.75">
      <c r="A70" s="42"/>
      <c r="B70" s="207"/>
      <c r="C70" s="43"/>
      <c r="D70" s="43"/>
      <c r="E70" s="472" t="s">
        <v>303</v>
      </c>
      <c r="F70" s="321"/>
      <c r="G70" s="45">
        <v>29151</v>
      </c>
      <c r="H70" s="323"/>
      <c r="I70" s="45">
        <v>0</v>
      </c>
      <c r="J70" s="34"/>
    </row>
    <row r="71" spans="1:10" s="35" customFormat="1" ht="12.75">
      <c r="A71" s="42"/>
      <c r="B71" s="207"/>
      <c r="C71" s="43"/>
      <c r="D71" s="43"/>
      <c r="E71" s="472" t="s">
        <v>304</v>
      </c>
      <c r="F71" s="321"/>
      <c r="G71" s="45">
        <v>53775.66</v>
      </c>
      <c r="H71" s="323"/>
      <c r="I71" s="45">
        <v>0</v>
      </c>
      <c r="J71" s="34"/>
    </row>
    <row r="72" spans="1:10" s="44" customFormat="1" ht="12.75">
      <c r="A72" s="198"/>
      <c r="B72" s="42"/>
      <c r="C72" s="43"/>
      <c r="D72" s="207"/>
      <c r="E72" s="475" t="s">
        <v>305</v>
      </c>
      <c r="F72" s="616" t="s">
        <v>276</v>
      </c>
      <c r="G72" s="45">
        <v>60000</v>
      </c>
      <c r="H72" s="323"/>
      <c r="I72" s="283">
        <v>0</v>
      </c>
      <c r="J72" s="43"/>
    </row>
    <row r="73" spans="1:10" s="5" customFormat="1" ht="25.5">
      <c r="A73" s="208"/>
      <c r="B73" s="208"/>
      <c r="C73" s="82"/>
      <c r="D73" s="88"/>
      <c r="E73" s="475" t="s">
        <v>306</v>
      </c>
      <c r="F73" s="321"/>
      <c r="G73" s="45">
        <v>4674.14</v>
      </c>
      <c r="H73" s="323"/>
      <c r="I73" s="45">
        <v>0</v>
      </c>
      <c r="J73" s="4"/>
    </row>
    <row r="74" spans="1:10" s="35" customFormat="1" ht="12.75">
      <c r="A74" s="15" t="s">
        <v>74</v>
      </c>
      <c r="B74" s="16">
        <v>3</v>
      </c>
      <c r="C74" s="55"/>
      <c r="D74" s="55"/>
      <c r="E74" s="78"/>
      <c r="F74" s="55"/>
      <c r="G74" s="464"/>
      <c r="H74" s="79" t="s">
        <v>77</v>
      </c>
      <c r="I74" s="77"/>
      <c r="J74" s="34"/>
    </row>
    <row r="75" spans="1:10" s="35" customFormat="1" ht="13.5" thickBot="1">
      <c r="A75" s="15"/>
      <c r="B75" s="16"/>
      <c r="C75" s="55"/>
      <c r="D75" s="55"/>
      <c r="E75" s="78"/>
      <c r="F75" s="55"/>
      <c r="G75" s="464"/>
      <c r="H75" s="79"/>
      <c r="I75" s="77"/>
      <c r="J75" s="34"/>
    </row>
    <row r="76" spans="1:10" s="44" customFormat="1" ht="13.5" thickBot="1">
      <c r="A76" s="19" t="s">
        <v>36</v>
      </c>
      <c r="B76" s="20" t="s">
        <v>69</v>
      </c>
      <c r="C76" s="649" t="s">
        <v>49</v>
      </c>
      <c r="D76" s="650"/>
      <c r="E76" s="21" t="s">
        <v>35</v>
      </c>
      <c r="F76" s="20" t="s">
        <v>78</v>
      </c>
      <c r="G76" s="386" t="s">
        <v>79</v>
      </c>
      <c r="H76" s="22" t="s">
        <v>80</v>
      </c>
      <c r="I76" s="197" t="s">
        <v>85</v>
      </c>
      <c r="J76" s="43"/>
    </row>
    <row r="77" spans="1:9" s="56" customFormat="1" ht="12.75">
      <c r="A77" s="13"/>
      <c r="B77" s="227">
        <v>60095</v>
      </c>
      <c r="C77" s="9"/>
      <c r="D77" s="9"/>
      <c r="E77" s="93" t="s">
        <v>56</v>
      </c>
      <c r="F77" s="194">
        <f>SUM(F81,F78)</f>
        <v>30000</v>
      </c>
      <c r="G77" s="194">
        <f>SUM(G81,G78)</f>
        <v>29999.8</v>
      </c>
      <c r="H77" s="26">
        <f>G77*100/F77</f>
        <v>99.99933333333334</v>
      </c>
      <c r="I77" s="58">
        <v>0</v>
      </c>
    </row>
    <row r="78" spans="1:9" s="56" customFormat="1" ht="25.5">
      <c r="A78" s="28"/>
      <c r="B78" s="493"/>
      <c r="C78" s="29"/>
      <c r="D78" s="29"/>
      <c r="E78" s="31" t="s">
        <v>136</v>
      </c>
      <c r="F78" s="405">
        <f>SUM(F80)</f>
        <v>20000</v>
      </c>
      <c r="G78" s="512">
        <f>SUM(G80)</f>
        <v>19999.8</v>
      </c>
      <c r="H78" s="32">
        <f>G78*100/F78</f>
        <v>99.999</v>
      </c>
      <c r="I78" s="33">
        <f>SUM(I80)</f>
        <v>0</v>
      </c>
    </row>
    <row r="79" spans="1:10" s="18" customFormat="1" ht="12.75">
      <c r="A79" s="36"/>
      <c r="B79" s="366"/>
      <c r="C79" s="34"/>
      <c r="D79" s="34"/>
      <c r="E79" s="409" t="s">
        <v>81</v>
      </c>
      <c r="F79" s="183"/>
      <c r="G79" s="187"/>
      <c r="H79" s="68" t="s">
        <v>77</v>
      </c>
      <c r="I79" s="67"/>
      <c r="J79" s="17"/>
    </row>
    <row r="80" spans="1:10" s="35" customFormat="1" ht="12.75">
      <c r="A80" s="36"/>
      <c r="B80" s="367"/>
      <c r="C80" s="69"/>
      <c r="D80" s="70">
        <v>4270</v>
      </c>
      <c r="E80" s="71" t="s">
        <v>159</v>
      </c>
      <c r="F80" s="224">
        <v>20000</v>
      </c>
      <c r="G80" s="111">
        <v>19999.8</v>
      </c>
      <c r="H80" s="32">
        <f>G80*100/F80</f>
        <v>99.999</v>
      </c>
      <c r="I80" s="33">
        <v>0</v>
      </c>
      <c r="J80" s="34"/>
    </row>
    <row r="81" spans="1:10" s="35" customFormat="1" ht="14.25" customHeight="1">
      <c r="A81" s="36"/>
      <c r="B81" s="81"/>
      <c r="C81" s="53"/>
      <c r="D81" s="53"/>
      <c r="E81" s="54" t="s">
        <v>19</v>
      </c>
      <c r="F81" s="86">
        <f>SUM(F83)</f>
        <v>10000</v>
      </c>
      <c r="G81" s="130">
        <f>SUM(G83)</f>
        <v>10000</v>
      </c>
      <c r="H81" s="32">
        <f>G81*100/F81</f>
        <v>100</v>
      </c>
      <c r="I81" s="67">
        <f>SUM(I83)</f>
        <v>0</v>
      </c>
      <c r="J81" s="34"/>
    </row>
    <row r="82" spans="1:10" s="35" customFormat="1" ht="14.25" customHeight="1">
      <c r="A82" s="62"/>
      <c r="B82" s="63"/>
      <c r="C82" s="38"/>
      <c r="D82" s="38"/>
      <c r="E82" s="39" t="s">
        <v>81</v>
      </c>
      <c r="F82" s="40"/>
      <c r="G82" s="111"/>
      <c r="H82" s="32" t="s">
        <v>77</v>
      </c>
      <c r="I82" s="33"/>
      <c r="J82" s="34"/>
    </row>
    <row r="83" spans="1:11" s="35" customFormat="1" ht="14.25" customHeight="1">
      <c r="A83" s="62"/>
      <c r="B83" s="62"/>
      <c r="C83" s="170"/>
      <c r="D83" s="210">
        <v>6050</v>
      </c>
      <c r="E83" s="281" t="s">
        <v>64</v>
      </c>
      <c r="F83" s="87">
        <v>10000</v>
      </c>
      <c r="G83" s="111">
        <v>10000</v>
      </c>
      <c r="H83" s="49">
        <f>G83*100/F83</f>
        <v>100</v>
      </c>
      <c r="I83" s="33">
        <v>0</v>
      </c>
      <c r="J83" s="34"/>
      <c r="K83" s="333" t="s">
        <v>77</v>
      </c>
    </row>
    <row r="84" spans="1:11" s="44" customFormat="1" ht="13.5" thickBot="1">
      <c r="A84" s="225"/>
      <c r="B84" s="225"/>
      <c r="C84" s="225"/>
      <c r="D84" s="310"/>
      <c r="E84" s="541" t="s">
        <v>307</v>
      </c>
      <c r="F84" s="374" t="s">
        <v>77</v>
      </c>
      <c r="G84" s="309">
        <v>10000</v>
      </c>
      <c r="H84" s="501" t="s">
        <v>77</v>
      </c>
      <c r="I84" s="563">
        <v>0</v>
      </c>
      <c r="J84" s="43"/>
      <c r="K84" s="43"/>
    </row>
    <row r="85" spans="1:10" s="35" customFormat="1" ht="12.75">
      <c r="A85" s="240">
        <v>700</v>
      </c>
      <c r="B85" s="241"/>
      <c r="C85" s="236"/>
      <c r="D85" s="236"/>
      <c r="E85" s="237" t="s">
        <v>55</v>
      </c>
      <c r="F85" s="242">
        <f>SUM(F106,F86)</f>
        <v>2681905</v>
      </c>
      <c r="G85" s="453">
        <f>SUM(G106,G86)</f>
        <v>2008574.8</v>
      </c>
      <c r="H85" s="232">
        <f>G85*100/F85</f>
        <v>74.89358497038485</v>
      </c>
      <c r="I85" s="239">
        <f>SUM(I106,I86)</f>
        <v>123427.56000000001</v>
      </c>
      <c r="J85" s="34"/>
    </row>
    <row r="86" spans="1:10" s="35" customFormat="1" ht="12.75">
      <c r="A86" s="14"/>
      <c r="B86" s="83">
        <v>70005</v>
      </c>
      <c r="C86" s="3"/>
      <c r="D86" s="3"/>
      <c r="E86" s="25" t="s">
        <v>18</v>
      </c>
      <c r="F86" s="127">
        <f>SUM(F87,F97)</f>
        <v>777173</v>
      </c>
      <c r="G86" s="514">
        <f>SUM(G87,G97)</f>
        <v>415935.48</v>
      </c>
      <c r="H86" s="26">
        <f>G86*100/F86</f>
        <v>53.51903372865501</v>
      </c>
      <c r="I86" s="27">
        <f>SUM(I87)</f>
        <v>703.74</v>
      </c>
      <c r="J86" s="34"/>
    </row>
    <row r="87" spans="1:10" s="35" customFormat="1" ht="63.75">
      <c r="A87" s="28"/>
      <c r="B87" s="85"/>
      <c r="C87" s="29"/>
      <c r="D87" s="29"/>
      <c r="E87" s="410" t="s">
        <v>208</v>
      </c>
      <c r="F87" s="411">
        <f>SUM(F93:F96,F89:F92)</f>
        <v>552173</v>
      </c>
      <c r="G87" s="411">
        <f>SUM(G93:G96,G89:G92)</f>
        <v>298055.48</v>
      </c>
      <c r="H87" s="32">
        <f>G87*100/F87</f>
        <v>53.97864075208313</v>
      </c>
      <c r="I87" s="33">
        <f>SUM(I89:I95)</f>
        <v>703.74</v>
      </c>
      <c r="J87" s="34"/>
    </row>
    <row r="88" spans="1:10" s="35" customFormat="1" ht="12.75">
      <c r="A88" s="62"/>
      <c r="B88" s="63"/>
      <c r="C88" s="34"/>
      <c r="D88" s="34"/>
      <c r="E88" s="409" t="s">
        <v>81</v>
      </c>
      <c r="F88" s="412"/>
      <c r="G88" s="187"/>
      <c r="H88" s="68" t="s">
        <v>77</v>
      </c>
      <c r="I88" s="67"/>
      <c r="J88" s="34"/>
    </row>
    <row r="89" spans="1:10" s="35" customFormat="1" ht="12.75">
      <c r="A89" s="62"/>
      <c r="B89" s="36"/>
      <c r="C89" s="64"/>
      <c r="D89" s="72">
        <v>4260</v>
      </c>
      <c r="E89" s="31" t="s">
        <v>162</v>
      </c>
      <c r="F89" s="47">
        <v>15545</v>
      </c>
      <c r="G89" s="111">
        <v>14376.26</v>
      </c>
      <c r="H89" s="32">
        <f aca="true" t="shared" si="2" ref="H89:H97">G89*100/F89</f>
        <v>92.48156963653908</v>
      </c>
      <c r="I89" s="33">
        <v>253.74</v>
      </c>
      <c r="J89" s="34"/>
    </row>
    <row r="90" spans="1:10" s="35" customFormat="1" ht="12.75">
      <c r="A90" s="62"/>
      <c r="B90" s="36"/>
      <c r="C90" s="64"/>
      <c r="D90" s="72">
        <v>4300</v>
      </c>
      <c r="E90" s="31" t="s">
        <v>161</v>
      </c>
      <c r="F90" s="47">
        <v>244355</v>
      </c>
      <c r="G90" s="111">
        <v>106241.02</v>
      </c>
      <c r="H90" s="32">
        <f t="shared" si="2"/>
        <v>43.47814450287492</v>
      </c>
      <c r="I90" s="33">
        <v>450</v>
      </c>
      <c r="J90" s="34"/>
    </row>
    <row r="91" spans="1:10" s="35" customFormat="1" ht="12.75">
      <c r="A91" s="62"/>
      <c r="B91" s="36"/>
      <c r="C91" s="64"/>
      <c r="D91" s="72">
        <v>4380</v>
      </c>
      <c r="E91" s="31" t="s">
        <v>222</v>
      </c>
      <c r="F91" s="47">
        <v>100</v>
      </c>
      <c r="G91" s="111">
        <v>30</v>
      </c>
      <c r="H91" s="32">
        <f t="shared" si="2"/>
        <v>30</v>
      </c>
      <c r="I91" s="33">
        <v>0</v>
      </c>
      <c r="J91" s="34"/>
    </row>
    <row r="92" spans="1:10" s="35" customFormat="1" ht="25.5">
      <c r="A92" s="36"/>
      <c r="B92" s="81"/>
      <c r="C92" s="64"/>
      <c r="D92" s="72">
        <v>4520</v>
      </c>
      <c r="E92" s="31" t="s">
        <v>169</v>
      </c>
      <c r="F92" s="47">
        <v>5500</v>
      </c>
      <c r="G92" s="111">
        <v>3994.73</v>
      </c>
      <c r="H92" s="32">
        <f>G92*100/F92</f>
        <v>72.63145454545455</v>
      </c>
      <c r="I92" s="33">
        <v>0</v>
      </c>
      <c r="J92" s="34"/>
    </row>
    <row r="93" spans="1:10" s="35" customFormat="1" ht="12.75">
      <c r="A93" s="36"/>
      <c r="B93" s="81"/>
      <c r="C93" s="64"/>
      <c r="D93" s="72">
        <v>4580</v>
      </c>
      <c r="E93" s="31" t="s">
        <v>193</v>
      </c>
      <c r="F93" s="47">
        <v>30593</v>
      </c>
      <c r="G93" s="111">
        <v>28936.54</v>
      </c>
      <c r="H93" s="32">
        <f>G93*100/F93</f>
        <v>94.58549341352597</v>
      </c>
      <c r="I93" s="33">
        <v>0</v>
      </c>
      <c r="J93" s="34"/>
    </row>
    <row r="94" spans="1:10" s="35" customFormat="1" ht="12.75">
      <c r="A94" s="62"/>
      <c r="B94" s="36"/>
      <c r="C94" s="64"/>
      <c r="D94" s="72">
        <v>4590</v>
      </c>
      <c r="E94" s="31" t="s">
        <v>170</v>
      </c>
      <c r="F94" s="47">
        <v>238879</v>
      </c>
      <c r="G94" s="111">
        <v>127519.92</v>
      </c>
      <c r="H94" s="32">
        <f t="shared" si="2"/>
        <v>53.38264142097045</v>
      </c>
      <c r="I94" s="33">
        <v>0</v>
      </c>
      <c r="J94" s="34"/>
    </row>
    <row r="95" spans="1:10" s="44" customFormat="1" ht="12.75">
      <c r="A95" s="62"/>
      <c r="B95" s="36"/>
      <c r="C95" s="64"/>
      <c r="D95" s="72">
        <v>4610</v>
      </c>
      <c r="E95" s="31" t="s">
        <v>168</v>
      </c>
      <c r="F95" s="47">
        <v>17201</v>
      </c>
      <c r="G95" s="111">
        <v>16956.15</v>
      </c>
      <c r="H95" s="32">
        <f t="shared" si="2"/>
        <v>98.57653624789258</v>
      </c>
      <c r="I95" s="33">
        <v>0</v>
      </c>
      <c r="J95" s="43"/>
    </row>
    <row r="96" spans="1:10" s="56" customFormat="1" ht="12.75">
      <c r="A96" s="59"/>
      <c r="B96" s="589"/>
      <c r="C96" s="29"/>
      <c r="D96" s="297">
        <v>4990</v>
      </c>
      <c r="E96" s="178" t="s">
        <v>277</v>
      </c>
      <c r="F96" s="488">
        <v>0</v>
      </c>
      <c r="G96" s="111">
        <v>0.86</v>
      </c>
      <c r="H96" s="362" t="s">
        <v>77</v>
      </c>
      <c r="I96" s="111">
        <v>0</v>
      </c>
      <c r="J96" s="55"/>
    </row>
    <row r="97" spans="1:10" s="44" customFormat="1" ht="12.75">
      <c r="A97" s="36"/>
      <c r="B97" s="280"/>
      <c r="C97" s="64"/>
      <c r="D97" s="64"/>
      <c r="E97" s="31" t="s">
        <v>19</v>
      </c>
      <c r="F97" s="61">
        <f>SUM(F99,F101)</f>
        <v>225000</v>
      </c>
      <c r="G97" s="61">
        <f>SUM(G99,G101)</f>
        <v>117880</v>
      </c>
      <c r="H97" s="32">
        <f t="shared" si="2"/>
        <v>52.39111111111111</v>
      </c>
      <c r="I97" s="33">
        <f>SUM(I99,I101)</f>
        <v>0</v>
      </c>
      <c r="J97" s="43"/>
    </row>
    <row r="98" spans="1:10" s="44" customFormat="1" ht="12.75">
      <c r="A98" s="62"/>
      <c r="B98" s="63"/>
      <c r="C98" s="38"/>
      <c r="D98" s="38"/>
      <c r="E98" s="39" t="s">
        <v>81</v>
      </c>
      <c r="F98" s="40"/>
      <c r="G98" s="158"/>
      <c r="H98" s="49" t="s">
        <v>77</v>
      </c>
      <c r="I98" s="48"/>
      <c r="J98" s="43"/>
    </row>
    <row r="99" spans="1:9" s="56" customFormat="1" ht="12.75">
      <c r="A99" s="62"/>
      <c r="B99" s="36"/>
      <c r="C99" s="343"/>
      <c r="D99" s="293">
        <v>6050</v>
      </c>
      <c r="E99" s="375" t="s">
        <v>64</v>
      </c>
      <c r="F99" s="336">
        <v>215000</v>
      </c>
      <c r="G99" s="513">
        <v>109270</v>
      </c>
      <c r="H99" s="97">
        <f>G99*100/F99</f>
        <v>50.82325581395349</v>
      </c>
      <c r="I99" s="168">
        <v>0</v>
      </c>
    </row>
    <row r="100" spans="1:9" s="56" customFormat="1" ht="38.25">
      <c r="A100" s="198"/>
      <c r="B100" s="42"/>
      <c r="C100" s="82"/>
      <c r="D100" s="88"/>
      <c r="E100" s="475" t="s">
        <v>223</v>
      </c>
      <c r="F100" s="324" t="s">
        <v>77</v>
      </c>
      <c r="G100" s="507">
        <v>109270</v>
      </c>
      <c r="H100" s="328" t="s">
        <v>77</v>
      </c>
      <c r="I100" s="219">
        <v>0</v>
      </c>
    </row>
    <row r="101" spans="1:10" s="35" customFormat="1" ht="12.75">
      <c r="A101" s="62"/>
      <c r="B101" s="36"/>
      <c r="C101" s="343"/>
      <c r="D101" s="293">
        <v>6060</v>
      </c>
      <c r="E101" s="566" t="s">
        <v>68</v>
      </c>
      <c r="F101" s="567">
        <v>10000</v>
      </c>
      <c r="G101" s="111">
        <v>8610</v>
      </c>
      <c r="H101" s="97">
        <f>G101*100/F101</f>
        <v>86.1</v>
      </c>
      <c r="I101" s="33">
        <v>0</v>
      </c>
      <c r="J101" s="34"/>
    </row>
    <row r="102" spans="1:9" s="56" customFormat="1" ht="25.5">
      <c r="A102" s="208"/>
      <c r="B102" s="208"/>
      <c r="C102" s="606"/>
      <c r="D102" s="568"/>
      <c r="E102" s="475" t="s">
        <v>224</v>
      </c>
      <c r="F102" s="324" t="s">
        <v>77</v>
      </c>
      <c r="G102" s="507">
        <v>8610</v>
      </c>
      <c r="H102" s="328" t="s">
        <v>77</v>
      </c>
      <c r="I102" s="219">
        <v>0</v>
      </c>
    </row>
    <row r="103" spans="1:11" s="35" customFormat="1" ht="12.75">
      <c r="A103" s="15" t="s">
        <v>74</v>
      </c>
      <c r="B103" s="16">
        <v>4</v>
      </c>
      <c r="C103" s="55"/>
      <c r="D103" s="55"/>
      <c r="E103" s="78"/>
      <c r="F103" s="55"/>
      <c r="G103" s="464"/>
      <c r="H103" s="79" t="s">
        <v>77</v>
      </c>
      <c r="I103" s="77"/>
      <c r="J103" s="34"/>
      <c r="K103" s="407" t="s">
        <v>77</v>
      </c>
    </row>
    <row r="104" spans="1:10" s="35" customFormat="1" ht="13.5" thickBot="1">
      <c r="A104" s="15"/>
      <c r="B104" s="16"/>
      <c r="C104" s="55"/>
      <c r="D104" s="55"/>
      <c r="E104" s="78"/>
      <c r="F104" s="55"/>
      <c r="G104" s="464"/>
      <c r="H104" s="79"/>
      <c r="I104" s="77"/>
      <c r="J104" s="34"/>
    </row>
    <row r="105" spans="1:10" s="35" customFormat="1" ht="13.5" thickBot="1">
      <c r="A105" s="19" t="s">
        <v>36</v>
      </c>
      <c r="B105" s="20" t="s">
        <v>69</v>
      </c>
      <c r="C105" s="649" t="s">
        <v>49</v>
      </c>
      <c r="D105" s="650"/>
      <c r="E105" s="21" t="s">
        <v>35</v>
      </c>
      <c r="F105" s="20" t="s">
        <v>78</v>
      </c>
      <c r="G105" s="386" t="s">
        <v>79</v>
      </c>
      <c r="H105" s="22" t="s">
        <v>80</v>
      </c>
      <c r="I105" s="197" t="s">
        <v>85</v>
      </c>
      <c r="J105" s="34"/>
    </row>
    <row r="106" spans="1:10" s="35" customFormat="1" ht="12.75">
      <c r="A106" s="13"/>
      <c r="B106" s="341">
        <v>70095</v>
      </c>
      <c r="C106" s="9"/>
      <c r="D106" s="9"/>
      <c r="E106" s="93" t="s">
        <v>56</v>
      </c>
      <c r="F106" s="185">
        <f>SUM(F107,F120)</f>
        <v>1904732</v>
      </c>
      <c r="G106" s="185">
        <f>SUM(G107,G120)</f>
        <v>1592639.32</v>
      </c>
      <c r="H106" s="26">
        <f>G106*100/F106</f>
        <v>83.61487705356974</v>
      </c>
      <c r="I106" s="58">
        <f>SUM(I107,I120)</f>
        <v>122723.82</v>
      </c>
      <c r="J106" s="34"/>
    </row>
    <row r="107" spans="1:11" s="35" customFormat="1" ht="89.25">
      <c r="A107" s="59"/>
      <c r="B107" s="209"/>
      <c r="C107" s="29"/>
      <c r="D107" s="29"/>
      <c r="E107" s="31" t="s">
        <v>15</v>
      </c>
      <c r="F107" s="90">
        <f>SUM(F109:F119)</f>
        <v>1708962</v>
      </c>
      <c r="G107" s="146">
        <f>SUM(G109:G119)</f>
        <v>1400392.3800000001</v>
      </c>
      <c r="H107" s="32">
        <f>G107*100/F107</f>
        <v>81.94403269352976</v>
      </c>
      <c r="I107" s="33">
        <f>SUM(I109:I119)</f>
        <v>63782.22</v>
      </c>
      <c r="J107" s="34"/>
      <c r="K107" s="363" t="s">
        <v>77</v>
      </c>
    </row>
    <row r="108" spans="1:10" s="35" customFormat="1" ht="12.75">
      <c r="A108" s="62"/>
      <c r="B108" s="63"/>
      <c r="C108" s="38"/>
      <c r="D108" s="38"/>
      <c r="E108" s="39" t="s">
        <v>81</v>
      </c>
      <c r="F108" s="40"/>
      <c r="G108" s="111"/>
      <c r="H108" s="32" t="s">
        <v>77</v>
      </c>
      <c r="I108" s="33"/>
      <c r="J108" s="34"/>
    </row>
    <row r="109" spans="1:10" s="35" customFormat="1" ht="12.75">
      <c r="A109" s="62"/>
      <c r="B109" s="36"/>
      <c r="C109" s="64"/>
      <c r="D109" s="72">
        <v>4110</v>
      </c>
      <c r="E109" s="31" t="s">
        <v>72</v>
      </c>
      <c r="F109" s="73">
        <v>1510</v>
      </c>
      <c r="G109" s="111">
        <v>1237.68</v>
      </c>
      <c r="H109" s="32">
        <f aca="true" t="shared" si="3" ref="H109:H120">G109*100/F109</f>
        <v>81.96556291390729</v>
      </c>
      <c r="I109" s="33">
        <v>103.14</v>
      </c>
      <c r="J109" s="34"/>
    </row>
    <row r="110" spans="1:10" s="35" customFormat="1" ht="25.5">
      <c r="A110" s="62"/>
      <c r="B110" s="36"/>
      <c r="C110" s="64"/>
      <c r="D110" s="72">
        <v>4170</v>
      </c>
      <c r="E110" s="31" t="s">
        <v>88</v>
      </c>
      <c r="F110" s="73">
        <v>11090</v>
      </c>
      <c r="G110" s="111">
        <v>7200</v>
      </c>
      <c r="H110" s="32">
        <f t="shared" si="3"/>
        <v>64.9233543733093</v>
      </c>
      <c r="I110" s="33">
        <v>150.48</v>
      </c>
      <c r="J110" s="34"/>
    </row>
    <row r="111" spans="1:10" s="35" customFormat="1" ht="12.75">
      <c r="A111" s="62"/>
      <c r="B111" s="36"/>
      <c r="C111" s="64"/>
      <c r="D111" s="72">
        <v>4210</v>
      </c>
      <c r="E111" s="31" t="s">
        <v>158</v>
      </c>
      <c r="F111" s="47">
        <v>20000</v>
      </c>
      <c r="G111" s="111">
        <v>4988.04</v>
      </c>
      <c r="H111" s="32">
        <f t="shared" si="3"/>
        <v>24.9402</v>
      </c>
      <c r="I111" s="33">
        <v>0</v>
      </c>
      <c r="J111" s="34"/>
    </row>
    <row r="112" spans="1:10" s="35" customFormat="1" ht="12.75">
      <c r="A112" s="62"/>
      <c r="B112" s="36"/>
      <c r="C112" s="64"/>
      <c r="D112" s="72">
        <v>4260</v>
      </c>
      <c r="E112" s="31" t="s">
        <v>162</v>
      </c>
      <c r="F112" s="47">
        <v>238992</v>
      </c>
      <c r="G112" s="111">
        <v>223637.42</v>
      </c>
      <c r="H112" s="32">
        <f t="shared" si="3"/>
        <v>93.57527448617527</v>
      </c>
      <c r="I112" s="33">
        <v>12996.37</v>
      </c>
      <c r="J112" s="34"/>
    </row>
    <row r="113" spans="1:10" s="35" customFormat="1" ht="12.75">
      <c r="A113" s="62"/>
      <c r="B113" s="36"/>
      <c r="C113" s="64"/>
      <c r="D113" s="72">
        <v>4270</v>
      </c>
      <c r="E113" s="31" t="s">
        <v>159</v>
      </c>
      <c r="F113" s="47">
        <v>428197</v>
      </c>
      <c r="G113" s="111">
        <v>365476.21</v>
      </c>
      <c r="H113" s="32">
        <f t="shared" si="3"/>
        <v>85.35235183805585</v>
      </c>
      <c r="I113" s="33">
        <v>13215.96</v>
      </c>
      <c r="J113" s="34"/>
    </row>
    <row r="114" spans="1:10" s="35" customFormat="1" ht="12.75">
      <c r="A114" s="62"/>
      <c r="B114" s="36"/>
      <c r="C114" s="64"/>
      <c r="D114" s="72">
        <v>4300</v>
      </c>
      <c r="E114" s="31" t="s">
        <v>161</v>
      </c>
      <c r="F114" s="47">
        <v>912802</v>
      </c>
      <c r="G114" s="111">
        <v>728091.85</v>
      </c>
      <c r="H114" s="32">
        <f t="shared" si="3"/>
        <v>79.76448890339854</v>
      </c>
      <c r="I114" s="33">
        <v>37316.27</v>
      </c>
      <c r="J114" s="34"/>
    </row>
    <row r="115" spans="1:10" s="35" customFormat="1" ht="12.75">
      <c r="A115" s="62"/>
      <c r="B115" s="36"/>
      <c r="C115" s="64"/>
      <c r="D115" s="72">
        <v>4430</v>
      </c>
      <c r="E115" s="31" t="s">
        <v>166</v>
      </c>
      <c r="F115" s="47">
        <v>150</v>
      </c>
      <c r="G115" s="111">
        <v>125</v>
      </c>
      <c r="H115" s="32">
        <f t="shared" si="3"/>
        <v>83.33333333333333</v>
      </c>
      <c r="I115" s="33">
        <v>0</v>
      </c>
      <c r="J115" s="34"/>
    </row>
    <row r="116" spans="1:10" s="35" customFormat="1" ht="25.5">
      <c r="A116" s="62"/>
      <c r="B116" s="36"/>
      <c r="C116" s="64"/>
      <c r="D116" s="72">
        <v>4520</v>
      </c>
      <c r="E116" s="31" t="s">
        <v>169</v>
      </c>
      <c r="F116" s="47">
        <v>65921</v>
      </c>
      <c r="G116" s="111">
        <v>59536</v>
      </c>
      <c r="H116" s="32">
        <f>G116*100/F116</f>
        <v>90.31416392348417</v>
      </c>
      <c r="I116" s="33">
        <v>0</v>
      </c>
      <c r="J116" s="34"/>
    </row>
    <row r="117" spans="1:10" s="35" customFormat="1" ht="12.75">
      <c r="A117" s="36"/>
      <c r="B117" s="81"/>
      <c r="C117" s="64"/>
      <c r="D117" s="72">
        <v>4580</v>
      </c>
      <c r="E117" s="31" t="s">
        <v>193</v>
      </c>
      <c r="F117" s="47">
        <v>300</v>
      </c>
      <c r="G117" s="111">
        <v>0</v>
      </c>
      <c r="H117" s="32">
        <f>G117*100/F117</f>
        <v>0</v>
      </c>
      <c r="I117" s="33">
        <v>0</v>
      </c>
      <c r="J117" s="34"/>
    </row>
    <row r="118" spans="1:10" s="35" customFormat="1" ht="12.75">
      <c r="A118" s="36"/>
      <c r="B118" s="81"/>
      <c r="C118" s="64"/>
      <c r="D118" s="72">
        <v>4590</v>
      </c>
      <c r="E118" s="31" t="s">
        <v>170</v>
      </c>
      <c r="F118" s="47">
        <v>14000</v>
      </c>
      <c r="G118" s="111">
        <v>0</v>
      </c>
      <c r="H118" s="32">
        <f>G118*100/F118</f>
        <v>0</v>
      </c>
      <c r="I118" s="33">
        <v>0</v>
      </c>
      <c r="J118" s="34"/>
    </row>
    <row r="119" spans="1:10" s="44" customFormat="1" ht="12.75">
      <c r="A119" s="36"/>
      <c r="B119" s="367"/>
      <c r="C119" s="69"/>
      <c r="D119" s="70">
        <v>4610</v>
      </c>
      <c r="E119" s="71" t="s">
        <v>168</v>
      </c>
      <c r="F119" s="224">
        <v>16000</v>
      </c>
      <c r="G119" s="111">
        <v>10100.18</v>
      </c>
      <c r="H119" s="32">
        <f>G119*100/F119</f>
        <v>63.126125</v>
      </c>
      <c r="I119" s="33">
        <v>0</v>
      </c>
      <c r="J119" s="43"/>
    </row>
    <row r="120" spans="1:10" s="44" customFormat="1" ht="12.75">
      <c r="A120" s="36"/>
      <c r="B120" s="280"/>
      <c r="C120" s="64"/>
      <c r="D120" s="64"/>
      <c r="E120" s="31" t="s">
        <v>19</v>
      </c>
      <c r="F120" s="61">
        <f>SUM(F122)</f>
        <v>195770</v>
      </c>
      <c r="G120" s="61">
        <f>SUM(G122)</f>
        <v>192246.94</v>
      </c>
      <c r="H120" s="32">
        <f t="shared" si="3"/>
        <v>98.20040864279511</v>
      </c>
      <c r="I120" s="33">
        <f>SUM(I122)</f>
        <v>58941.6</v>
      </c>
      <c r="J120" s="43"/>
    </row>
    <row r="121" spans="1:10" s="44" customFormat="1" ht="12.75">
      <c r="A121" s="62"/>
      <c r="B121" s="63"/>
      <c r="C121" s="38"/>
      <c r="D121" s="38"/>
      <c r="E121" s="39" t="s">
        <v>81</v>
      </c>
      <c r="F121" s="40"/>
      <c r="G121" s="158"/>
      <c r="H121" s="49" t="s">
        <v>77</v>
      </c>
      <c r="I121" s="48"/>
      <c r="J121" s="43"/>
    </row>
    <row r="122" spans="1:9" s="56" customFormat="1" ht="12.75">
      <c r="A122" s="62"/>
      <c r="B122" s="62"/>
      <c r="C122" s="565"/>
      <c r="D122" s="293">
        <v>6050</v>
      </c>
      <c r="E122" s="375" t="s">
        <v>64</v>
      </c>
      <c r="F122" s="336">
        <v>195770</v>
      </c>
      <c r="G122" s="513">
        <v>192246.94</v>
      </c>
      <c r="H122" s="97">
        <f>G122*100/F122</f>
        <v>98.20040864279511</v>
      </c>
      <c r="I122" s="168">
        <v>58941.6</v>
      </c>
    </row>
    <row r="123" spans="1:11" s="56" customFormat="1" ht="25.5">
      <c r="A123" s="198"/>
      <c r="B123" s="198"/>
      <c r="C123" s="198"/>
      <c r="D123" s="207"/>
      <c r="E123" s="475" t="s">
        <v>271</v>
      </c>
      <c r="F123" s="324" t="s">
        <v>77</v>
      </c>
      <c r="G123" s="507">
        <v>4892.94</v>
      </c>
      <c r="H123" s="328" t="s">
        <v>77</v>
      </c>
      <c r="I123" s="219">
        <v>0</v>
      </c>
      <c r="K123" s="363">
        <f>SUM(G123:G126)</f>
        <v>192246.94</v>
      </c>
    </row>
    <row r="124" spans="1:9" s="56" customFormat="1" ht="25.5">
      <c r="A124" s="42"/>
      <c r="B124" s="43"/>
      <c r="C124" s="198"/>
      <c r="D124" s="207"/>
      <c r="E124" s="475" t="s">
        <v>272</v>
      </c>
      <c r="F124" s="327" t="s">
        <v>77</v>
      </c>
      <c r="G124" s="608">
        <v>58941.6</v>
      </c>
      <c r="H124" s="323" t="s">
        <v>77</v>
      </c>
      <c r="I124" s="283">
        <v>0</v>
      </c>
    </row>
    <row r="125" spans="1:9" s="56" customFormat="1" ht="25.5">
      <c r="A125" s="42"/>
      <c r="B125" s="43"/>
      <c r="C125" s="198"/>
      <c r="D125" s="207"/>
      <c r="E125" s="475" t="s">
        <v>272</v>
      </c>
      <c r="F125" s="617" t="s">
        <v>276</v>
      </c>
      <c r="G125" s="608">
        <v>88412.4</v>
      </c>
      <c r="H125" s="323" t="s">
        <v>77</v>
      </c>
      <c r="I125" s="283">
        <v>58941.6</v>
      </c>
    </row>
    <row r="126" spans="1:9" s="56" customFormat="1" ht="25.5">
      <c r="A126" s="282"/>
      <c r="B126" s="282"/>
      <c r="C126" s="282"/>
      <c r="D126" s="88"/>
      <c r="E126" s="584" t="s">
        <v>273</v>
      </c>
      <c r="F126" s="638" t="s">
        <v>276</v>
      </c>
      <c r="G126" s="507">
        <v>40000</v>
      </c>
      <c r="H126" s="328" t="s">
        <v>77</v>
      </c>
      <c r="I126" s="219">
        <v>0</v>
      </c>
    </row>
    <row r="127" spans="1:10" s="35" customFormat="1" ht="12.75">
      <c r="A127" s="15" t="s">
        <v>74</v>
      </c>
      <c r="B127" s="16">
        <v>5</v>
      </c>
      <c r="C127" s="55"/>
      <c r="D127" s="55"/>
      <c r="E127" s="78"/>
      <c r="F127" s="55"/>
      <c r="G127" s="464"/>
      <c r="H127" s="79" t="s">
        <v>77</v>
      </c>
      <c r="I127" s="77"/>
      <c r="J127" s="34"/>
    </row>
    <row r="128" spans="1:11" s="35" customFormat="1" ht="13.5" thickBot="1">
      <c r="A128" s="15"/>
      <c r="B128" s="16"/>
      <c r="C128" s="55"/>
      <c r="D128" s="55"/>
      <c r="E128" s="78"/>
      <c r="F128" s="55"/>
      <c r="G128" s="464"/>
      <c r="H128" s="79"/>
      <c r="I128" s="77"/>
      <c r="J128" s="34"/>
      <c r="K128" s="363" t="s">
        <v>77</v>
      </c>
    </row>
    <row r="129" spans="1:10" s="35" customFormat="1" ht="13.5" thickBot="1">
      <c r="A129" s="19" t="s">
        <v>36</v>
      </c>
      <c r="B129" s="20" t="s">
        <v>69</v>
      </c>
      <c r="C129" s="649" t="s">
        <v>49</v>
      </c>
      <c r="D129" s="650"/>
      <c r="E129" s="21" t="s">
        <v>35</v>
      </c>
      <c r="F129" s="20" t="s">
        <v>78</v>
      </c>
      <c r="G129" s="386" t="s">
        <v>79</v>
      </c>
      <c r="H129" s="22" t="s">
        <v>80</v>
      </c>
      <c r="I129" s="197" t="s">
        <v>85</v>
      </c>
      <c r="J129" s="34"/>
    </row>
    <row r="130" spans="1:10" s="35" customFormat="1" ht="12.75">
      <c r="A130" s="248">
        <v>710</v>
      </c>
      <c r="B130" s="243"/>
      <c r="C130" s="244"/>
      <c r="D130" s="245"/>
      <c r="E130" s="246" t="s">
        <v>26</v>
      </c>
      <c r="F130" s="247">
        <f>SUM(F135,F131)</f>
        <v>233370</v>
      </c>
      <c r="G130" s="518">
        <f>SUM(G135,G131)</f>
        <v>21149.2</v>
      </c>
      <c r="H130" s="232">
        <f>G130*100/F130</f>
        <v>9.062518747054034</v>
      </c>
      <c r="I130" s="239">
        <f>SUM(I131,I135)</f>
        <v>5202.9</v>
      </c>
      <c r="J130" s="34"/>
    </row>
    <row r="131" spans="1:10" s="5" customFormat="1" ht="12.75">
      <c r="A131" s="14"/>
      <c r="B131" s="92">
        <v>71004</v>
      </c>
      <c r="C131" s="8"/>
      <c r="D131" s="9"/>
      <c r="E131" s="93" t="s">
        <v>1</v>
      </c>
      <c r="F131" s="94">
        <f>SUM(F132)</f>
        <v>227370</v>
      </c>
      <c r="G131" s="516">
        <f>SUM(G132)</f>
        <v>18349.2</v>
      </c>
      <c r="H131" s="26">
        <f>G131*100/F131</f>
        <v>8.07019395698641</v>
      </c>
      <c r="I131" s="58">
        <f>SUM(I132)</f>
        <v>5202.9</v>
      </c>
      <c r="J131" s="4"/>
    </row>
    <row r="132" spans="1:9" s="56" customFormat="1" ht="76.5">
      <c r="A132" s="28"/>
      <c r="B132" s="96"/>
      <c r="C132" s="95"/>
      <c r="D132" s="96"/>
      <c r="E132" s="71" t="s">
        <v>225</v>
      </c>
      <c r="F132" s="224">
        <f>SUM(F134)</f>
        <v>227370</v>
      </c>
      <c r="G132" s="224">
        <f>SUM(G134)</f>
        <v>18349.2</v>
      </c>
      <c r="H132" s="97">
        <f>G132*100/F132</f>
        <v>8.07019395698641</v>
      </c>
      <c r="I132" s="33">
        <f>SUM(I134)</f>
        <v>5202.9</v>
      </c>
    </row>
    <row r="133" spans="1:9" s="56" customFormat="1" ht="12.75">
      <c r="A133" s="62"/>
      <c r="B133" s="63"/>
      <c r="C133" s="34"/>
      <c r="D133" s="34"/>
      <c r="E133" s="409" t="s">
        <v>81</v>
      </c>
      <c r="F133" s="183"/>
      <c r="G133" s="187"/>
      <c r="H133" s="68" t="s">
        <v>77</v>
      </c>
      <c r="I133" s="67"/>
    </row>
    <row r="134" spans="1:10" s="18" customFormat="1" ht="12.75">
      <c r="A134" s="36"/>
      <c r="B134" s="367"/>
      <c r="C134" s="64"/>
      <c r="D134" s="72">
        <v>4300</v>
      </c>
      <c r="E134" s="31" t="s">
        <v>161</v>
      </c>
      <c r="F134" s="47">
        <v>227370</v>
      </c>
      <c r="G134" s="111">
        <v>18349.2</v>
      </c>
      <c r="H134" s="362">
        <f>G134*100/F134</f>
        <v>8.07019395698641</v>
      </c>
      <c r="I134" s="187">
        <v>5202.9</v>
      </c>
      <c r="J134" s="17"/>
    </row>
    <row r="135" spans="1:10" s="35" customFormat="1" ht="12.75">
      <c r="A135" s="13"/>
      <c r="B135" s="368">
        <v>71035</v>
      </c>
      <c r="C135" s="9"/>
      <c r="D135" s="9"/>
      <c r="E135" s="93" t="s">
        <v>54</v>
      </c>
      <c r="F135" s="94">
        <f>SUM(F136)</f>
        <v>6000</v>
      </c>
      <c r="G135" s="94">
        <f>SUM(G136)</f>
        <v>2800</v>
      </c>
      <c r="H135" s="26">
        <f>G135*100/F135</f>
        <v>46.666666666666664</v>
      </c>
      <c r="I135" s="58">
        <v>0</v>
      </c>
      <c r="J135" s="34"/>
    </row>
    <row r="136" spans="1:10" s="11" customFormat="1" ht="25.5">
      <c r="A136" s="28"/>
      <c r="B136" s="493"/>
      <c r="C136" s="96"/>
      <c r="D136" s="96"/>
      <c r="E136" s="71" t="s">
        <v>16</v>
      </c>
      <c r="F136" s="224">
        <f>SUM(F138:F139)</f>
        <v>6000</v>
      </c>
      <c r="G136" s="179">
        <f>SUM(G138:G139)</f>
        <v>2800</v>
      </c>
      <c r="H136" s="97">
        <f>G136*100/F136</f>
        <v>46.666666666666664</v>
      </c>
      <c r="I136" s="33">
        <f>SUM(I138:I139)</f>
        <v>0</v>
      </c>
      <c r="J136" s="10"/>
    </row>
    <row r="137" spans="1:10" s="5" customFormat="1" ht="12.75">
      <c r="A137" s="62"/>
      <c r="B137" s="36"/>
      <c r="C137" s="34"/>
      <c r="D137" s="34"/>
      <c r="E137" s="409" t="s">
        <v>81</v>
      </c>
      <c r="F137" s="183"/>
      <c r="G137" s="187"/>
      <c r="H137" s="364" t="s">
        <v>77</v>
      </c>
      <c r="I137" s="67"/>
      <c r="J137" s="4"/>
    </row>
    <row r="138" spans="1:10" s="35" customFormat="1" ht="12.75">
      <c r="A138" s="62"/>
      <c r="B138" s="36"/>
      <c r="C138" s="64"/>
      <c r="D138" s="72">
        <v>4210</v>
      </c>
      <c r="E138" s="31" t="s">
        <v>158</v>
      </c>
      <c r="F138" s="47">
        <v>3000</v>
      </c>
      <c r="G138" s="111">
        <v>1700</v>
      </c>
      <c r="H138" s="32">
        <f>G138*100/F138</f>
        <v>56.666666666666664</v>
      </c>
      <c r="I138" s="33">
        <v>0</v>
      </c>
      <c r="J138" s="34"/>
    </row>
    <row r="139" spans="1:10" s="35" customFormat="1" ht="13.5" thickBot="1">
      <c r="A139" s="125"/>
      <c r="B139" s="226"/>
      <c r="C139" s="381"/>
      <c r="D139" s="112">
        <v>4300</v>
      </c>
      <c r="E139" s="113" t="s">
        <v>161</v>
      </c>
      <c r="F139" s="308">
        <v>3000</v>
      </c>
      <c r="G139" s="517">
        <v>1100</v>
      </c>
      <c r="H139" s="495">
        <f>G139*100/F139</f>
        <v>36.666666666666664</v>
      </c>
      <c r="I139" s="114">
        <v>0</v>
      </c>
      <c r="J139" s="34"/>
    </row>
    <row r="140" spans="1:10" s="35" customFormat="1" ht="12.75">
      <c r="A140" s="439">
        <v>750</v>
      </c>
      <c r="B140" s="235"/>
      <c r="C140" s="235"/>
      <c r="D140" s="236"/>
      <c r="E140" s="440" t="s">
        <v>63</v>
      </c>
      <c r="F140" s="441">
        <f>SUM(F141,F145,F160,F198,F210)</f>
        <v>7758452</v>
      </c>
      <c r="G140" s="441">
        <f>SUM(G141,G145,G160,G198,G210)</f>
        <v>7007151.589999999</v>
      </c>
      <c r="H140" s="442">
        <f>G140*100/F140</f>
        <v>90.3163619495229</v>
      </c>
      <c r="I140" s="494">
        <f>SUM(I141,I145,I160,I198,I210)</f>
        <v>599351.74</v>
      </c>
      <c r="J140" s="34"/>
    </row>
    <row r="141" spans="1:10" s="5" customFormat="1" ht="12.75">
      <c r="A141" s="14"/>
      <c r="B141" s="98">
        <v>75011</v>
      </c>
      <c r="C141" s="2"/>
      <c r="D141" s="3"/>
      <c r="E141" s="25" t="s">
        <v>82</v>
      </c>
      <c r="F141" s="89">
        <f>SUM(F142)</f>
        <v>259871</v>
      </c>
      <c r="G141" s="487">
        <f>SUM(G142)</f>
        <v>259871</v>
      </c>
      <c r="H141" s="26">
        <f>G141*100/F141</f>
        <v>100</v>
      </c>
      <c r="I141" s="27">
        <f>SUM(I142)</f>
        <v>0</v>
      </c>
      <c r="J141" s="4"/>
    </row>
    <row r="142" spans="1:11" s="35" customFormat="1" ht="25.5">
      <c r="A142" s="28"/>
      <c r="B142" s="80"/>
      <c r="C142" s="30"/>
      <c r="D142" s="29"/>
      <c r="E142" s="31" t="s">
        <v>141</v>
      </c>
      <c r="F142" s="99">
        <f>SUM(F144)</f>
        <v>259871</v>
      </c>
      <c r="G142" s="519">
        <f>SUM(G144)</f>
        <v>259871</v>
      </c>
      <c r="H142" s="32">
        <f>G142*100/F142</f>
        <v>100</v>
      </c>
      <c r="I142" s="33">
        <f>SUM(I144)</f>
        <v>0</v>
      </c>
      <c r="J142" s="34"/>
      <c r="K142" s="413">
        <f>SUM(F148:F151)</f>
        <v>264952</v>
      </c>
    </row>
    <row r="143" spans="1:10" s="35" customFormat="1" ht="12.75">
      <c r="A143" s="36"/>
      <c r="B143" s="63"/>
      <c r="C143" s="69"/>
      <c r="D143" s="69"/>
      <c r="E143" s="71" t="s">
        <v>81</v>
      </c>
      <c r="F143" s="102"/>
      <c r="G143" s="111"/>
      <c r="H143" s="32" t="s">
        <v>77</v>
      </c>
      <c r="I143" s="33"/>
      <c r="J143" s="34"/>
    </row>
    <row r="144" spans="1:11" s="35" customFormat="1" ht="12.75">
      <c r="A144" s="36"/>
      <c r="B144" s="75"/>
      <c r="C144" s="64"/>
      <c r="D144" s="72">
        <v>4010</v>
      </c>
      <c r="E144" s="31" t="s">
        <v>25</v>
      </c>
      <c r="F144" s="104">
        <v>259871</v>
      </c>
      <c r="G144" s="111">
        <v>259871</v>
      </c>
      <c r="H144" s="32">
        <f>G144*100/F144</f>
        <v>100</v>
      </c>
      <c r="I144" s="33">
        <v>0</v>
      </c>
      <c r="J144" s="34"/>
      <c r="K144" s="333" t="s">
        <v>77</v>
      </c>
    </row>
    <row r="145" spans="1:10" s="35" customFormat="1" ht="12.75">
      <c r="A145" s="13"/>
      <c r="B145" s="92">
        <v>75022</v>
      </c>
      <c r="C145" s="2"/>
      <c r="D145" s="3"/>
      <c r="E145" s="25" t="s">
        <v>21</v>
      </c>
      <c r="F145" s="89">
        <f>SUM(F146,F156)</f>
        <v>298000</v>
      </c>
      <c r="G145" s="89">
        <f>SUM(G146,G156)</f>
        <v>243926.80000000005</v>
      </c>
      <c r="H145" s="26">
        <f>G145*100/F145</f>
        <v>81.85463087248323</v>
      </c>
      <c r="I145" s="27">
        <f>SUM(I146,I156)</f>
        <v>17026.91</v>
      </c>
      <c r="J145" s="34"/>
    </row>
    <row r="146" spans="1:10" s="35" customFormat="1" ht="38.25">
      <c r="A146" s="28"/>
      <c r="B146" s="347"/>
      <c r="C146" s="30"/>
      <c r="D146" s="29"/>
      <c r="E146" s="31" t="s">
        <v>2</v>
      </c>
      <c r="F146" s="90">
        <f>SUM(F148:F152)</f>
        <v>265000</v>
      </c>
      <c r="G146" s="90">
        <f>SUM(G148:G152)</f>
        <v>212607.32000000004</v>
      </c>
      <c r="H146" s="32">
        <f>G146*100/F146</f>
        <v>80.22917735849057</v>
      </c>
      <c r="I146" s="33">
        <f>SUM(I148:I151)</f>
        <v>17026.91</v>
      </c>
      <c r="J146" s="34"/>
    </row>
    <row r="147" spans="1:10" s="35" customFormat="1" ht="12.75">
      <c r="A147" s="62"/>
      <c r="B147" s="63"/>
      <c r="C147" s="100"/>
      <c r="D147" s="100"/>
      <c r="E147" s="215" t="s">
        <v>81</v>
      </c>
      <c r="F147" s="205"/>
      <c r="G147" s="187"/>
      <c r="H147" s="32" t="s">
        <v>77</v>
      </c>
      <c r="I147" s="67"/>
      <c r="J147" s="34"/>
    </row>
    <row r="148" spans="1:10" s="35" customFormat="1" ht="25.5">
      <c r="A148" s="62"/>
      <c r="B148" s="36"/>
      <c r="C148" s="64"/>
      <c r="D148" s="72">
        <v>3030</v>
      </c>
      <c r="E148" s="31" t="s">
        <v>87</v>
      </c>
      <c r="F148" s="106">
        <v>203000</v>
      </c>
      <c r="G148" s="111">
        <v>202996.29</v>
      </c>
      <c r="H148" s="32">
        <f aca="true" t="shared" si="4" ref="H148:H161">G148*100/F148</f>
        <v>99.9981724137931</v>
      </c>
      <c r="I148" s="33">
        <v>17026.91</v>
      </c>
      <c r="J148" s="34"/>
    </row>
    <row r="149" spans="1:10" s="35" customFormat="1" ht="12.75">
      <c r="A149" s="62"/>
      <c r="B149" s="36"/>
      <c r="C149" s="64"/>
      <c r="D149" s="72">
        <v>4210</v>
      </c>
      <c r="E149" s="31" t="s">
        <v>158</v>
      </c>
      <c r="F149" s="47">
        <v>4200</v>
      </c>
      <c r="G149" s="111">
        <v>3243.98</v>
      </c>
      <c r="H149" s="32">
        <f t="shared" si="4"/>
        <v>77.23761904761905</v>
      </c>
      <c r="I149" s="33">
        <v>0</v>
      </c>
      <c r="J149" s="34"/>
    </row>
    <row r="150" spans="1:9" s="56" customFormat="1" ht="12.75">
      <c r="A150" s="62"/>
      <c r="B150" s="36"/>
      <c r="C150" s="64"/>
      <c r="D150" s="72">
        <v>4300</v>
      </c>
      <c r="E150" s="31" t="s">
        <v>161</v>
      </c>
      <c r="F150" s="47">
        <v>57452</v>
      </c>
      <c r="G150" s="111">
        <v>6164.5</v>
      </c>
      <c r="H150" s="32">
        <f t="shared" si="4"/>
        <v>10.72982663788902</v>
      </c>
      <c r="I150" s="33">
        <v>0</v>
      </c>
    </row>
    <row r="151" spans="1:10" s="5" customFormat="1" ht="12.75">
      <c r="A151" s="62"/>
      <c r="B151" s="36"/>
      <c r="C151" s="64"/>
      <c r="D151" s="72">
        <v>4430</v>
      </c>
      <c r="E151" s="31" t="s">
        <v>166</v>
      </c>
      <c r="F151" s="47">
        <v>300</v>
      </c>
      <c r="G151" s="111">
        <v>155.07</v>
      </c>
      <c r="H151" s="32">
        <f t="shared" si="4"/>
        <v>51.69</v>
      </c>
      <c r="I151" s="33">
        <v>0</v>
      </c>
      <c r="J151" s="4"/>
    </row>
    <row r="152" spans="1:10" s="35" customFormat="1" ht="12.75">
      <c r="A152" s="75"/>
      <c r="B152" s="75"/>
      <c r="C152" s="64"/>
      <c r="D152" s="72">
        <v>4590</v>
      </c>
      <c r="E152" s="31" t="s">
        <v>170</v>
      </c>
      <c r="F152" s="47">
        <v>48</v>
      </c>
      <c r="G152" s="111">
        <v>47.48</v>
      </c>
      <c r="H152" s="32">
        <f>G152*100/F152</f>
        <v>98.91666666666667</v>
      </c>
      <c r="I152" s="33">
        <v>0</v>
      </c>
      <c r="J152" s="34"/>
    </row>
    <row r="153" spans="1:12" s="35" customFormat="1" ht="12.75">
      <c r="A153" s="15" t="s">
        <v>74</v>
      </c>
      <c r="B153" s="16">
        <v>6</v>
      </c>
      <c r="C153" s="55"/>
      <c r="D153" s="55"/>
      <c r="E153" s="78"/>
      <c r="F153" s="55"/>
      <c r="G153" s="464"/>
      <c r="H153" s="79" t="s">
        <v>77</v>
      </c>
      <c r="I153" s="77"/>
      <c r="J153" s="34"/>
      <c r="K153" s="413">
        <f>SUM(F213:F228)</f>
        <v>849211</v>
      </c>
      <c r="L153" s="333">
        <f>SUM(I213:I228)</f>
        <v>65481.380000000005</v>
      </c>
    </row>
    <row r="154" spans="1:9" s="56" customFormat="1" ht="13.5" thickBot="1">
      <c r="A154" s="15"/>
      <c r="B154" s="16"/>
      <c r="C154" s="55"/>
      <c r="D154" s="55"/>
      <c r="E154" s="78"/>
      <c r="F154" s="55"/>
      <c r="G154" s="464"/>
      <c r="H154" s="79"/>
      <c r="I154" s="77"/>
    </row>
    <row r="155" spans="1:11" s="35" customFormat="1" ht="13.5" thickBot="1">
      <c r="A155" s="19" t="s">
        <v>36</v>
      </c>
      <c r="B155" s="20" t="s">
        <v>69</v>
      </c>
      <c r="C155" s="649" t="s">
        <v>49</v>
      </c>
      <c r="D155" s="650"/>
      <c r="E155" s="21" t="s">
        <v>35</v>
      </c>
      <c r="F155" s="20" t="s">
        <v>78</v>
      </c>
      <c r="G155" s="386" t="s">
        <v>79</v>
      </c>
      <c r="H155" s="22" t="s">
        <v>80</v>
      </c>
      <c r="I155" s="197" t="s">
        <v>85</v>
      </c>
      <c r="J155" s="34"/>
      <c r="K155" s="333" t="s">
        <v>77</v>
      </c>
    </row>
    <row r="156" spans="1:10" s="44" customFormat="1" ht="12.75">
      <c r="A156" s="36"/>
      <c r="B156" s="75"/>
      <c r="C156" s="64"/>
      <c r="D156" s="64"/>
      <c r="E156" s="31" t="s">
        <v>19</v>
      </c>
      <c r="F156" s="86">
        <f>SUM(F158)</f>
        <v>33000</v>
      </c>
      <c r="G156" s="130">
        <f>SUM(G158:G158)</f>
        <v>31319.48</v>
      </c>
      <c r="H156" s="32">
        <f t="shared" si="4"/>
        <v>94.90751515151516</v>
      </c>
      <c r="I156" s="67">
        <v>0</v>
      </c>
      <c r="J156" s="43"/>
    </row>
    <row r="157" spans="1:10" s="44" customFormat="1" ht="12.75">
      <c r="A157" s="62"/>
      <c r="B157" s="63"/>
      <c r="C157" s="38"/>
      <c r="D157" s="38"/>
      <c r="E157" s="39" t="s">
        <v>81</v>
      </c>
      <c r="F157" s="40"/>
      <c r="G157" s="111" t="s">
        <v>77</v>
      </c>
      <c r="H157" s="32" t="s">
        <v>77</v>
      </c>
      <c r="I157" s="33"/>
      <c r="J157" s="43"/>
    </row>
    <row r="158" spans="1:10" s="35" customFormat="1" ht="12.75">
      <c r="A158" s="62"/>
      <c r="B158" s="62"/>
      <c r="C158" s="170"/>
      <c r="D158" s="210">
        <v>6060</v>
      </c>
      <c r="E158" s="281" t="s">
        <v>68</v>
      </c>
      <c r="F158" s="91">
        <v>33000</v>
      </c>
      <c r="G158" s="111">
        <v>31319.48</v>
      </c>
      <c r="H158" s="49">
        <f>G158*100/F158</f>
        <v>94.90751515151516</v>
      </c>
      <c r="I158" s="33">
        <v>0</v>
      </c>
      <c r="J158" s="34"/>
    </row>
    <row r="159" spans="1:10" s="44" customFormat="1" ht="38.25">
      <c r="A159" s="198"/>
      <c r="B159" s="208"/>
      <c r="C159" s="198"/>
      <c r="D159" s="207"/>
      <c r="E159" s="471" t="s">
        <v>226</v>
      </c>
      <c r="F159" s="327" t="s">
        <v>77</v>
      </c>
      <c r="G159" s="45">
        <v>31319.48</v>
      </c>
      <c r="H159" s="320" t="s">
        <v>77</v>
      </c>
      <c r="I159" s="283">
        <v>0</v>
      </c>
      <c r="J159" s="43"/>
    </row>
    <row r="160" spans="1:11" s="35" customFormat="1" ht="12.75">
      <c r="A160" s="13"/>
      <c r="B160" s="212">
        <v>75023</v>
      </c>
      <c r="C160" s="12"/>
      <c r="D160" s="284"/>
      <c r="E160" s="286" t="s">
        <v>30</v>
      </c>
      <c r="F160" s="287">
        <f>SUM(F194,F161)</f>
        <v>6165370</v>
      </c>
      <c r="G160" s="521">
        <f>SUM(G194,G161)</f>
        <v>5553534.31</v>
      </c>
      <c r="H160" s="288">
        <f t="shared" si="4"/>
        <v>90.0762534933021</v>
      </c>
      <c r="I160" s="289">
        <f>SUM(I194,I161)</f>
        <v>516843.44999999995</v>
      </c>
      <c r="J160" s="34"/>
      <c r="K160" s="333" t="s">
        <v>77</v>
      </c>
    </row>
    <row r="161" spans="1:10" s="35" customFormat="1" ht="127.5">
      <c r="A161" s="28"/>
      <c r="B161" s="599"/>
      <c r="C161" s="600"/>
      <c r="D161" s="599"/>
      <c r="E161" s="601" t="s">
        <v>6</v>
      </c>
      <c r="F161" s="602">
        <f>SUM(F164:F188,F189:F193)</f>
        <v>6125370</v>
      </c>
      <c r="G161" s="602">
        <f>SUM(G164:G188,G189:G193)</f>
        <v>5514050.54</v>
      </c>
      <c r="H161" s="97">
        <f t="shared" si="4"/>
        <v>90.01987700334837</v>
      </c>
      <c r="I161" s="168">
        <f>SUM(I165:I191)</f>
        <v>516843.44999999995</v>
      </c>
      <c r="J161" s="34"/>
    </row>
    <row r="162" spans="1:10" s="35" customFormat="1" ht="89.25">
      <c r="A162" s="36"/>
      <c r="B162" s="34"/>
      <c r="C162" s="74"/>
      <c r="D162" s="100"/>
      <c r="E162" s="290" t="s">
        <v>196</v>
      </c>
      <c r="F162" s="291"/>
      <c r="G162" s="520"/>
      <c r="H162" s="32"/>
      <c r="I162" s="153"/>
      <c r="J162" s="34"/>
    </row>
    <row r="163" spans="1:10" s="35" customFormat="1" ht="12.75">
      <c r="A163" s="36"/>
      <c r="B163" s="63"/>
      <c r="C163" s="100"/>
      <c r="D163" s="100"/>
      <c r="E163" s="215" t="s">
        <v>81</v>
      </c>
      <c r="F163" s="205"/>
      <c r="G163" s="187"/>
      <c r="H163" s="32" t="s">
        <v>77</v>
      </c>
      <c r="I163" s="67"/>
      <c r="J163" s="34"/>
    </row>
    <row r="164" spans="1:11" s="56" customFormat="1" ht="12.75">
      <c r="A164" s="28"/>
      <c r="B164" s="403"/>
      <c r="C164" s="29"/>
      <c r="D164" s="297">
        <v>3020</v>
      </c>
      <c r="E164" s="178" t="s">
        <v>146</v>
      </c>
      <c r="F164" s="141">
        <v>2245</v>
      </c>
      <c r="G164" s="111">
        <v>2244.99</v>
      </c>
      <c r="H164" s="362">
        <f>G164*100/F164</f>
        <v>99.99955456570154</v>
      </c>
      <c r="I164" s="111">
        <v>0</v>
      </c>
      <c r="K164" s="363" t="s">
        <v>77</v>
      </c>
    </row>
    <row r="165" spans="1:10" s="35" customFormat="1" ht="12.75">
      <c r="A165" s="36"/>
      <c r="B165" s="81"/>
      <c r="C165" s="64"/>
      <c r="D165" s="72">
        <v>4010</v>
      </c>
      <c r="E165" s="31" t="s">
        <v>25</v>
      </c>
      <c r="F165" s="106">
        <v>3357200</v>
      </c>
      <c r="G165" s="111">
        <v>3094752.23</v>
      </c>
      <c r="H165" s="32">
        <f aca="true" t="shared" si="5" ref="H165:H171">G165*100/F165</f>
        <v>92.18253991421423</v>
      </c>
      <c r="I165" s="33">
        <v>80151.83</v>
      </c>
      <c r="J165" s="34"/>
    </row>
    <row r="166" spans="1:10" s="35" customFormat="1" ht="12.75">
      <c r="A166" s="36"/>
      <c r="B166" s="36"/>
      <c r="C166" s="64"/>
      <c r="D166" s="72">
        <v>4040</v>
      </c>
      <c r="E166" s="31" t="s">
        <v>62</v>
      </c>
      <c r="F166" s="104">
        <v>252317</v>
      </c>
      <c r="G166" s="111">
        <v>252316.2</v>
      </c>
      <c r="H166" s="32">
        <f t="shared" si="5"/>
        <v>99.99968293852574</v>
      </c>
      <c r="I166" s="33">
        <v>248517.45</v>
      </c>
      <c r="J166" s="34"/>
    </row>
    <row r="167" spans="1:10" s="35" customFormat="1" ht="12.75">
      <c r="A167" s="62"/>
      <c r="B167" s="36"/>
      <c r="C167" s="416"/>
      <c r="D167" s="70">
        <v>4100</v>
      </c>
      <c r="E167" s="71" t="s">
        <v>47</v>
      </c>
      <c r="F167" s="222">
        <v>39000</v>
      </c>
      <c r="G167" s="111">
        <v>38138</v>
      </c>
      <c r="H167" s="32">
        <f>G167*100/F167</f>
        <v>97.7897435897436</v>
      </c>
      <c r="I167" s="33">
        <v>0</v>
      </c>
      <c r="J167" s="34"/>
    </row>
    <row r="168" spans="1:10" s="35" customFormat="1" ht="12.75">
      <c r="A168" s="36"/>
      <c r="B168" s="36"/>
      <c r="C168" s="64"/>
      <c r="D168" s="72">
        <v>4110</v>
      </c>
      <c r="E168" s="31" t="s">
        <v>72</v>
      </c>
      <c r="F168" s="104">
        <v>635830</v>
      </c>
      <c r="G168" s="111">
        <v>574410.1</v>
      </c>
      <c r="H168" s="32">
        <f t="shared" si="5"/>
        <v>90.34020099712187</v>
      </c>
      <c r="I168" s="33">
        <v>83616.5</v>
      </c>
      <c r="J168" s="34"/>
    </row>
    <row r="169" spans="1:10" s="35" customFormat="1" ht="12.75">
      <c r="A169" s="36"/>
      <c r="B169" s="36"/>
      <c r="C169" s="64"/>
      <c r="D169" s="72">
        <v>4120</v>
      </c>
      <c r="E169" s="31" t="s">
        <v>40</v>
      </c>
      <c r="F169" s="107">
        <v>87516</v>
      </c>
      <c r="G169" s="111">
        <v>71077.51</v>
      </c>
      <c r="H169" s="32">
        <f t="shared" si="5"/>
        <v>81.21658896658896</v>
      </c>
      <c r="I169" s="33">
        <v>10929.36</v>
      </c>
      <c r="J169" s="34"/>
    </row>
    <row r="170" spans="1:10" s="35" customFormat="1" ht="12.75">
      <c r="A170" s="36"/>
      <c r="B170" s="36"/>
      <c r="C170" s="64"/>
      <c r="D170" s="72">
        <v>4140</v>
      </c>
      <c r="E170" s="31" t="s">
        <v>171</v>
      </c>
      <c r="F170" s="47">
        <v>43000</v>
      </c>
      <c r="G170" s="111">
        <v>36455</v>
      </c>
      <c r="H170" s="32">
        <f t="shared" si="5"/>
        <v>84.77906976744185</v>
      </c>
      <c r="I170" s="33">
        <v>2745</v>
      </c>
      <c r="J170" s="34"/>
    </row>
    <row r="171" spans="1:10" s="35" customFormat="1" ht="25.5">
      <c r="A171" s="36"/>
      <c r="B171" s="81"/>
      <c r="C171" s="64"/>
      <c r="D171" s="72">
        <v>4170</v>
      </c>
      <c r="E171" s="31" t="s">
        <v>88</v>
      </c>
      <c r="F171" s="107">
        <v>40796</v>
      </c>
      <c r="G171" s="111">
        <v>29910.04</v>
      </c>
      <c r="H171" s="97">
        <f t="shared" si="5"/>
        <v>73.3161094224924</v>
      </c>
      <c r="I171" s="33">
        <v>1369.66</v>
      </c>
      <c r="J171" s="34"/>
    </row>
    <row r="172" spans="1:10" s="35" customFormat="1" ht="12.75">
      <c r="A172" s="75"/>
      <c r="B172" s="367"/>
      <c r="C172" s="64"/>
      <c r="D172" s="72">
        <v>4210</v>
      </c>
      <c r="E172" s="31" t="s">
        <v>158</v>
      </c>
      <c r="F172" s="47">
        <v>206283</v>
      </c>
      <c r="G172" s="111">
        <v>191112.94</v>
      </c>
      <c r="H172" s="32">
        <f>G172*100/F172</f>
        <v>92.64599603457386</v>
      </c>
      <c r="I172" s="33">
        <v>2083.36</v>
      </c>
      <c r="J172" s="34"/>
    </row>
    <row r="173" spans="1:12" s="35" customFormat="1" ht="12.75">
      <c r="A173" s="15" t="s">
        <v>74</v>
      </c>
      <c r="B173" s="16">
        <v>7</v>
      </c>
      <c r="C173" s="55"/>
      <c r="D173" s="55"/>
      <c r="E173" s="78"/>
      <c r="F173" s="55"/>
      <c r="G173" s="464"/>
      <c r="H173" s="79" t="s">
        <v>77</v>
      </c>
      <c r="I173" s="77"/>
      <c r="K173" s="414">
        <f>SUM(F294:F309)</f>
        <v>534189</v>
      </c>
      <c r="L173" s="333" t="e">
        <f>SUM(#REF!,G297:G309)</f>
        <v>#REF!</v>
      </c>
    </row>
    <row r="174" spans="1:9" s="35" customFormat="1" ht="13.5" thickBot="1">
      <c r="A174" s="479"/>
      <c r="B174" s="480"/>
      <c r="C174" s="481"/>
      <c r="D174" s="481"/>
      <c r="E174" s="482"/>
      <c r="F174" s="481"/>
      <c r="G174" s="483"/>
      <c r="H174" s="451"/>
      <c r="I174" s="484"/>
    </row>
    <row r="175" spans="1:10" s="35" customFormat="1" ht="13.5" thickBot="1">
      <c r="A175" s="19" t="s">
        <v>36</v>
      </c>
      <c r="B175" s="20" t="s">
        <v>69</v>
      </c>
      <c r="C175" s="649" t="s">
        <v>49</v>
      </c>
      <c r="D175" s="650"/>
      <c r="E175" s="21" t="s">
        <v>35</v>
      </c>
      <c r="F175" s="20" t="s">
        <v>78</v>
      </c>
      <c r="G175" s="386" t="s">
        <v>79</v>
      </c>
      <c r="H175" s="22" t="s">
        <v>80</v>
      </c>
      <c r="I175" s="197" t="s">
        <v>85</v>
      </c>
      <c r="J175" s="34"/>
    </row>
    <row r="176" spans="1:10" s="35" customFormat="1" ht="12.75">
      <c r="A176" s="36"/>
      <c r="B176" s="81"/>
      <c r="C176" s="64"/>
      <c r="D176" s="72">
        <v>4260</v>
      </c>
      <c r="E176" s="31" t="s">
        <v>162</v>
      </c>
      <c r="F176" s="47">
        <v>254584</v>
      </c>
      <c r="G176" s="111">
        <v>224304.21</v>
      </c>
      <c r="H176" s="32">
        <f aca="true" t="shared" si="6" ref="H176:H191">G176*100/F176</f>
        <v>88.10616928008045</v>
      </c>
      <c r="I176" s="33">
        <v>22712.85</v>
      </c>
      <c r="J176" s="34"/>
    </row>
    <row r="177" spans="1:10" s="35" customFormat="1" ht="12.75">
      <c r="A177" s="62"/>
      <c r="B177" s="36"/>
      <c r="C177" s="64"/>
      <c r="D177" s="72">
        <v>4270</v>
      </c>
      <c r="E177" s="31" t="s">
        <v>159</v>
      </c>
      <c r="F177" s="47">
        <v>155000</v>
      </c>
      <c r="G177" s="111">
        <v>143035.43</v>
      </c>
      <c r="H177" s="32">
        <f t="shared" si="6"/>
        <v>92.28092258064517</v>
      </c>
      <c r="I177" s="33">
        <v>2219.57</v>
      </c>
      <c r="J177" s="34"/>
    </row>
    <row r="178" spans="1:10" s="35" customFormat="1" ht="12.75">
      <c r="A178" s="62"/>
      <c r="B178" s="36"/>
      <c r="C178" s="64"/>
      <c r="D178" s="72">
        <v>4280</v>
      </c>
      <c r="E178" s="31" t="s">
        <v>160</v>
      </c>
      <c r="F178" s="47">
        <v>6000</v>
      </c>
      <c r="G178" s="111">
        <v>2755</v>
      </c>
      <c r="H178" s="32">
        <f t="shared" si="6"/>
        <v>45.916666666666664</v>
      </c>
      <c r="I178" s="33">
        <v>67</v>
      </c>
      <c r="J178" s="34"/>
    </row>
    <row r="179" spans="1:10" s="35" customFormat="1" ht="12.75">
      <c r="A179" s="62"/>
      <c r="B179" s="36"/>
      <c r="C179" s="64"/>
      <c r="D179" s="72">
        <v>4300</v>
      </c>
      <c r="E179" s="31" t="s">
        <v>161</v>
      </c>
      <c r="F179" s="47">
        <v>681518</v>
      </c>
      <c r="G179" s="111">
        <v>540998.4</v>
      </c>
      <c r="H179" s="32">
        <f t="shared" si="6"/>
        <v>79.3813809759977</v>
      </c>
      <c r="I179" s="33">
        <v>57726.01</v>
      </c>
      <c r="J179" s="34"/>
    </row>
    <row r="180" spans="1:10" s="35" customFormat="1" ht="12.75">
      <c r="A180" s="62"/>
      <c r="B180" s="36"/>
      <c r="C180" s="64"/>
      <c r="D180" s="72">
        <v>4360</v>
      </c>
      <c r="E180" s="31" t="s">
        <v>227</v>
      </c>
      <c r="F180" s="47">
        <v>60000</v>
      </c>
      <c r="G180" s="111">
        <v>51770.28</v>
      </c>
      <c r="H180" s="32">
        <f t="shared" si="6"/>
        <v>86.2838</v>
      </c>
      <c r="I180" s="33">
        <v>262.94</v>
      </c>
      <c r="J180" s="34"/>
    </row>
    <row r="181" spans="1:10" s="35" customFormat="1" ht="12.75">
      <c r="A181" s="62"/>
      <c r="B181" s="36"/>
      <c r="C181" s="64"/>
      <c r="D181" s="72">
        <v>4380</v>
      </c>
      <c r="E181" s="31" t="s">
        <v>222</v>
      </c>
      <c r="F181" s="47">
        <v>1000</v>
      </c>
      <c r="G181" s="111">
        <v>35.92</v>
      </c>
      <c r="H181" s="32">
        <f t="shared" si="6"/>
        <v>3.592</v>
      </c>
      <c r="I181" s="33">
        <v>0</v>
      </c>
      <c r="J181" s="34"/>
    </row>
    <row r="182" spans="1:9" s="56" customFormat="1" ht="25.5">
      <c r="A182" s="62"/>
      <c r="B182" s="36"/>
      <c r="C182" s="64"/>
      <c r="D182" s="72">
        <v>4400</v>
      </c>
      <c r="E182" s="31" t="s">
        <v>163</v>
      </c>
      <c r="F182" s="47">
        <v>19000</v>
      </c>
      <c r="G182" s="111">
        <v>18474.22</v>
      </c>
      <c r="H182" s="32">
        <f t="shared" si="6"/>
        <v>97.23273684210527</v>
      </c>
      <c r="I182" s="33">
        <v>0</v>
      </c>
    </row>
    <row r="183" spans="1:10" s="18" customFormat="1" ht="12.75">
      <c r="A183" s="62"/>
      <c r="B183" s="36"/>
      <c r="C183" s="64"/>
      <c r="D183" s="72">
        <v>4410</v>
      </c>
      <c r="E183" s="31" t="s">
        <v>164</v>
      </c>
      <c r="F183" s="47">
        <v>17500</v>
      </c>
      <c r="G183" s="111">
        <v>16686.27</v>
      </c>
      <c r="H183" s="32">
        <f t="shared" si="6"/>
        <v>95.35011428571428</v>
      </c>
      <c r="I183" s="33">
        <v>423.92</v>
      </c>
      <c r="J183" s="17"/>
    </row>
    <row r="184" spans="1:10" s="35" customFormat="1" ht="12.75">
      <c r="A184" s="62"/>
      <c r="B184" s="36"/>
      <c r="C184" s="64"/>
      <c r="D184" s="72">
        <v>4420</v>
      </c>
      <c r="E184" s="31" t="s">
        <v>165</v>
      </c>
      <c r="F184" s="47">
        <v>2000</v>
      </c>
      <c r="G184" s="111">
        <v>532.13</v>
      </c>
      <c r="H184" s="32">
        <f t="shared" si="6"/>
        <v>26.6065</v>
      </c>
      <c r="I184" s="33">
        <v>0</v>
      </c>
      <c r="J184" s="34"/>
    </row>
    <row r="185" spans="1:10" s="35" customFormat="1" ht="12.75">
      <c r="A185" s="36"/>
      <c r="B185" s="81"/>
      <c r="C185" s="64"/>
      <c r="D185" s="72">
        <v>4430</v>
      </c>
      <c r="E185" s="31" t="s">
        <v>166</v>
      </c>
      <c r="F185" s="47">
        <v>85000</v>
      </c>
      <c r="G185" s="111">
        <v>68787.34</v>
      </c>
      <c r="H185" s="32">
        <f t="shared" si="6"/>
        <v>80.92628235294117</v>
      </c>
      <c r="I185" s="33">
        <v>0</v>
      </c>
      <c r="J185" s="34"/>
    </row>
    <row r="186" spans="1:10" s="35" customFormat="1" ht="12.75">
      <c r="A186" s="36"/>
      <c r="B186" s="81"/>
      <c r="C186" s="64"/>
      <c r="D186" s="72">
        <v>4440</v>
      </c>
      <c r="E186" s="31" t="s">
        <v>167</v>
      </c>
      <c r="F186" s="47">
        <v>80853</v>
      </c>
      <c r="G186" s="111">
        <v>80852.32</v>
      </c>
      <c r="H186" s="32">
        <f t="shared" si="6"/>
        <v>99.99915896750895</v>
      </c>
      <c r="I186" s="33">
        <v>0</v>
      </c>
      <c r="J186" s="34"/>
    </row>
    <row r="187" spans="1:9" s="56" customFormat="1" ht="25.5">
      <c r="A187" s="36"/>
      <c r="B187" s="81"/>
      <c r="C187" s="38"/>
      <c r="D187" s="41">
        <v>4520</v>
      </c>
      <c r="E187" s="39" t="s">
        <v>169</v>
      </c>
      <c r="F187" s="443">
        <v>5100</v>
      </c>
      <c r="G187" s="111">
        <v>4751.88</v>
      </c>
      <c r="H187" s="32">
        <f t="shared" si="6"/>
        <v>93.17411764705882</v>
      </c>
      <c r="I187" s="33">
        <v>0</v>
      </c>
    </row>
    <row r="188" spans="1:10" s="35" customFormat="1" ht="12.75">
      <c r="A188" s="36"/>
      <c r="B188" s="81"/>
      <c r="C188" s="64"/>
      <c r="D188" s="72">
        <v>4530</v>
      </c>
      <c r="E188" s="31" t="s">
        <v>172</v>
      </c>
      <c r="F188" s="47">
        <v>36000</v>
      </c>
      <c r="G188" s="111">
        <v>17414.08</v>
      </c>
      <c r="H188" s="32">
        <f t="shared" si="6"/>
        <v>48.372444444444454</v>
      </c>
      <c r="I188" s="33">
        <v>3630</v>
      </c>
      <c r="J188" s="34"/>
    </row>
    <row r="189" spans="1:10" s="44" customFormat="1" ht="12.75">
      <c r="A189" s="36"/>
      <c r="B189" s="81"/>
      <c r="C189" s="64"/>
      <c r="D189" s="72">
        <v>4610</v>
      </c>
      <c r="E189" s="31" t="s">
        <v>168</v>
      </c>
      <c r="F189" s="47">
        <v>29000</v>
      </c>
      <c r="G189" s="111">
        <v>27372.33</v>
      </c>
      <c r="H189" s="32">
        <f t="shared" si="6"/>
        <v>94.3873448275862</v>
      </c>
      <c r="I189" s="33">
        <v>0</v>
      </c>
      <c r="J189" s="43"/>
    </row>
    <row r="190" spans="1:10" s="44" customFormat="1" ht="25.5">
      <c r="A190" s="62"/>
      <c r="B190" s="36"/>
      <c r="C190" s="64"/>
      <c r="D190" s="72">
        <v>4700</v>
      </c>
      <c r="E190" s="31" t="s">
        <v>191</v>
      </c>
      <c r="F190" s="47">
        <v>28000</v>
      </c>
      <c r="G190" s="111">
        <v>23794.14</v>
      </c>
      <c r="H190" s="32">
        <f t="shared" si="6"/>
        <v>84.97907142857143</v>
      </c>
      <c r="I190" s="33">
        <v>300</v>
      </c>
      <c r="J190" s="43"/>
    </row>
    <row r="191" spans="1:10" s="44" customFormat="1" ht="12.75">
      <c r="A191" s="62"/>
      <c r="B191" s="36"/>
      <c r="C191" s="64"/>
      <c r="D191" s="72">
        <v>4780</v>
      </c>
      <c r="E191" s="31" t="s">
        <v>310</v>
      </c>
      <c r="F191" s="47">
        <v>583</v>
      </c>
      <c r="G191" s="111">
        <v>535.14</v>
      </c>
      <c r="H191" s="32">
        <f t="shared" si="6"/>
        <v>91.79073756432247</v>
      </c>
      <c r="I191" s="33">
        <v>88</v>
      </c>
      <c r="J191" s="43"/>
    </row>
    <row r="192" spans="1:10" s="44" customFormat="1" ht="12.75">
      <c r="A192" s="62"/>
      <c r="B192" s="36"/>
      <c r="C192" s="64"/>
      <c r="D192" s="72">
        <v>4950</v>
      </c>
      <c r="E192" s="31" t="s">
        <v>309</v>
      </c>
      <c r="F192" s="47">
        <v>45</v>
      </c>
      <c r="G192" s="111">
        <v>44.94</v>
      </c>
      <c r="H192" s="32"/>
      <c r="I192" s="33">
        <v>0</v>
      </c>
      <c r="J192" s="43"/>
    </row>
    <row r="193" spans="1:10" s="56" customFormat="1" ht="12.75">
      <c r="A193" s="59"/>
      <c r="B193" s="589"/>
      <c r="C193" s="29"/>
      <c r="D193" s="297">
        <v>4990</v>
      </c>
      <c r="E193" s="178" t="s">
        <v>277</v>
      </c>
      <c r="F193" s="488">
        <v>0</v>
      </c>
      <c r="G193" s="111">
        <v>1489.5</v>
      </c>
      <c r="H193" s="362" t="s">
        <v>77</v>
      </c>
      <c r="I193" s="111">
        <v>0</v>
      </c>
      <c r="J193" s="55"/>
    </row>
    <row r="194" spans="1:10" s="44" customFormat="1" ht="12.75">
      <c r="A194" s="36"/>
      <c r="B194" s="430"/>
      <c r="C194" s="64"/>
      <c r="D194" s="64"/>
      <c r="E194" s="31" t="s">
        <v>19</v>
      </c>
      <c r="F194" s="86">
        <f>SUM(F196)</f>
        <v>40000</v>
      </c>
      <c r="G194" s="130">
        <f>SUM(G196:G196)</f>
        <v>39483.77</v>
      </c>
      <c r="H194" s="32">
        <f>G194*100/F194</f>
        <v>98.70942499999998</v>
      </c>
      <c r="I194" s="67">
        <v>0</v>
      </c>
      <c r="J194" s="43"/>
    </row>
    <row r="195" spans="1:10" s="44" customFormat="1" ht="12.75">
      <c r="A195" s="62"/>
      <c r="B195" s="63"/>
      <c r="C195" s="38"/>
      <c r="D195" s="38"/>
      <c r="E195" s="39" t="s">
        <v>81</v>
      </c>
      <c r="F195" s="40"/>
      <c r="G195" s="111" t="s">
        <v>77</v>
      </c>
      <c r="H195" s="32" t="s">
        <v>77</v>
      </c>
      <c r="I195" s="33"/>
      <c r="J195" s="43"/>
    </row>
    <row r="196" spans="1:10" s="35" customFormat="1" ht="12.75">
      <c r="A196" s="62"/>
      <c r="B196" s="62"/>
      <c r="C196" s="170"/>
      <c r="D196" s="210">
        <v>6060</v>
      </c>
      <c r="E196" s="281" t="s">
        <v>68</v>
      </c>
      <c r="F196" s="91">
        <v>40000</v>
      </c>
      <c r="G196" s="111">
        <v>39483.77</v>
      </c>
      <c r="H196" s="49">
        <f>G196*100/F196</f>
        <v>98.70942499999998</v>
      </c>
      <c r="I196" s="33">
        <f>SUM(I197)</f>
        <v>0</v>
      </c>
      <c r="J196" s="34"/>
    </row>
    <row r="197" spans="1:10" s="44" customFormat="1" ht="25.5">
      <c r="A197" s="198"/>
      <c r="B197" s="282"/>
      <c r="C197" s="282"/>
      <c r="D197" s="88"/>
      <c r="E197" s="471" t="s">
        <v>228</v>
      </c>
      <c r="F197" s="327" t="s">
        <v>77</v>
      </c>
      <c r="G197" s="45">
        <v>39483.77</v>
      </c>
      <c r="H197" s="320" t="s">
        <v>77</v>
      </c>
      <c r="I197" s="283">
        <v>0</v>
      </c>
      <c r="J197" s="43"/>
    </row>
    <row r="198" spans="1:10" s="35" customFormat="1" ht="12.75">
      <c r="A198" s="13"/>
      <c r="B198" s="98">
        <v>75075</v>
      </c>
      <c r="C198" s="2"/>
      <c r="D198" s="3"/>
      <c r="E198" s="25" t="s">
        <v>48</v>
      </c>
      <c r="F198" s="194">
        <f>SUM(F199)</f>
        <v>136000</v>
      </c>
      <c r="G198" s="511">
        <f>SUM(G199)</f>
        <v>121217.81</v>
      </c>
      <c r="H198" s="26">
        <f>G198*100/F198</f>
        <v>89.13074264705882</v>
      </c>
      <c r="I198" s="27">
        <f>SUM(I199)</f>
        <v>0</v>
      </c>
      <c r="J198" s="34"/>
    </row>
    <row r="199" spans="1:10" s="35" customFormat="1" ht="38.25">
      <c r="A199" s="28"/>
      <c r="B199" s="347"/>
      <c r="C199" s="30"/>
      <c r="D199" s="29"/>
      <c r="E199" s="31" t="s">
        <v>194</v>
      </c>
      <c r="F199" s="61">
        <f>SUM(F201:F209)</f>
        <v>136000</v>
      </c>
      <c r="G199" s="61">
        <f>SUM(G201:G209)</f>
        <v>121217.81</v>
      </c>
      <c r="H199" s="32">
        <f>G199*100/F199</f>
        <v>89.13074264705882</v>
      </c>
      <c r="I199" s="33">
        <f>SUM(I202:I209)</f>
        <v>0</v>
      </c>
      <c r="J199" s="34"/>
    </row>
    <row r="200" spans="1:10" s="35" customFormat="1" ht="12.75">
      <c r="A200" s="62"/>
      <c r="B200" s="63"/>
      <c r="C200" s="69"/>
      <c r="D200" s="69"/>
      <c r="E200" s="71" t="s">
        <v>81</v>
      </c>
      <c r="F200" s="102"/>
      <c r="G200" s="111"/>
      <c r="H200" s="32" t="s">
        <v>77</v>
      </c>
      <c r="I200" s="33"/>
      <c r="J200" s="34"/>
    </row>
    <row r="201" spans="1:10" s="35" customFormat="1" ht="12.75">
      <c r="A201" s="36"/>
      <c r="B201" s="81"/>
      <c r="C201" s="64"/>
      <c r="D201" s="72">
        <v>4110</v>
      </c>
      <c r="E201" s="31" t="s">
        <v>72</v>
      </c>
      <c r="F201" s="104">
        <v>500</v>
      </c>
      <c r="G201" s="111">
        <v>0</v>
      </c>
      <c r="H201" s="32">
        <f>G201*100/F201</f>
        <v>0</v>
      </c>
      <c r="I201" s="33">
        <v>0</v>
      </c>
      <c r="J201" s="34"/>
    </row>
    <row r="202" spans="1:10" s="35" customFormat="1" ht="25.5">
      <c r="A202" s="62"/>
      <c r="B202" s="36"/>
      <c r="C202" s="64"/>
      <c r="D202" s="72">
        <v>4170</v>
      </c>
      <c r="E202" s="31" t="s">
        <v>88</v>
      </c>
      <c r="F202" s="107">
        <v>5000</v>
      </c>
      <c r="G202" s="111">
        <v>2614.29</v>
      </c>
      <c r="H202" s="97">
        <f aca="true" t="shared" si="7" ref="H202:H211">G202*100/F202</f>
        <v>52.2858</v>
      </c>
      <c r="I202" s="33">
        <v>0</v>
      </c>
      <c r="J202" s="34"/>
    </row>
    <row r="203" spans="1:9" s="56" customFormat="1" ht="12.75">
      <c r="A203" s="74"/>
      <c r="B203" s="75"/>
      <c r="C203" s="64"/>
      <c r="D203" s="72">
        <v>4210</v>
      </c>
      <c r="E203" s="31" t="s">
        <v>158</v>
      </c>
      <c r="F203" s="47">
        <v>44400</v>
      </c>
      <c r="G203" s="111">
        <v>40436.82</v>
      </c>
      <c r="H203" s="97">
        <f t="shared" si="7"/>
        <v>91.07391891891892</v>
      </c>
      <c r="I203" s="33">
        <v>0</v>
      </c>
    </row>
    <row r="204" spans="1:9" s="5" customFormat="1" ht="12.75">
      <c r="A204" s="15" t="s">
        <v>74</v>
      </c>
      <c r="B204" s="16">
        <v>8</v>
      </c>
      <c r="C204" s="55"/>
      <c r="D204" s="55"/>
      <c r="E204" s="78"/>
      <c r="F204" s="55"/>
      <c r="G204" s="77"/>
      <c r="H204" s="79" t="s">
        <v>77</v>
      </c>
      <c r="I204" s="77"/>
    </row>
    <row r="205" spans="1:9" s="35" customFormat="1" ht="13.5" thickBot="1">
      <c r="A205" s="15"/>
      <c r="B205" s="16"/>
      <c r="C205" s="55"/>
      <c r="D205" s="55"/>
      <c r="E205" s="78"/>
      <c r="F205" s="55"/>
      <c r="G205" s="77"/>
      <c r="H205" s="79"/>
      <c r="I205" s="77"/>
    </row>
    <row r="206" spans="1:9" s="35" customFormat="1" ht="13.5" thickBot="1">
      <c r="A206" s="19" t="s">
        <v>36</v>
      </c>
      <c r="B206" s="20" t="s">
        <v>69</v>
      </c>
      <c r="C206" s="649" t="s">
        <v>49</v>
      </c>
      <c r="D206" s="650"/>
      <c r="E206" s="21" t="s">
        <v>35</v>
      </c>
      <c r="F206" s="20" t="s">
        <v>78</v>
      </c>
      <c r="G206" s="386" t="s">
        <v>79</v>
      </c>
      <c r="H206" s="22" t="s">
        <v>80</v>
      </c>
      <c r="I206" s="197" t="s">
        <v>85</v>
      </c>
    </row>
    <row r="207" spans="1:9" s="56" customFormat="1" ht="12.75">
      <c r="A207" s="62"/>
      <c r="B207" s="36"/>
      <c r="C207" s="64"/>
      <c r="D207" s="72">
        <v>4300</v>
      </c>
      <c r="E207" s="31" t="s">
        <v>161</v>
      </c>
      <c r="F207" s="47">
        <v>76500</v>
      </c>
      <c r="G207" s="111">
        <v>72262.7</v>
      </c>
      <c r="H207" s="97">
        <f t="shared" si="7"/>
        <v>94.46104575163399</v>
      </c>
      <c r="I207" s="33">
        <v>0</v>
      </c>
    </row>
    <row r="208" spans="1:10" s="35" customFormat="1" ht="12.75">
      <c r="A208" s="62"/>
      <c r="B208" s="36"/>
      <c r="C208" s="64"/>
      <c r="D208" s="72">
        <v>4380</v>
      </c>
      <c r="E208" s="31" t="s">
        <v>189</v>
      </c>
      <c r="F208" s="47">
        <v>3450</v>
      </c>
      <c r="G208" s="111">
        <v>3444</v>
      </c>
      <c r="H208" s="32">
        <f>G208*100/F208</f>
        <v>99.82608695652173</v>
      </c>
      <c r="I208" s="33">
        <v>0</v>
      </c>
      <c r="J208" s="34"/>
    </row>
    <row r="209" spans="1:10" s="5" customFormat="1" ht="12.75">
      <c r="A209" s="36"/>
      <c r="B209" s="367"/>
      <c r="C209" s="64"/>
      <c r="D209" s="72">
        <v>4430</v>
      </c>
      <c r="E209" s="31" t="s">
        <v>166</v>
      </c>
      <c r="F209" s="47">
        <v>6150</v>
      </c>
      <c r="G209" s="111">
        <v>2460</v>
      </c>
      <c r="H209" s="97">
        <f t="shared" si="7"/>
        <v>40</v>
      </c>
      <c r="I209" s="33">
        <v>0</v>
      </c>
      <c r="J209" s="4"/>
    </row>
    <row r="210" spans="1:11" s="35" customFormat="1" ht="12.75">
      <c r="A210" s="13"/>
      <c r="B210" s="92">
        <v>75095</v>
      </c>
      <c r="C210" s="2"/>
      <c r="D210" s="3"/>
      <c r="E210" s="93" t="s">
        <v>56</v>
      </c>
      <c r="F210" s="89">
        <f>SUM(F211,F233)</f>
        <v>899211</v>
      </c>
      <c r="G210" s="89">
        <f>SUM(G211,G233)</f>
        <v>828601.6700000002</v>
      </c>
      <c r="H210" s="26">
        <f t="shared" si="7"/>
        <v>92.14763498222332</v>
      </c>
      <c r="I210" s="27">
        <f>SUM(I211,I233)</f>
        <v>65481.380000000005</v>
      </c>
      <c r="K210" s="333" t="s">
        <v>77</v>
      </c>
    </row>
    <row r="211" spans="1:9" s="35" customFormat="1" ht="53.25" customHeight="1">
      <c r="A211" s="28"/>
      <c r="B211" s="80"/>
      <c r="C211" s="30"/>
      <c r="D211" s="29"/>
      <c r="E211" s="31" t="s">
        <v>195</v>
      </c>
      <c r="F211" s="90">
        <f>SUM(F213:F217,F218:F229)</f>
        <v>849211</v>
      </c>
      <c r="G211" s="90">
        <f>SUM(G213:G217,G218:G229)</f>
        <v>779041.1100000002</v>
      </c>
      <c r="H211" s="32">
        <f t="shared" si="7"/>
        <v>91.73704886064831</v>
      </c>
      <c r="I211" s="33">
        <f>SUM(I213:I228)</f>
        <v>65481.380000000005</v>
      </c>
    </row>
    <row r="212" spans="1:9" s="35" customFormat="1" ht="12.75">
      <c r="A212" s="62"/>
      <c r="B212" s="63"/>
      <c r="C212" s="69"/>
      <c r="D212" s="69"/>
      <c r="E212" s="71" t="s">
        <v>81</v>
      </c>
      <c r="F212" s="102"/>
      <c r="G212" s="463"/>
      <c r="H212" s="23" t="s">
        <v>77</v>
      </c>
      <c r="I212" s="111"/>
    </row>
    <row r="213" spans="1:9" s="35" customFormat="1" ht="25.5">
      <c r="A213" s="36"/>
      <c r="B213" s="81"/>
      <c r="C213" s="64"/>
      <c r="D213" s="72">
        <v>3030</v>
      </c>
      <c r="E213" s="31" t="s">
        <v>89</v>
      </c>
      <c r="F213" s="106">
        <v>60480</v>
      </c>
      <c r="G213" s="111">
        <v>60480</v>
      </c>
      <c r="H213" s="32">
        <f aca="true" t="shared" si="8" ref="H213:H233">G213*100/F213</f>
        <v>100</v>
      </c>
      <c r="I213" s="33">
        <v>0</v>
      </c>
    </row>
    <row r="214" spans="1:9" s="35" customFormat="1" ht="12.75">
      <c r="A214" s="28"/>
      <c r="B214" s="403"/>
      <c r="C214" s="29"/>
      <c r="D214" s="72">
        <v>4010</v>
      </c>
      <c r="E214" s="31" t="s">
        <v>25</v>
      </c>
      <c r="F214" s="104">
        <v>518153</v>
      </c>
      <c r="G214" s="111">
        <v>506829.39</v>
      </c>
      <c r="H214" s="32">
        <f t="shared" si="8"/>
        <v>97.81462039204636</v>
      </c>
      <c r="I214" s="33">
        <v>11226.71</v>
      </c>
    </row>
    <row r="215" spans="1:10" s="35" customFormat="1" ht="12.75">
      <c r="A215" s="105"/>
      <c r="B215" s="36"/>
      <c r="C215" s="64"/>
      <c r="D215" s="72">
        <v>4040</v>
      </c>
      <c r="E215" s="31" t="s">
        <v>62</v>
      </c>
      <c r="F215" s="107">
        <v>38900</v>
      </c>
      <c r="G215" s="111">
        <v>37495.39</v>
      </c>
      <c r="H215" s="32">
        <f t="shared" si="8"/>
        <v>96.38917737789203</v>
      </c>
      <c r="I215" s="33">
        <v>37221.66</v>
      </c>
      <c r="J215" s="34"/>
    </row>
    <row r="216" spans="1:10" s="35" customFormat="1" ht="12.75">
      <c r="A216" s="105"/>
      <c r="B216" s="36"/>
      <c r="C216" s="64"/>
      <c r="D216" s="72">
        <v>4110</v>
      </c>
      <c r="E216" s="31" t="s">
        <v>72</v>
      </c>
      <c r="F216" s="107">
        <v>89140</v>
      </c>
      <c r="G216" s="111">
        <v>84568.52</v>
      </c>
      <c r="H216" s="32">
        <f t="shared" si="8"/>
        <v>94.87157280682074</v>
      </c>
      <c r="I216" s="33">
        <v>13086.23</v>
      </c>
      <c r="J216" s="34"/>
    </row>
    <row r="217" spans="1:10" s="35" customFormat="1" ht="12.75">
      <c r="A217" s="62"/>
      <c r="B217" s="36"/>
      <c r="C217" s="69"/>
      <c r="D217" s="70">
        <v>4120</v>
      </c>
      <c r="E217" s="71" t="s">
        <v>40</v>
      </c>
      <c r="F217" s="180">
        <v>12528</v>
      </c>
      <c r="G217" s="111">
        <v>11012.17</v>
      </c>
      <c r="H217" s="97">
        <f>G217*100/F217</f>
        <v>87.90046296296296</v>
      </c>
      <c r="I217" s="33">
        <v>1650.65</v>
      </c>
      <c r="J217" s="34"/>
    </row>
    <row r="218" spans="1:10" s="35" customFormat="1" ht="12.75">
      <c r="A218" s="36"/>
      <c r="B218" s="81"/>
      <c r="C218" s="64"/>
      <c r="D218" s="72">
        <v>4210</v>
      </c>
      <c r="E218" s="31" t="s">
        <v>158</v>
      </c>
      <c r="F218" s="47">
        <v>29760</v>
      </c>
      <c r="G218" s="111">
        <v>27623.49</v>
      </c>
      <c r="H218" s="32">
        <f t="shared" si="8"/>
        <v>92.82086693548388</v>
      </c>
      <c r="I218" s="33">
        <v>0</v>
      </c>
      <c r="J218" s="34"/>
    </row>
    <row r="219" spans="1:10" s="35" customFormat="1" ht="12.75">
      <c r="A219" s="62"/>
      <c r="B219" s="36"/>
      <c r="C219" s="64"/>
      <c r="D219" s="72">
        <v>4260</v>
      </c>
      <c r="E219" s="31" t="s">
        <v>162</v>
      </c>
      <c r="F219" s="47">
        <v>18000</v>
      </c>
      <c r="G219" s="111">
        <v>15584.28</v>
      </c>
      <c r="H219" s="32">
        <f t="shared" si="8"/>
        <v>86.57933333333334</v>
      </c>
      <c r="I219" s="33">
        <v>1776.4</v>
      </c>
      <c r="J219" s="34"/>
    </row>
    <row r="220" spans="1:10" s="35" customFormat="1" ht="12.75">
      <c r="A220" s="62"/>
      <c r="B220" s="36"/>
      <c r="C220" s="64"/>
      <c r="D220" s="72">
        <v>4270</v>
      </c>
      <c r="E220" s="31" t="s">
        <v>159</v>
      </c>
      <c r="F220" s="47">
        <v>7900</v>
      </c>
      <c r="G220" s="111">
        <v>6692.17</v>
      </c>
      <c r="H220" s="32">
        <f t="shared" si="8"/>
        <v>84.71101265822784</v>
      </c>
      <c r="I220" s="33">
        <v>387.45</v>
      </c>
      <c r="J220" s="34"/>
    </row>
    <row r="221" spans="1:10" s="35" customFormat="1" ht="12.75">
      <c r="A221" s="62"/>
      <c r="B221" s="36"/>
      <c r="C221" s="64"/>
      <c r="D221" s="72">
        <v>4280</v>
      </c>
      <c r="E221" s="31" t="s">
        <v>160</v>
      </c>
      <c r="F221" s="47">
        <v>1000</v>
      </c>
      <c r="G221" s="111">
        <v>187</v>
      </c>
      <c r="H221" s="32">
        <f t="shared" si="8"/>
        <v>18.7</v>
      </c>
      <c r="I221" s="33">
        <v>67</v>
      </c>
      <c r="J221" s="34"/>
    </row>
    <row r="222" spans="1:10" s="35" customFormat="1" ht="12.75">
      <c r="A222" s="62"/>
      <c r="B222" s="36"/>
      <c r="C222" s="64"/>
      <c r="D222" s="72">
        <v>4300</v>
      </c>
      <c r="E222" s="31" t="s">
        <v>161</v>
      </c>
      <c r="F222" s="47">
        <v>48746</v>
      </c>
      <c r="G222" s="111">
        <v>6250.06</v>
      </c>
      <c r="H222" s="32">
        <f t="shared" si="8"/>
        <v>12.821687933368892</v>
      </c>
      <c r="I222" s="33">
        <v>0</v>
      </c>
      <c r="J222" s="34"/>
    </row>
    <row r="223" spans="1:10" s="35" customFormat="1" ht="12.75">
      <c r="A223" s="62"/>
      <c r="B223" s="36"/>
      <c r="C223" s="64"/>
      <c r="D223" s="72">
        <v>4360</v>
      </c>
      <c r="E223" s="31" t="s">
        <v>227</v>
      </c>
      <c r="F223" s="47">
        <v>2000</v>
      </c>
      <c r="G223" s="111">
        <v>1740.42</v>
      </c>
      <c r="H223" s="32">
        <f t="shared" si="8"/>
        <v>87.021</v>
      </c>
      <c r="I223" s="33">
        <v>65.28</v>
      </c>
      <c r="J223" s="34"/>
    </row>
    <row r="224" spans="1:10" s="35" customFormat="1" ht="25.5">
      <c r="A224" s="36"/>
      <c r="B224" s="81"/>
      <c r="C224" s="64"/>
      <c r="D224" s="72">
        <v>4400</v>
      </c>
      <c r="E224" s="31" t="s">
        <v>163</v>
      </c>
      <c r="F224" s="47">
        <v>6250</v>
      </c>
      <c r="G224" s="111">
        <v>6246.6</v>
      </c>
      <c r="H224" s="32">
        <f t="shared" si="8"/>
        <v>99.9456</v>
      </c>
      <c r="I224" s="33">
        <v>0</v>
      </c>
      <c r="J224" s="34"/>
    </row>
    <row r="225" spans="1:10" s="35" customFormat="1" ht="12.75">
      <c r="A225" s="62"/>
      <c r="B225" s="36"/>
      <c r="C225" s="64"/>
      <c r="D225" s="72">
        <v>4430</v>
      </c>
      <c r="E225" s="31" t="s">
        <v>166</v>
      </c>
      <c r="F225" s="47">
        <v>2950</v>
      </c>
      <c r="G225" s="111">
        <v>1157</v>
      </c>
      <c r="H225" s="32">
        <f t="shared" si="8"/>
        <v>39.220338983050844</v>
      </c>
      <c r="I225" s="33">
        <v>0</v>
      </c>
      <c r="J225" s="34"/>
    </row>
    <row r="226" spans="1:9" s="56" customFormat="1" ht="12.75">
      <c r="A226" s="62"/>
      <c r="B226" s="36"/>
      <c r="C226" s="64"/>
      <c r="D226" s="72">
        <v>4440</v>
      </c>
      <c r="E226" s="31" t="s">
        <v>167</v>
      </c>
      <c r="F226" s="47">
        <v>11954</v>
      </c>
      <c r="G226" s="111">
        <v>11953.01</v>
      </c>
      <c r="H226" s="32">
        <f t="shared" si="8"/>
        <v>99.99171825330433</v>
      </c>
      <c r="I226" s="33">
        <v>0</v>
      </c>
    </row>
    <row r="227" spans="1:10" s="18" customFormat="1" ht="25.5">
      <c r="A227" s="36"/>
      <c r="B227" s="81"/>
      <c r="C227" s="69"/>
      <c r="D227" s="70">
        <v>4520</v>
      </c>
      <c r="E227" s="71" t="s">
        <v>169</v>
      </c>
      <c r="F227" s="224">
        <v>450</v>
      </c>
      <c r="G227" s="111">
        <v>428.04</v>
      </c>
      <c r="H227" s="32">
        <f t="shared" si="8"/>
        <v>95.12</v>
      </c>
      <c r="I227" s="33">
        <v>0</v>
      </c>
      <c r="J227" s="17"/>
    </row>
    <row r="228" spans="1:9" s="11" customFormat="1" ht="25.5">
      <c r="A228" s="62"/>
      <c r="B228" s="36"/>
      <c r="C228" s="100"/>
      <c r="D228" s="569">
        <v>4700</v>
      </c>
      <c r="E228" s="420" t="s">
        <v>191</v>
      </c>
      <c r="F228" s="224">
        <v>1000</v>
      </c>
      <c r="G228" s="187">
        <v>700</v>
      </c>
      <c r="H228" s="32">
        <f t="shared" si="8"/>
        <v>70</v>
      </c>
      <c r="I228" s="67">
        <v>0</v>
      </c>
    </row>
    <row r="229" spans="1:10" s="56" customFormat="1" ht="12.75">
      <c r="A229" s="589"/>
      <c r="B229" s="589"/>
      <c r="C229" s="29"/>
      <c r="D229" s="297">
        <v>4990</v>
      </c>
      <c r="E229" s="178" t="s">
        <v>277</v>
      </c>
      <c r="F229" s="488">
        <v>0</v>
      </c>
      <c r="G229" s="111">
        <v>93.57</v>
      </c>
      <c r="H229" s="362" t="s">
        <v>77</v>
      </c>
      <c r="I229" s="111">
        <v>0</v>
      </c>
      <c r="J229" s="55"/>
    </row>
    <row r="230" spans="1:9" s="5" customFormat="1" ht="12.75">
      <c r="A230" s="15" t="s">
        <v>74</v>
      </c>
      <c r="B230" s="16">
        <v>9</v>
      </c>
      <c r="C230" s="55"/>
      <c r="D230" s="55"/>
      <c r="E230" s="78"/>
      <c r="F230" s="55"/>
      <c r="G230" s="77"/>
      <c r="H230" s="79" t="s">
        <v>77</v>
      </c>
      <c r="I230" s="77"/>
    </row>
    <row r="231" spans="1:9" s="35" customFormat="1" ht="13.5" thickBot="1">
      <c r="A231" s="15"/>
      <c r="B231" s="16"/>
      <c r="C231" s="55"/>
      <c r="D231" s="55"/>
      <c r="E231" s="78"/>
      <c r="F231" s="55"/>
      <c r="G231" s="77"/>
      <c r="H231" s="79"/>
      <c r="I231" s="77"/>
    </row>
    <row r="232" spans="1:9" s="35" customFormat="1" ht="13.5" thickBot="1">
      <c r="A232" s="19" t="s">
        <v>36</v>
      </c>
      <c r="B232" s="20" t="s">
        <v>69</v>
      </c>
      <c r="C232" s="649" t="s">
        <v>49</v>
      </c>
      <c r="D232" s="650"/>
      <c r="E232" s="21" t="s">
        <v>35</v>
      </c>
      <c r="F232" s="20" t="s">
        <v>78</v>
      </c>
      <c r="G232" s="386" t="s">
        <v>79</v>
      </c>
      <c r="H232" s="22" t="s">
        <v>80</v>
      </c>
      <c r="I232" s="197" t="s">
        <v>85</v>
      </c>
    </row>
    <row r="233" spans="1:10" s="44" customFormat="1" ht="12.75">
      <c r="A233" s="36"/>
      <c r="B233" s="430"/>
      <c r="C233" s="53"/>
      <c r="D233" s="53"/>
      <c r="E233" s="54" t="s">
        <v>19</v>
      </c>
      <c r="F233" s="61">
        <f>SUM(F235)</f>
        <v>50000</v>
      </c>
      <c r="G233" s="61">
        <f>SUM(G235)</f>
        <v>49560.56</v>
      </c>
      <c r="H233" s="32">
        <f t="shared" si="8"/>
        <v>99.12112</v>
      </c>
      <c r="I233" s="67">
        <f>SUM(I235)</f>
        <v>0</v>
      </c>
      <c r="J233" s="43"/>
    </row>
    <row r="234" spans="1:10" s="44" customFormat="1" ht="12.75">
      <c r="A234" s="62"/>
      <c r="B234" s="36"/>
      <c r="C234" s="38"/>
      <c r="D234" s="38"/>
      <c r="E234" s="39" t="s">
        <v>81</v>
      </c>
      <c r="F234" s="40"/>
      <c r="G234" s="158"/>
      <c r="H234" s="49" t="s">
        <v>77</v>
      </c>
      <c r="I234" s="48"/>
      <c r="J234" s="43"/>
    </row>
    <row r="235" spans="1:9" s="56" customFormat="1" ht="12.75">
      <c r="A235" s="62"/>
      <c r="B235" s="62"/>
      <c r="C235" s="170"/>
      <c r="D235" s="210">
        <v>6050</v>
      </c>
      <c r="E235" s="375" t="s">
        <v>64</v>
      </c>
      <c r="F235" s="336">
        <v>50000</v>
      </c>
      <c r="G235" s="513">
        <v>49560.56</v>
      </c>
      <c r="H235" s="97">
        <f>G235*100/F235</f>
        <v>99.12112</v>
      </c>
      <c r="I235" s="168">
        <v>0</v>
      </c>
    </row>
    <row r="236" spans="1:11" s="56" customFormat="1" ht="25.5">
      <c r="A236" s="198"/>
      <c r="B236" s="42"/>
      <c r="C236" s="43"/>
      <c r="D236" s="207"/>
      <c r="E236" s="475" t="s">
        <v>308</v>
      </c>
      <c r="F236" s="324" t="s">
        <v>77</v>
      </c>
      <c r="G236" s="507">
        <v>32560.56</v>
      </c>
      <c r="H236" s="328" t="s">
        <v>77</v>
      </c>
      <c r="I236" s="219">
        <v>0</v>
      </c>
      <c r="K236" s="363">
        <f>SUM(G236:G237)</f>
        <v>49560.56</v>
      </c>
    </row>
    <row r="237" spans="1:9" s="56" customFormat="1" ht="26.25" thickBot="1">
      <c r="A237" s="225"/>
      <c r="B237" s="225"/>
      <c r="C237" s="225"/>
      <c r="D237" s="310"/>
      <c r="E237" s="607" t="s">
        <v>308</v>
      </c>
      <c r="F237" s="617" t="s">
        <v>276</v>
      </c>
      <c r="G237" s="559">
        <v>17000</v>
      </c>
      <c r="H237" s="570" t="s">
        <v>77</v>
      </c>
      <c r="I237" s="459">
        <v>0</v>
      </c>
    </row>
    <row r="238" spans="1:9" s="35" customFormat="1" ht="25.5">
      <c r="A238" s="248">
        <v>751</v>
      </c>
      <c r="B238" s="235"/>
      <c r="C238" s="235"/>
      <c r="D238" s="236"/>
      <c r="E238" s="237" t="s">
        <v>125</v>
      </c>
      <c r="F238" s="242">
        <f>SUM(F240,F248,F263,F275)</f>
        <v>151638</v>
      </c>
      <c r="G238" s="242">
        <f>SUM(G240,G248,G263,G275)</f>
        <v>150204.31</v>
      </c>
      <c r="H238" s="249">
        <f>G238*100/F238</f>
        <v>99.0545311861143</v>
      </c>
      <c r="I238" s="250">
        <f>SUM(I240,I275)</f>
        <v>0</v>
      </c>
    </row>
    <row r="239" spans="1:9" s="35" customFormat="1" ht="12.75">
      <c r="A239" s="431"/>
      <c r="B239" s="251"/>
      <c r="C239" s="251"/>
      <c r="D239" s="252"/>
      <c r="E239" s="253" t="s">
        <v>126</v>
      </c>
      <c r="F239" s="251"/>
      <c r="G239" s="522"/>
      <c r="H239" s="249" t="s">
        <v>77</v>
      </c>
      <c r="I239" s="254"/>
    </row>
    <row r="240" spans="1:9" s="56" customFormat="1" ht="25.5">
      <c r="A240" s="14"/>
      <c r="B240" s="204">
        <v>75101</v>
      </c>
      <c r="C240" s="6"/>
      <c r="D240" s="7"/>
      <c r="E240" s="117" t="s">
        <v>127</v>
      </c>
      <c r="F240" s="118">
        <f>SUM(F242)</f>
        <v>4222</v>
      </c>
      <c r="G240" s="523">
        <f>SUM(G242)</f>
        <v>4222</v>
      </c>
      <c r="H240" s="119">
        <f>G240*100/F240</f>
        <v>100</v>
      </c>
      <c r="I240" s="120">
        <f>SUM(I242)</f>
        <v>0</v>
      </c>
    </row>
    <row r="241" spans="1:9" s="35" customFormat="1" ht="12.75">
      <c r="A241" s="13"/>
      <c r="B241" s="9"/>
      <c r="C241" s="8"/>
      <c r="D241" s="9"/>
      <c r="E241" s="93" t="s">
        <v>128</v>
      </c>
      <c r="F241" s="8"/>
      <c r="G241" s="524"/>
      <c r="H241" s="23" t="s">
        <v>77</v>
      </c>
      <c r="I241" s="121"/>
    </row>
    <row r="242" spans="1:9" s="35" customFormat="1" ht="38.25">
      <c r="A242" s="28"/>
      <c r="B242" s="352"/>
      <c r="C242" s="30"/>
      <c r="D242" s="29"/>
      <c r="E242" s="31" t="s">
        <v>95</v>
      </c>
      <c r="F242" s="47">
        <f>SUM(F244:F247)</f>
        <v>4222</v>
      </c>
      <c r="G242" s="488">
        <f>SUM(G244:G247)</f>
        <v>4222</v>
      </c>
      <c r="H242" s="32">
        <f>G242*100/F242</f>
        <v>100</v>
      </c>
      <c r="I242" s="67">
        <f>SUM(I244:I247)</f>
        <v>0</v>
      </c>
    </row>
    <row r="243" spans="1:10" s="35" customFormat="1" ht="12.75">
      <c r="A243" s="36"/>
      <c r="B243" s="366"/>
      <c r="C243" s="38"/>
      <c r="D243" s="38"/>
      <c r="E243" s="39" t="s">
        <v>81</v>
      </c>
      <c r="F243" s="40"/>
      <c r="G243" s="111"/>
      <c r="H243" s="32" t="s">
        <v>77</v>
      </c>
      <c r="I243" s="33"/>
      <c r="J243" s="34"/>
    </row>
    <row r="244" spans="1:9" s="11" customFormat="1" ht="12.75">
      <c r="A244" s="36"/>
      <c r="B244" s="81"/>
      <c r="C244" s="64"/>
      <c r="D244" s="72">
        <v>4110</v>
      </c>
      <c r="E244" s="31" t="s">
        <v>72</v>
      </c>
      <c r="F244" s="76">
        <v>602</v>
      </c>
      <c r="G244" s="111">
        <v>601.65</v>
      </c>
      <c r="H244" s="32">
        <f>G244*100/F244</f>
        <v>99.94186046511628</v>
      </c>
      <c r="I244" s="33">
        <v>0</v>
      </c>
    </row>
    <row r="245" spans="1:9" s="5" customFormat="1" ht="12.75">
      <c r="A245" s="36"/>
      <c r="B245" s="81"/>
      <c r="C245" s="69"/>
      <c r="D245" s="70">
        <v>4120</v>
      </c>
      <c r="E245" s="71" t="s">
        <v>40</v>
      </c>
      <c r="F245" s="603">
        <v>86</v>
      </c>
      <c r="G245" s="111">
        <v>85.76</v>
      </c>
      <c r="H245" s="32">
        <f>G245*100/F245</f>
        <v>99.72093023255815</v>
      </c>
      <c r="I245" s="33">
        <v>0</v>
      </c>
    </row>
    <row r="246" spans="1:9" s="35" customFormat="1" ht="25.5">
      <c r="A246" s="36"/>
      <c r="B246" s="81"/>
      <c r="C246" s="343"/>
      <c r="D246" s="293">
        <v>4170</v>
      </c>
      <c r="E246" s="31" t="s">
        <v>88</v>
      </c>
      <c r="F246" s="294">
        <v>3500</v>
      </c>
      <c r="G246" s="111">
        <v>3500</v>
      </c>
      <c r="H246" s="97">
        <f>G246*100/F246</f>
        <v>100</v>
      </c>
      <c r="I246" s="33">
        <v>0</v>
      </c>
    </row>
    <row r="247" spans="1:9" s="35" customFormat="1" ht="12.75">
      <c r="A247" s="36"/>
      <c r="B247" s="367"/>
      <c r="C247" s="69"/>
      <c r="D247" s="70">
        <v>4210</v>
      </c>
      <c r="E247" s="71" t="s">
        <v>158</v>
      </c>
      <c r="F247" s="224">
        <v>34</v>
      </c>
      <c r="G247" s="111">
        <v>34.59</v>
      </c>
      <c r="H247" s="32">
        <f>G247*100/F247</f>
        <v>101.73529411764707</v>
      </c>
      <c r="I247" s="33">
        <v>0</v>
      </c>
    </row>
    <row r="248" spans="1:9" s="56" customFormat="1" ht="12.75">
      <c r="A248" s="13"/>
      <c r="B248" s="204">
        <v>75107</v>
      </c>
      <c r="C248" s="6"/>
      <c r="D248" s="7"/>
      <c r="E248" s="117" t="s">
        <v>229</v>
      </c>
      <c r="F248" s="118">
        <f>SUM(F250)</f>
        <v>67792</v>
      </c>
      <c r="G248" s="523">
        <f>SUM(G250)</f>
        <v>67782.37</v>
      </c>
      <c r="H248" s="119">
        <f>G248*100/F248</f>
        <v>99.98579478404531</v>
      </c>
      <c r="I248" s="120">
        <f>SUM(I250)</f>
        <v>0</v>
      </c>
    </row>
    <row r="249" spans="1:9" s="35" customFormat="1" ht="12.75">
      <c r="A249" s="13"/>
      <c r="B249" s="9"/>
      <c r="C249" s="8"/>
      <c r="D249" s="9"/>
      <c r="E249" s="93" t="s">
        <v>128</v>
      </c>
      <c r="F249" s="8"/>
      <c r="G249" s="524"/>
      <c r="H249" s="23" t="s">
        <v>77</v>
      </c>
      <c r="I249" s="121"/>
    </row>
    <row r="250" spans="1:9" s="35" customFormat="1" ht="63.75">
      <c r="A250" s="28"/>
      <c r="B250" s="352"/>
      <c r="C250" s="30"/>
      <c r="D250" s="29"/>
      <c r="E250" s="31" t="s">
        <v>315</v>
      </c>
      <c r="F250" s="47">
        <f>SUM(F252:F262)</f>
        <v>67792</v>
      </c>
      <c r="G250" s="47">
        <f>SUM(G252:G262)</f>
        <v>67782.37</v>
      </c>
      <c r="H250" s="32">
        <f>G250*100/F250</f>
        <v>99.98579478404531</v>
      </c>
      <c r="I250" s="67">
        <f>SUM(I252:I262)</f>
        <v>0</v>
      </c>
    </row>
    <row r="251" spans="1:10" s="35" customFormat="1" ht="12.75">
      <c r="A251" s="36"/>
      <c r="B251" s="366"/>
      <c r="C251" s="38"/>
      <c r="D251" s="38"/>
      <c r="E251" s="39" t="s">
        <v>81</v>
      </c>
      <c r="F251" s="40"/>
      <c r="G251" s="111"/>
      <c r="H251" s="32" t="s">
        <v>77</v>
      </c>
      <c r="I251" s="33"/>
      <c r="J251" s="34"/>
    </row>
    <row r="252" spans="1:9" s="35" customFormat="1" ht="25.5">
      <c r="A252" s="36"/>
      <c r="B252" s="81"/>
      <c r="C252" s="64"/>
      <c r="D252" s="72">
        <v>3030</v>
      </c>
      <c r="E252" s="31" t="s">
        <v>197</v>
      </c>
      <c r="F252" s="106">
        <v>41005</v>
      </c>
      <c r="G252" s="111">
        <v>40997.43</v>
      </c>
      <c r="H252" s="32">
        <f>G252*100/F252</f>
        <v>99.98153883672722</v>
      </c>
      <c r="I252" s="33">
        <v>0</v>
      </c>
    </row>
    <row r="253" spans="1:9" s="11" customFormat="1" ht="12.75">
      <c r="A253" s="62"/>
      <c r="B253" s="36"/>
      <c r="C253" s="64"/>
      <c r="D253" s="72">
        <v>4110</v>
      </c>
      <c r="E253" s="31" t="s">
        <v>72</v>
      </c>
      <c r="F253" s="107">
        <v>1600</v>
      </c>
      <c r="G253" s="111">
        <v>1599.74</v>
      </c>
      <c r="H253" s="32">
        <f aca="true" t="shared" si="9" ref="H253:H262">G253*100/F253</f>
        <v>99.98375</v>
      </c>
      <c r="I253" s="33">
        <v>0</v>
      </c>
    </row>
    <row r="254" spans="1:9" s="5" customFormat="1" ht="12.75">
      <c r="A254" s="75"/>
      <c r="B254" s="367"/>
      <c r="C254" s="69"/>
      <c r="D254" s="70">
        <v>4120</v>
      </c>
      <c r="E254" s="71" t="s">
        <v>40</v>
      </c>
      <c r="F254" s="603">
        <v>222</v>
      </c>
      <c r="G254" s="111">
        <v>221.77</v>
      </c>
      <c r="H254" s="32">
        <f t="shared" si="9"/>
        <v>99.8963963963964</v>
      </c>
      <c r="I254" s="33">
        <v>0</v>
      </c>
    </row>
    <row r="255" spans="1:9" s="5" customFormat="1" ht="12.75">
      <c r="A255" s="15" t="s">
        <v>74</v>
      </c>
      <c r="B255" s="16">
        <v>10</v>
      </c>
      <c r="C255" s="55"/>
      <c r="D255" s="55"/>
      <c r="E255" s="78"/>
      <c r="F255" s="55"/>
      <c r="G255" s="77"/>
      <c r="H255" s="79" t="s">
        <v>77</v>
      </c>
      <c r="I255" s="77"/>
    </row>
    <row r="256" spans="1:9" s="35" customFormat="1" ht="13.5" thickBot="1">
      <c r="A256" s="15"/>
      <c r="B256" s="16"/>
      <c r="C256" s="55"/>
      <c r="D256" s="55"/>
      <c r="E256" s="78"/>
      <c r="F256" s="55"/>
      <c r="G256" s="77"/>
      <c r="H256" s="79"/>
      <c r="I256" s="77"/>
    </row>
    <row r="257" spans="1:9" s="35" customFormat="1" ht="13.5" thickBot="1">
      <c r="A257" s="19" t="s">
        <v>36</v>
      </c>
      <c r="B257" s="20" t="s">
        <v>69</v>
      </c>
      <c r="C257" s="649" t="s">
        <v>49</v>
      </c>
      <c r="D257" s="650"/>
      <c r="E257" s="21" t="s">
        <v>35</v>
      </c>
      <c r="F257" s="20" t="s">
        <v>78</v>
      </c>
      <c r="G257" s="386" t="s">
        <v>79</v>
      </c>
      <c r="H257" s="22" t="s">
        <v>80</v>
      </c>
      <c r="I257" s="197" t="s">
        <v>85</v>
      </c>
    </row>
    <row r="258" spans="1:9" s="35" customFormat="1" ht="25.5">
      <c r="A258" s="62"/>
      <c r="B258" s="36"/>
      <c r="C258" s="343"/>
      <c r="D258" s="293">
        <v>4170</v>
      </c>
      <c r="E258" s="31" t="s">
        <v>88</v>
      </c>
      <c r="F258" s="294">
        <v>14931</v>
      </c>
      <c r="G258" s="111">
        <v>14931</v>
      </c>
      <c r="H258" s="97">
        <f t="shared" si="9"/>
        <v>100</v>
      </c>
      <c r="I258" s="33">
        <v>0</v>
      </c>
    </row>
    <row r="259" spans="1:9" s="35" customFormat="1" ht="12.75">
      <c r="A259" s="62"/>
      <c r="B259" s="36"/>
      <c r="C259" s="69"/>
      <c r="D259" s="70">
        <v>4210</v>
      </c>
      <c r="E259" s="71" t="s">
        <v>158</v>
      </c>
      <c r="F259" s="224">
        <v>5859</v>
      </c>
      <c r="G259" s="111">
        <v>5858.82</v>
      </c>
      <c r="H259" s="32">
        <f t="shared" si="9"/>
        <v>99.99692780337942</v>
      </c>
      <c r="I259" s="33">
        <v>0</v>
      </c>
    </row>
    <row r="260" spans="1:10" s="35" customFormat="1" ht="12.75">
      <c r="A260" s="62"/>
      <c r="B260" s="36"/>
      <c r="C260" s="64"/>
      <c r="D260" s="72">
        <v>4300</v>
      </c>
      <c r="E260" s="31" t="s">
        <v>161</v>
      </c>
      <c r="F260" s="47">
        <v>4093</v>
      </c>
      <c r="G260" s="111">
        <v>4092.21</v>
      </c>
      <c r="H260" s="32">
        <f t="shared" si="9"/>
        <v>99.98069875397019</v>
      </c>
      <c r="I260" s="33">
        <v>0</v>
      </c>
      <c r="J260" s="34"/>
    </row>
    <row r="261" spans="1:10" s="35" customFormat="1" ht="12.75">
      <c r="A261" s="62"/>
      <c r="B261" s="36"/>
      <c r="C261" s="64"/>
      <c r="D261" s="72">
        <v>4360</v>
      </c>
      <c r="E261" s="31" t="s">
        <v>227</v>
      </c>
      <c r="F261" s="47">
        <v>60</v>
      </c>
      <c r="G261" s="111">
        <v>60</v>
      </c>
      <c r="H261" s="32">
        <f t="shared" si="9"/>
        <v>100</v>
      </c>
      <c r="I261" s="33">
        <v>0</v>
      </c>
      <c r="J261" s="34"/>
    </row>
    <row r="262" spans="1:10" s="18" customFormat="1" ht="12.75">
      <c r="A262" s="36"/>
      <c r="B262" s="367"/>
      <c r="C262" s="69"/>
      <c r="D262" s="70">
        <v>4410</v>
      </c>
      <c r="E262" s="71" t="s">
        <v>164</v>
      </c>
      <c r="F262" s="224">
        <v>22</v>
      </c>
      <c r="G262" s="111">
        <v>21.4</v>
      </c>
      <c r="H262" s="32">
        <f t="shared" si="9"/>
        <v>97.27272727272727</v>
      </c>
      <c r="I262" s="33">
        <v>0</v>
      </c>
      <c r="J262" s="17"/>
    </row>
    <row r="263" spans="1:9" s="56" customFormat="1" ht="12.75">
      <c r="A263" s="13"/>
      <c r="B263" s="212">
        <v>75108</v>
      </c>
      <c r="C263" s="1"/>
      <c r="D263" s="4"/>
      <c r="E263" s="123" t="s">
        <v>311</v>
      </c>
      <c r="F263" s="618">
        <f>SUM(F265)</f>
        <v>46070</v>
      </c>
      <c r="G263" s="619">
        <f>SUM(G265)</f>
        <v>44791.979999999996</v>
      </c>
      <c r="H263" s="166">
        <f>G263*100/F263</f>
        <v>97.22591708270024</v>
      </c>
      <c r="I263" s="120">
        <f>SUM(I265)</f>
        <v>0</v>
      </c>
    </row>
    <row r="264" spans="1:9" s="35" customFormat="1" ht="12.75">
      <c r="A264" s="13"/>
      <c r="B264" s="9"/>
      <c r="C264" s="8"/>
      <c r="D264" s="9"/>
      <c r="E264" s="93" t="s">
        <v>128</v>
      </c>
      <c r="F264" s="8"/>
      <c r="G264" s="524"/>
      <c r="H264" s="23" t="s">
        <v>77</v>
      </c>
      <c r="I264" s="121"/>
    </row>
    <row r="265" spans="1:9" s="35" customFormat="1" ht="63.75">
      <c r="A265" s="28"/>
      <c r="B265" s="352"/>
      <c r="C265" s="30"/>
      <c r="D265" s="29"/>
      <c r="E265" s="31" t="s">
        <v>314</v>
      </c>
      <c r="F265" s="47">
        <f>SUM(F267:F274)</f>
        <v>46070</v>
      </c>
      <c r="G265" s="47">
        <f>SUM(G267:G274)</f>
        <v>44791.979999999996</v>
      </c>
      <c r="H265" s="32">
        <f>G265*100/F265</f>
        <v>97.22591708270024</v>
      </c>
      <c r="I265" s="67">
        <f>SUM(I267:I274)</f>
        <v>0</v>
      </c>
    </row>
    <row r="266" spans="1:10" s="35" customFormat="1" ht="12.75">
      <c r="A266" s="36"/>
      <c r="B266" s="366"/>
      <c r="C266" s="38"/>
      <c r="D266" s="38"/>
      <c r="E266" s="39" t="s">
        <v>81</v>
      </c>
      <c r="F266" s="40"/>
      <c r="G266" s="111"/>
      <c r="H266" s="32" t="s">
        <v>77</v>
      </c>
      <c r="I266" s="33"/>
      <c r="J266" s="34"/>
    </row>
    <row r="267" spans="1:9" s="35" customFormat="1" ht="25.5">
      <c r="A267" s="36"/>
      <c r="B267" s="81"/>
      <c r="C267" s="64"/>
      <c r="D267" s="72">
        <v>3030</v>
      </c>
      <c r="E267" s="31" t="s">
        <v>197</v>
      </c>
      <c r="F267" s="106">
        <v>23915</v>
      </c>
      <c r="G267" s="111">
        <v>23435.43</v>
      </c>
      <c r="H267" s="32">
        <f>G267*100/F267</f>
        <v>97.99468952540246</v>
      </c>
      <c r="I267" s="33">
        <v>0</v>
      </c>
    </row>
    <row r="268" spans="1:9" s="11" customFormat="1" ht="12.75">
      <c r="A268" s="62"/>
      <c r="B268" s="36"/>
      <c r="C268" s="64"/>
      <c r="D268" s="72">
        <v>4110</v>
      </c>
      <c r="E268" s="31" t="s">
        <v>72</v>
      </c>
      <c r="F268" s="107">
        <v>1401</v>
      </c>
      <c r="G268" s="111">
        <v>1400.38</v>
      </c>
      <c r="H268" s="32">
        <f aca="true" t="shared" si="10" ref="H268:H274">G268*100/F268</f>
        <v>99.95574589578872</v>
      </c>
      <c r="I268" s="33">
        <v>0</v>
      </c>
    </row>
    <row r="269" spans="1:9" s="5" customFormat="1" ht="12.75">
      <c r="A269" s="36"/>
      <c r="B269" s="81"/>
      <c r="C269" s="38"/>
      <c r="D269" s="41">
        <v>4120</v>
      </c>
      <c r="E269" s="39" t="s">
        <v>40</v>
      </c>
      <c r="F269" s="292">
        <v>198</v>
      </c>
      <c r="G269" s="158">
        <v>197.16</v>
      </c>
      <c r="H269" s="49">
        <f t="shared" si="10"/>
        <v>99.57575757575758</v>
      </c>
      <c r="I269" s="48">
        <v>0</v>
      </c>
    </row>
    <row r="270" spans="1:9" s="35" customFormat="1" ht="25.5">
      <c r="A270" s="62"/>
      <c r="B270" s="36"/>
      <c r="C270" s="343"/>
      <c r="D270" s="293">
        <v>4170</v>
      </c>
      <c r="E270" s="31" t="s">
        <v>88</v>
      </c>
      <c r="F270" s="294">
        <v>13237</v>
      </c>
      <c r="G270" s="111">
        <v>13236.56</v>
      </c>
      <c r="H270" s="97">
        <f t="shared" si="10"/>
        <v>99.99667598398429</v>
      </c>
      <c r="I270" s="33">
        <v>0</v>
      </c>
    </row>
    <row r="271" spans="1:9" s="35" customFormat="1" ht="12.75">
      <c r="A271" s="62"/>
      <c r="B271" s="36"/>
      <c r="C271" s="69"/>
      <c r="D271" s="70">
        <v>4210</v>
      </c>
      <c r="E271" s="71" t="s">
        <v>158</v>
      </c>
      <c r="F271" s="224">
        <v>3428</v>
      </c>
      <c r="G271" s="111">
        <v>3386.94</v>
      </c>
      <c r="H271" s="32">
        <f t="shared" si="10"/>
        <v>98.80221703617269</v>
      </c>
      <c r="I271" s="33">
        <v>0</v>
      </c>
    </row>
    <row r="272" spans="1:10" s="35" customFormat="1" ht="12.75">
      <c r="A272" s="62"/>
      <c r="B272" s="36"/>
      <c r="C272" s="64"/>
      <c r="D272" s="72">
        <v>4300</v>
      </c>
      <c r="E272" s="31" t="s">
        <v>161</v>
      </c>
      <c r="F272" s="47">
        <v>3441</v>
      </c>
      <c r="G272" s="111">
        <v>3009.81</v>
      </c>
      <c r="H272" s="32">
        <f t="shared" si="10"/>
        <v>87.46904969485615</v>
      </c>
      <c r="I272" s="33">
        <v>0</v>
      </c>
      <c r="J272" s="34"/>
    </row>
    <row r="273" spans="1:10" s="35" customFormat="1" ht="12.75">
      <c r="A273" s="62"/>
      <c r="B273" s="36"/>
      <c r="C273" s="64"/>
      <c r="D273" s="72">
        <v>4360</v>
      </c>
      <c r="E273" s="31" t="s">
        <v>227</v>
      </c>
      <c r="F273" s="47">
        <v>40</v>
      </c>
      <c r="G273" s="111">
        <v>0</v>
      </c>
      <c r="H273" s="32">
        <f t="shared" si="10"/>
        <v>0</v>
      </c>
      <c r="I273" s="33">
        <v>0</v>
      </c>
      <c r="J273" s="34"/>
    </row>
    <row r="274" spans="1:10" s="18" customFormat="1" ht="12.75">
      <c r="A274" s="36"/>
      <c r="B274" s="367"/>
      <c r="C274" s="69"/>
      <c r="D274" s="70">
        <v>4410</v>
      </c>
      <c r="E274" s="71" t="s">
        <v>164</v>
      </c>
      <c r="F274" s="224">
        <v>410</v>
      </c>
      <c r="G274" s="111">
        <v>125.7</v>
      </c>
      <c r="H274" s="32">
        <f t="shared" si="10"/>
        <v>30.658536585365855</v>
      </c>
      <c r="I274" s="33">
        <v>0</v>
      </c>
      <c r="J274" s="17"/>
    </row>
    <row r="275" spans="1:9" s="56" customFormat="1" ht="12.75">
      <c r="A275" s="13"/>
      <c r="B275" s="212">
        <v>75110</v>
      </c>
      <c r="C275" s="1"/>
      <c r="D275" s="4"/>
      <c r="E275" s="123" t="s">
        <v>312</v>
      </c>
      <c r="F275" s="618">
        <f>SUM(F277)</f>
        <v>33554</v>
      </c>
      <c r="G275" s="619">
        <f>SUM(G277)</f>
        <v>33407.96000000001</v>
      </c>
      <c r="H275" s="166">
        <f>G275*100/F275</f>
        <v>99.56476128032426</v>
      </c>
      <c r="I275" s="120">
        <f>SUM(I277)</f>
        <v>0</v>
      </c>
    </row>
    <row r="276" spans="1:9" s="35" customFormat="1" ht="12.75">
      <c r="A276" s="13"/>
      <c r="B276" s="9"/>
      <c r="C276" s="8"/>
      <c r="D276" s="9"/>
      <c r="E276" s="93" t="s">
        <v>128</v>
      </c>
      <c r="F276" s="8"/>
      <c r="G276" s="524"/>
      <c r="H276" s="23" t="s">
        <v>77</v>
      </c>
      <c r="I276" s="121"/>
    </row>
    <row r="277" spans="1:9" s="35" customFormat="1" ht="51">
      <c r="A277" s="28"/>
      <c r="B277" s="352"/>
      <c r="C277" s="30"/>
      <c r="D277" s="29"/>
      <c r="E277" s="31" t="s">
        <v>313</v>
      </c>
      <c r="F277" s="47">
        <f>SUM(F279:F289)</f>
        <v>33554</v>
      </c>
      <c r="G277" s="47">
        <f>SUM(G279:G289)</f>
        <v>33407.96000000001</v>
      </c>
      <c r="H277" s="32">
        <f>G277*100/F277</f>
        <v>99.56476128032426</v>
      </c>
      <c r="I277" s="67">
        <f>SUM(I279:I289)</f>
        <v>0</v>
      </c>
    </row>
    <row r="278" spans="1:10" s="35" customFormat="1" ht="12.75">
      <c r="A278" s="36"/>
      <c r="B278" s="366"/>
      <c r="C278" s="38"/>
      <c r="D278" s="38"/>
      <c r="E278" s="39" t="s">
        <v>81</v>
      </c>
      <c r="F278" s="40"/>
      <c r="G278" s="111"/>
      <c r="H278" s="32" t="s">
        <v>77</v>
      </c>
      <c r="I278" s="33"/>
      <c r="J278" s="34"/>
    </row>
    <row r="279" spans="1:9" s="35" customFormat="1" ht="25.5">
      <c r="A279" s="36"/>
      <c r="B279" s="81"/>
      <c r="C279" s="64"/>
      <c r="D279" s="72">
        <v>3030</v>
      </c>
      <c r="E279" s="31" t="s">
        <v>197</v>
      </c>
      <c r="F279" s="106">
        <v>15277</v>
      </c>
      <c r="G279" s="111">
        <v>15136.93</v>
      </c>
      <c r="H279" s="32">
        <f>G279*100/F279</f>
        <v>99.08313150487662</v>
      </c>
      <c r="I279" s="33">
        <v>0</v>
      </c>
    </row>
    <row r="280" spans="1:9" s="11" customFormat="1" ht="12.75">
      <c r="A280" s="74"/>
      <c r="B280" s="75"/>
      <c r="C280" s="64"/>
      <c r="D280" s="72">
        <v>4110</v>
      </c>
      <c r="E280" s="31" t="s">
        <v>72</v>
      </c>
      <c r="F280" s="107">
        <v>1442</v>
      </c>
      <c r="G280" s="111">
        <v>1441.71</v>
      </c>
      <c r="H280" s="32">
        <f aca="true" t="shared" si="11" ref="H280:H289">G280*100/F280</f>
        <v>99.97988904299584</v>
      </c>
      <c r="I280" s="33">
        <v>0</v>
      </c>
    </row>
    <row r="281" spans="1:9" s="5" customFormat="1" ht="12.75">
      <c r="A281" s="15" t="s">
        <v>74</v>
      </c>
      <c r="B281" s="16">
        <v>11</v>
      </c>
      <c r="C281" s="55"/>
      <c r="D281" s="55"/>
      <c r="E281" s="78"/>
      <c r="F281" s="55"/>
      <c r="G281" s="77"/>
      <c r="H281" s="79" t="s">
        <v>77</v>
      </c>
      <c r="I281" s="77"/>
    </row>
    <row r="282" spans="1:9" s="35" customFormat="1" ht="13.5" thickBot="1">
      <c r="A282" s="15"/>
      <c r="B282" s="16"/>
      <c r="C282" s="55"/>
      <c r="D282" s="55"/>
      <c r="E282" s="78"/>
      <c r="F282" s="55"/>
      <c r="G282" s="77"/>
      <c r="H282" s="79"/>
      <c r="I282" s="77"/>
    </row>
    <row r="283" spans="1:9" s="35" customFormat="1" ht="13.5" thickBot="1">
      <c r="A283" s="19" t="s">
        <v>36</v>
      </c>
      <c r="B283" s="20" t="s">
        <v>69</v>
      </c>
      <c r="C283" s="649" t="s">
        <v>49</v>
      </c>
      <c r="D283" s="650"/>
      <c r="E283" s="21" t="s">
        <v>35</v>
      </c>
      <c r="F283" s="20" t="s">
        <v>78</v>
      </c>
      <c r="G283" s="386" t="s">
        <v>79</v>
      </c>
      <c r="H283" s="22" t="s">
        <v>80</v>
      </c>
      <c r="I283" s="197" t="s">
        <v>85</v>
      </c>
    </row>
    <row r="284" spans="1:9" s="5" customFormat="1" ht="12.75">
      <c r="A284" s="36"/>
      <c r="B284" s="81"/>
      <c r="C284" s="38"/>
      <c r="D284" s="41">
        <v>4120</v>
      </c>
      <c r="E284" s="39" t="s">
        <v>40</v>
      </c>
      <c r="F284" s="292">
        <v>200</v>
      </c>
      <c r="G284" s="158">
        <v>199.15</v>
      </c>
      <c r="H284" s="49">
        <f t="shared" si="11"/>
        <v>99.575</v>
      </c>
      <c r="I284" s="48">
        <v>0</v>
      </c>
    </row>
    <row r="285" spans="1:9" s="35" customFormat="1" ht="25.5">
      <c r="A285" s="62"/>
      <c r="B285" s="36"/>
      <c r="C285" s="343"/>
      <c r="D285" s="293">
        <v>4170</v>
      </c>
      <c r="E285" s="31" t="s">
        <v>88</v>
      </c>
      <c r="F285" s="294">
        <v>12267</v>
      </c>
      <c r="G285" s="111">
        <v>12266.96</v>
      </c>
      <c r="H285" s="97">
        <f t="shared" si="11"/>
        <v>99.99967392190429</v>
      </c>
      <c r="I285" s="33">
        <v>0</v>
      </c>
    </row>
    <row r="286" spans="1:9" s="35" customFormat="1" ht="12.75">
      <c r="A286" s="62"/>
      <c r="B286" s="36"/>
      <c r="C286" s="69"/>
      <c r="D286" s="70">
        <v>4210</v>
      </c>
      <c r="E286" s="71" t="s">
        <v>158</v>
      </c>
      <c r="F286" s="224">
        <v>1281</v>
      </c>
      <c r="G286" s="111">
        <v>1277.29</v>
      </c>
      <c r="H286" s="32">
        <f t="shared" si="11"/>
        <v>99.7103825136612</v>
      </c>
      <c r="I286" s="33">
        <v>0</v>
      </c>
    </row>
    <row r="287" spans="1:10" s="35" customFormat="1" ht="12.75">
      <c r="A287" s="62"/>
      <c r="B287" s="36"/>
      <c r="C287" s="64"/>
      <c r="D287" s="72">
        <v>4300</v>
      </c>
      <c r="E287" s="31" t="s">
        <v>161</v>
      </c>
      <c r="F287" s="47">
        <v>2875</v>
      </c>
      <c r="G287" s="111">
        <v>2874.76</v>
      </c>
      <c r="H287" s="32">
        <f t="shared" si="11"/>
        <v>99.99165217391304</v>
      </c>
      <c r="I287" s="33">
        <v>0</v>
      </c>
      <c r="J287" s="34"/>
    </row>
    <row r="288" spans="1:10" s="35" customFormat="1" ht="12.75">
      <c r="A288" s="62"/>
      <c r="B288" s="36"/>
      <c r="C288" s="64"/>
      <c r="D288" s="72">
        <v>4360</v>
      </c>
      <c r="E288" s="31" t="s">
        <v>227</v>
      </c>
      <c r="F288" s="47">
        <v>40</v>
      </c>
      <c r="G288" s="111">
        <v>40</v>
      </c>
      <c r="H288" s="32">
        <f t="shared" si="11"/>
        <v>100</v>
      </c>
      <c r="I288" s="33">
        <v>0</v>
      </c>
      <c r="J288" s="34"/>
    </row>
    <row r="289" spans="1:10" s="18" customFormat="1" ht="13.5" thickBot="1">
      <c r="A289" s="125"/>
      <c r="B289" s="226"/>
      <c r="C289" s="381"/>
      <c r="D289" s="112">
        <v>4410</v>
      </c>
      <c r="E289" s="113" t="s">
        <v>164</v>
      </c>
      <c r="F289" s="308">
        <v>172</v>
      </c>
      <c r="G289" s="517">
        <v>171.16</v>
      </c>
      <c r="H289" s="126">
        <f t="shared" si="11"/>
        <v>99.51162790697674</v>
      </c>
      <c r="I289" s="114">
        <v>0</v>
      </c>
      <c r="J289" s="17"/>
    </row>
    <row r="290" spans="1:10" s="35" customFormat="1" ht="25.5">
      <c r="A290" s="263">
        <v>754</v>
      </c>
      <c r="B290" s="244"/>
      <c r="C290" s="244"/>
      <c r="D290" s="245"/>
      <c r="E290" s="246" t="s">
        <v>73</v>
      </c>
      <c r="F290" s="337">
        <f>SUM(F291)</f>
        <v>865287</v>
      </c>
      <c r="G290" s="337">
        <f>SUM(G291)</f>
        <v>704233.62</v>
      </c>
      <c r="H290" s="232">
        <f>G290*100/F290</f>
        <v>81.38728768605098</v>
      </c>
      <c r="I290" s="239">
        <f>SUM(I291)</f>
        <v>7657.3</v>
      </c>
      <c r="J290" s="34"/>
    </row>
    <row r="291" spans="1:10" s="35" customFormat="1" ht="12.75">
      <c r="A291" s="13"/>
      <c r="B291" s="212">
        <v>75412</v>
      </c>
      <c r="C291" s="8"/>
      <c r="D291" s="9"/>
      <c r="E291" s="93" t="s">
        <v>39</v>
      </c>
      <c r="F291" s="295">
        <f>SUM(F314,F292)</f>
        <v>865287</v>
      </c>
      <c r="G291" s="295">
        <f>SUM(G314,G292)</f>
        <v>704233.62</v>
      </c>
      <c r="H291" s="26">
        <f>G291*100/F291</f>
        <v>81.38728768605098</v>
      </c>
      <c r="I291" s="58">
        <f>SUM(I292,I314)</f>
        <v>7657.3</v>
      </c>
      <c r="J291" s="34"/>
    </row>
    <row r="292" spans="1:10" s="35" customFormat="1" ht="25.5">
      <c r="A292" s="59"/>
      <c r="B292" s="60"/>
      <c r="C292" s="29"/>
      <c r="D292" s="29"/>
      <c r="E292" s="31" t="s">
        <v>316</v>
      </c>
      <c r="F292" s="99">
        <f>SUM(F294:F299,F300:F310)</f>
        <v>534189</v>
      </c>
      <c r="G292" s="99">
        <f>SUM(G294:G299,G300:G310)</f>
        <v>389590.96</v>
      </c>
      <c r="H292" s="32">
        <f>G292*100/F292</f>
        <v>72.9312958522171</v>
      </c>
      <c r="I292" s="33">
        <f>SUM(I294:I303,I305:I309)</f>
        <v>7657.3</v>
      </c>
      <c r="J292" s="34"/>
    </row>
    <row r="293" spans="1:11" s="44" customFormat="1" ht="12.75">
      <c r="A293" s="62"/>
      <c r="B293" s="36"/>
      <c r="C293" s="38"/>
      <c r="D293" s="38"/>
      <c r="E293" s="39" t="s">
        <v>81</v>
      </c>
      <c r="F293" s="199"/>
      <c r="G293" s="388"/>
      <c r="H293" s="49" t="s">
        <v>77</v>
      </c>
      <c r="I293" s="48"/>
      <c r="K293" s="332" t="s">
        <v>77</v>
      </c>
    </row>
    <row r="294" spans="1:10" s="56" customFormat="1" ht="12.75">
      <c r="A294" s="59"/>
      <c r="B294" s="28"/>
      <c r="C294" s="159"/>
      <c r="D294" s="210">
        <v>2820</v>
      </c>
      <c r="E294" s="302" t="s">
        <v>44</v>
      </c>
      <c r="F294" s="162">
        <v>39500</v>
      </c>
      <c r="G294" s="158">
        <v>39174.5</v>
      </c>
      <c r="H294" s="543">
        <f>G294*100/F294</f>
        <v>99.1759493670886</v>
      </c>
      <c r="I294" s="158">
        <v>0</v>
      </c>
      <c r="J294" s="55"/>
    </row>
    <row r="295" spans="1:10" s="56" customFormat="1" ht="12.75">
      <c r="A295" s="59"/>
      <c r="B295" s="28"/>
      <c r="C295" s="55"/>
      <c r="D295" s="403"/>
      <c r="E295" s="303" t="s">
        <v>34</v>
      </c>
      <c r="F295" s="55" t="s">
        <v>77</v>
      </c>
      <c r="G295" s="193" t="s">
        <v>77</v>
      </c>
      <c r="H295" s="273" t="s">
        <v>77</v>
      </c>
      <c r="I295" s="193"/>
      <c r="J295" s="55"/>
    </row>
    <row r="296" spans="1:10" s="56" customFormat="1" ht="12.75">
      <c r="A296" s="59"/>
      <c r="B296" s="28"/>
      <c r="C296" s="55"/>
      <c r="D296" s="384"/>
      <c r="E296" s="455" t="s">
        <v>246</v>
      </c>
      <c r="F296" s="402"/>
      <c r="G296" s="187"/>
      <c r="H296" s="362" t="s">
        <v>77</v>
      </c>
      <c r="I296" s="187"/>
      <c r="J296" s="55"/>
    </row>
    <row r="297" spans="1:10" s="35" customFormat="1" ht="25.5">
      <c r="A297" s="62"/>
      <c r="B297" s="36"/>
      <c r="C297" s="343"/>
      <c r="D297" s="377">
        <v>3030</v>
      </c>
      <c r="E297" s="583" t="s">
        <v>7</v>
      </c>
      <c r="F297" s="86">
        <v>50000</v>
      </c>
      <c r="G297" s="187">
        <v>43145.49</v>
      </c>
      <c r="H297" s="32">
        <f>G297*100/F297</f>
        <v>86.29098</v>
      </c>
      <c r="I297" s="67">
        <v>0</v>
      </c>
      <c r="J297" s="34"/>
    </row>
    <row r="298" spans="1:10" s="35" customFormat="1" ht="12.75">
      <c r="A298" s="62"/>
      <c r="B298" s="36"/>
      <c r="C298" s="64"/>
      <c r="D298" s="72">
        <v>4110</v>
      </c>
      <c r="E298" s="31" t="s">
        <v>72</v>
      </c>
      <c r="F298" s="107">
        <v>2500</v>
      </c>
      <c r="G298" s="111">
        <v>30.94</v>
      </c>
      <c r="H298" s="32">
        <f>G298*100/F298</f>
        <v>1.2376</v>
      </c>
      <c r="I298" s="33">
        <v>0</v>
      </c>
      <c r="J298" s="34"/>
    </row>
    <row r="299" spans="1:10" s="35" customFormat="1" ht="12.75">
      <c r="A299" s="62"/>
      <c r="B299" s="36"/>
      <c r="C299" s="69"/>
      <c r="D299" s="70">
        <v>4120</v>
      </c>
      <c r="E299" s="71" t="s">
        <v>40</v>
      </c>
      <c r="F299" s="603">
        <v>700</v>
      </c>
      <c r="G299" s="111">
        <v>0</v>
      </c>
      <c r="H299" s="97">
        <f>G299*100/F299</f>
        <v>0</v>
      </c>
      <c r="I299" s="33">
        <v>0</v>
      </c>
      <c r="J299" s="34"/>
    </row>
    <row r="300" spans="1:10" s="35" customFormat="1" ht="25.5">
      <c r="A300" s="62"/>
      <c r="B300" s="36"/>
      <c r="C300" s="64"/>
      <c r="D300" s="72">
        <v>4170</v>
      </c>
      <c r="E300" s="31" t="s">
        <v>88</v>
      </c>
      <c r="F300" s="200">
        <v>35000</v>
      </c>
      <c r="G300" s="387">
        <v>33789.75</v>
      </c>
      <c r="H300" s="32">
        <f aca="true" t="shared" si="12" ref="H300:H314">G300*100/F300</f>
        <v>96.54214285714286</v>
      </c>
      <c r="I300" s="33">
        <v>446.5</v>
      </c>
      <c r="J300" s="34"/>
    </row>
    <row r="301" spans="1:10" s="35" customFormat="1" ht="12.75">
      <c r="A301" s="62"/>
      <c r="B301" s="36"/>
      <c r="C301" s="64"/>
      <c r="D301" s="72">
        <v>4210</v>
      </c>
      <c r="E301" s="31" t="s">
        <v>158</v>
      </c>
      <c r="F301" s="47">
        <v>148749</v>
      </c>
      <c r="G301" s="111">
        <v>127747.63</v>
      </c>
      <c r="H301" s="32">
        <f t="shared" si="12"/>
        <v>85.88133701739171</v>
      </c>
      <c r="I301" s="33">
        <v>1916.81</v>
      </c>
      <c r="J301" s="34"/>
    </row>
    <row r="302" spans="1:10" s="35" customFormat="1" ht="12.75">
      <c r="A302" s="62"/>
      <c r="B302" s="36"/>
      <c r="C302" s="64"/>
      <c r="D302" s="72">
        <v>4260</v>
      </c>
      <c r="E302" s="31" t="s">
        <v>162</v>
      </c>
      <c r="F302" s="47">
        <v>53500</v>
      </c>
      <c r="G302" s="111">
        <v>52153.18</v>
      </c>
      <c r="H302" s="32">
        <f t="shared" si="12"/>
        <v>97.48257943925233</v>
      </c>
      <c r="I302" s="33">
        <v>3105.43</v>
      </c>
      <c r="J302" s="34"/>
    </row>
    <row r="303" spans="1:9" s="35" customFormat="1" ht="12.75">
      <c r="A303" s="62"/>
      <c r="B303" s="36"/>
      <c r="C303" s="64"/>
      <c r="D303" s="72">
        <v>4270</v>
      </c>
      <c r="E303" s="31" t="s">
        <v>159</v>
      </c>
      <c r="F303" s="47">
        <v>25410</v>
      </c>
      <c r="G303" s="111">
        <v>18719.44</v>
      </c>
      <c r="H303" s="32">
        <f t="shared" si="12"/>
        <v>73.66957890594253</v>
      </c>
      <c r="I303" s="33">
        <v>0</v>
      </c>
    </row>
    <row r="304" spans="1:10" s="35" customFormat="1" ht="12.75">
      <c r="A304" s="36"/>
      <c r="B304" s="81"/>
      <c r="C304" s="64"/>
      <c r="D304" s="72">
        <v>4280</v>
      </c>
      <c r="E304" s="31" t="s">
        <v>160</v>
      </c>
      <c r="F304" s="47">
        <v>500</v>
      </c>
      <c r="G304" s="111">
        <v>0</v>
      </c>
      <c r="H304" s="32">
        <f t="shared" si="12"/>
        <v>0</v>
      </c>
      <c r="I304" s="33">
        <v>0</v>
      </c>
      <c r="J304" s="34"/>
    </row>
    <row r="305" spans="1:9" s="35" customFormat="1" ht="12.75">
      <c r="A305" s="36"/>
      <c r="B305" s="81"/>
      <c r="C305" s="64"/>
      <c r="D305" s="72">
        <v>4300</v>
      </c>
      <c r="E305" s="31" t="s">
        <v>161</v>
      </c>
      <c r="F305" s="47">
        <v>129797</v>
      </c>
      <c r="G305" s="111">
        <v>28852.96</v>
      </c>
      <c r="H305" s="32">
        <f t="shared" si="12"/>
        <v>22.229296516868647</v>
      </c>
      <c r="I305" s="33">
        <v>0</v>
      </c>
    </row>
    <row r="306" spans="1:10" s="35" customFormat="1" ht="12.75">
      <c r="A306" s="36"/>
      <c r="B306" s="81"/>
      <c r="C306" s="64"/>
      <c r="D306" s="72">
        <v>4360</v>
      </c>
      <c r="E306" s="31" t="s">
        <v>227</v>
      </c>
      <c r="F306" s="47">
        <v>2000</v>
      </c>
      <c r="G306" s="111">
        <v>864.24</v>
      </c>
      <c r="H306" s="32">
        <f t="shared" si="12"/>
        <v>43.212</v>
      </c>
      <c r="I306" s="33">
        <v>8.56</v>
      </c>
      <c r="J306" s="34"/>
    </row>
    <row r="307" spans="1:10" s="35" customFormat="1" ht="12.75">
      <c r="A307" s="36"/>
      <c r="B307" s="81"/>
      <c r="C307" s="64"/>
      <c r="D307" s="72">
        <v>4430</v>
      </c>
      <c r="E307" s="31" t="s">
        <v>166</v>
      </c>
      <c r="F307" s="47">
        <v>15000</v>
      </c>
      <c r="G307" s="111">
        <v>13557.87</v>
      </c>
      <c r="H307" s="32">
        <f t="shared" si="12"/>
        <v>90.3858</v>
      </c>
      <c r="I307" s="33">
        <v>2180</v>
      </c>
      <c r="J307" s="34"/>
    </row>
    <row r="308" spans="1:10" s="35" customFormat="1" ht="12.75">
      <c r="A308" s="36"/>
      <c r="B308" s="81"/>
      <c r="C308" s="64"/>
      <c r="D308" s="72">
        <v>4480</v>
      </c>
      <c r="E308" s="31" t="s">
        <v>174</v>
      </c>
      <c r="F308" s="47">
        <v>29598</v>
      </c>
      <c r="G308" s="111">
        <v>29598</v>
      </c>
      <c r="H308" s="32">
        <f t="shared" si="12"/>
        <v>100</v>
      </c>
      <c r="I308" s="33">
        <v>0</v>
      </c>
      <c r="J308" s="34"/>
    </row>
    <row r="309" spans="1:10" s="35" customFormat="1" ht="25.5">
      <c r="A309" s="62"/>
      <c r="B309" s="36"/>
      <c r="C309" s="64"/>
      <c r="D309" s="72">
        <v>4500</v>
      </c>
      <c r="E309" s="31" t="s">
        <v>198</v>
      </c>
      <c r="F309" s="47">
        <v>1935</v>
      </c>
      <c r="G309" s="111">
        <v>1935</v>
      </c>
      <c r="H309" s="32">
        <f t="shared" si="12"/>
        <v>100</v>
      </c>
      <c r="I309" s="33">
        <v>0</v>
      </c>
      <c r="J309" s="34"/>
    </row>
    <row r="310" spans="1:10" s="56" customFormat="1" ht="12.75">
      <c r="A310" s="589"/>
      <c r="B310" s="589"/>
      <c r="C310" s="29"/>
      <c r="D310" s="297">
        <v>4990</v>
      </c>
      <c r="E310" s="178" t="s">
        <v>277</v>
      </c>
      <c r="F310" s="488">
        <v>0</v>
      </c>
      <c r="G310" s="111">
        <v>21.96</v>
      </c>
      <c r="H310" s="362" t="s">
        <v>77</v>
      </c>
      <c r="I310" s="111">
        <v>0</v>
      </c>
      <c r="J310" s="55"/>
    </row>
    <row r="311" spans="1:12" s="56" customFormat="1" ht="12.75">
      <c r="A311" s="15" t="s">
        <v>74</v>
      </c>
      <c r="B311" s="16">
        <v>12</v>
      </c>
      <c r="C311" s="55"/>
      <c r="D311" s="55"/>
      <c r="E311" s="78"/>
      <c r="F311" s="55"/>
      <c r="G311" s="464"/>
      <c r="H311" s="79" t="s">
        <v>77</v>
      </c>
      <c r="I311" s="77"/>
      <c r="K311" s="407" t="e">
        <f>SUM(#REF!)</f>
        <v>#REF!</v>
      </c>
      <c r="L311" s="363" t="e">
        <f>SUM(#REF!)</f>
        <v>#REF!</v>
      </c>
    </row>
    <row r="312" spans="1:9" s="56" customFormat="1" ht="13.5" thickBot="1">
      <c r="A312" s="15"/>
      <c r="B312" s="16"/>
      <c r="C312" s="55"/>
      <c r="D312" s="55"/>
      <c r="E312" s="78"/>
      <c r="F312" s="55"/>
      <c r="G312" s="464"/>
      <c r="H312" s="79"/>
      <c r="I312" s="77"/>
    </row>
    <row r="313" spans="1:13" s="44" customFormat="1" ht="13.5" thickBot="1">
      <c r="A313" s="19" t="s">
        <v>36</v>
      </c>
      <c r="B313" s="20" t="s">
        <v>69</v>
      </c>
      <c r="C313" s="649" t="s">
        <v>49</v>
      </c>
      <c r="D313" s="650"/>
      <c r="E313" s="21" t="s">
        <v>35</v>
      </c>
      <c r="F313" s="20" t="s">
        <v>78</v>
      </c>
      <c r="G313" s="386" t="s">
        <v>79</v>
      </c>
      <c r="H313" s="22" t="s">
        <v>80</v>
      </c>
      <c r="I313" s="197" t="s">
        <v>85</v>
      </c>
      <c r="K313" s="332" t="e">
        <f>SUM(#REF!)</f>
        <v>#REF!</v>
      </c>
      <c r="L313" s="332" t="e">
        <f>SUM(G311:G313,#REF!)</f>
        <v>#REF!</v>
      </c>
      <c r="M313" s="437" t="e">
        <f>SUM(#REF!)</f>
        <v>#REF!</v>
      </c>
    </row>
    <row r="314" spans="1:9" s="56" customFormat="1" ht="12.75">
      <c r="A314" s="36"/>
      <c r="B314" s="81"/>
      <c r="C314" s="64"/>
      <c r="D314" s="64"/>
      <c r="E314" s="31" t="s">
        <v>3</v>
      </c>
      <c r="F314" s="99">
        <f>SUM(F316,F322,F324)</f>
        <v>331098</v>
      </c>
      <c r="G314" s="99">
        <f>SUM(G316,G322,G324)</f>
        <v>314642.66</v>
      </c>
      <c r="H314" s="32">
        <f t="shared" si="12"/>
        <v>95.03006964705312</v>
      </c>
      <c r="I314" s="33">
        <f>SUM(I316,I322,I324)</f>
        <v>0</v>
      </c>
    </row>
    <row r="315" spans="1:9" s="56" customFormat="1" ht="12.75">
      <c r="A315" s="62"/>
      <c r="B315" s="63"/>
      <c r="C315" s="38"/>
      <c r="D315" s="38"/>
      <c r="E315" s="39" t="s">
        <v>81</v>
      </c>
      <c r="F315" s="199"/>
      <c r="G315" s="388"/>
      <c r="H315" s="49" t="s">
        <v>77</v>
      </c>
      <c r="I315" s="48"/>
    </row>
    <row r="316" spans="1:11" s="18" customFormat="1" ht="12.75">
      <c r="A316" s="62"/>
      <c r="B316" s="62"/>
      <c r="C316" s="170"/>
      <c r="D316" s="210">
        <v>6050</v>
      </c>
      <c r="E316" s="375" t="s">
        <v>64</v>
      </c>
      <c r="F316" s="336">
        <v>279598</v>
      </c>
      <c r="G316" s="513">
        <v>267434.86</v>
      </c>
      <c r="H316" s="97">
        <f>G316*100/F316</f>
        <v>95.64977574946889</v>
      </c>
      <c r="I316" s="168">
        <v>0</v>
      </c>
      <c r="J316" s="17"/>
      <c r="K316" s="623">
        <f>SUM(G317:G321)</f>
        <v>267434.86</v>
      </c>
    </row>
    <row r="317" spans="1:9" s="11" customFormat="1" ht="12.75">
      <c r="A317" s="62"/>
      <c r="B317" s="62"/>
      <c r="C317" s="62"/>
      <c r="D317" s="81"/>
      <c r="E317" s="478" t="s">
        <v>231</v>
      </c>
      <c r="F317" s="349"/>
      <c r="G317" s="507">
        <v>184158.43</v>
      </c>
      <c r="H317" s="346" t="s">
        <v>77</v>
      </c>
      <c r="I317" s="350">
        <v>0</v>
      </c>
    </row>
    <row r="318" spans="1:9" s="11" customFormat="1" ht="12.75">
      <c r="A318" s="62"/>
      <c r="B318" s="62"/>
      <c r="C318" s="62"/>
      <c r="D318" s="81"/>
      <c r="E318" s="478" t="s">
        <v>231</v>
      </c>
      <c r="F318" s="617" t="s">
        <v>276</v>
      </c>
      <c r="G318" s="624">
        <v>75241.43</v>
      </c>
      <c r="H318" s="346" t="s">
        <v>77</v>
      </c>
      <c r="I318" s="350">
        <v>0</v>
      </c>
    </row>
    <row r="319" spans="1:9" s="11" customFormat="1" ht="12.75">
      <c r="A319" s="62"/>
      <c r="B319" s="62"/>
      <c r="C319" s="62"/>
      <c r="D319" s="81"/>
      <c r="E319" s="478" t="s">
        <v>232</v>
      </c>
      <c r="F319" s="572"/>
      <c r="G319" s="507">
        <v>0</v>
      </c>
      <c r="H319" s="346"/>
      <c r="I319" s="350">
        <v>0</v>
      </c>
    </row>
    <row r="320" spans="1:9" s="11" customFormat="1" ht="12.75">
      <c r="A320" s="62"/>
      <c r="B320" s="62"/>
      <c r="C320" s="62"/>
      <c r="D320" s="81"/>
      <c r="E320" s="478" t="s">
        <v>233</v>
      </c>
      <c r="F320" s="349"/>
      <c r="G320" s="507">
        <v>5535</v>
      </c>
      <c r="H320" s="346"/>
      <c r="I320" s="350">
        <v>0</v>
      </c>
    </row>
    <row r="321" spans="1:9" s="11" customFormat="1" ht="12.75">
      <c r="A321" s="62"/>
      <c r="B321" s="62"/>
      <c r="C321" s="62"/>
      <c r="D321" s="81"/>
      <c r="E321" s="478" t="s">
        <v>317</v>
      </c>
      <c r="F321" s="349"/>
      <c r="G321" s="507">
        <v>2500</v>
      </c>
      <c r="H321" s="346"/>
      <c r="I321" s="350">
        <v>0</v>
      </c>
    </row>
    <row r="322" spans="1:10" s="35" customFormat="1" ht="12.75">
      <c r="A322" s="62"/>
      <c r="B322" s="62"/>
      <c r="C322" s="170"/>
      <c r="D322" s="210">
        <v>6060</v>
      </c>
      <c r="E322" s="573" t="s">
        <v>68</v>
      </c>
      <c r="F322" s="336">
        <v>8000</v>
      </c>
      <c r="G322" s="111">
        <v>7207.8</v>
      </c>
      <c r="H322" s="97">
        <f>G322*100/F322</f>
        <v>90.0975</v>
      </c>
      <c r="I322" s="33">
        <f>SUM(I323)</f>
        <v>0</v>
      </c>
      <c r="J322" s="34"/>
    </row>
    <row r="323" spans="1:10" s="44" customFormat="1" ht="12.75">
      <c r="A323" s="198"/>
      <c r="B323" s="198"/>
      <c r="C323" s="282"/>
      <c r="D323" s="88"/>
      <c r="E323" s="571" t="s">
        <v>230</v>
      </c>
      <c r="F323" s="327" t="s">
        <v>77</v>
      </c>
      <c r="G323" s="45">
        <v>7207.8</v>
      </c>
      <c r="H323" s="320" t="s">
        <v>77</v>
      </c>
      <c r="I323" s="283">
        <v>0</v>
      </c>
      <c r="J323" s="43"/>
    </row>
    <row r="324" spans="1:10" s="18" customFormat="1" ht="38.25">
      <c r="A324" s="36"/>
      <c r="B324" s="81"/>
      <c r="C324" s="34"/>
      <c r="D324" s="279">
        <v>6230</v>
      </c>
      <c r="E324" s="476" t="s">
        <v>186</v>
      </c>
      <c r="F324" s="477">
        <v>43500</v>
      </c>
      <c r="G324" s="520">
        <v>40000</v>
      </c>
      <c r="H324" s="32">
        <f>G324*100/F324</f>
        <v>91.95402298850574</v>
      </c>
      <c r="I324" s="153">
        <v>0</v>
      </c>
      <c r="J324" s="17"/>
    </row>
    <row r="325" spans="1:9" s="11" customFormat="1" ht="38.25">
      <c r="A325" s="62"/>
      <c r="B325" s="36"/>
      <c r="C325" s="34"/>
      <c r="D325" s="81"/>
      <c r="E325" s="571" t="s">
        <v>234</v>
      </c>
      <c r="F325" s="349"/>
      <c r="G325" s="507">
        <v>40000</v>
      </c>
      <c r="H325" s="325" t="s">
        <v>77</v>
      </c>
      <c r="I325" s="622">
        <v>0</v>
      </c>
    </row>
    <row r="326" spans="1:9" s="11" customFormat="1" ht="26.25" thickBot="1">
      <c r="A326" s="226"/>
      <c r="B326" s="432"/>
      <c r="C326" s="496"/>
      <c r="D326" s="496"/>
      <c r="E326" s="620" t="s">
        <v>318</v>
      </c>
      <c r="F326" s="558"/>
      <c r="G326" s="559">
        <v>0</v>
      </c>
      <c r="H326" s="582" t="s">
        <v>77</v>
      </c>
      <c r="I326" s="621">
        <v>0</v>
      </c>
    </row>
    <row r="327" spans="1:9" s="11" customFormat="1" ht="12.75">
      <c r="A327" s="248">
        <v>757</v>
      </c>
      <c r="B327" s="260"/>
      <c r="C327" s="257"/>
      <c r="D327" s="258"/>
      <c r="E327" s="253" t="s">
        <v>53</v>
      </c>
      <c r="F327" s="259">
        <f>SUM(F328)</f>
        <v>1207076.64</v>
      </c>
      <c r="G327" s="259">
        <f>SUM(G328)</f>
        <v>632919.8</v>
      </c>
      <c r="H327" s="232">
        <f>G327*100/F327</f>
        <v>52.43410227870868</v>
      </c>
      <c r="I327" s="239">
        <f>SUM(I328,I281)</f>
        <v>23792.01</v>
      </c>
    </row>
    <row r="328" spans="1:9" s="5" customFormat="1" ht="25.5">
      <c r="A328" s="13"/>
      <c r="B328" s="227">
        <v>75702</v>
      </c>
      <c r="C328" s="4"/>
      <c r="D328" s="4"/>
      <c r="E328" s="123" t="s">
        <v>129</v>
      </c>
      <c r="F328" s="444">
        <f>SUM(F329)</f>
        <v>1207076.64</v>
      </c>
      <c r="G328" s="525">
        <f>SUM(G329)</f>
        <v>632919.8</v>
      </c>
      <c r="H328" s="497">
        <f>G328*100/F328</f>
        <v>52.43410227870868</v>
      </c>
      <c r="I328" s="58">
        <f>SUM(I329)</f>
        <v>23792.01</v>
      </c>
    </row>
    <row r="329" spans="1:9" s="56" customFormat="1" ht="38.25">
      <c r="A329" s="589"/>
      <c r="B329" s="539"/>
      <c r="C329" s="29"/>
      <c r="D329" s="29"/>
      <c r="E329" s="31" t="s">
        <v>215</v>
      </c>
      <c r="F329" s="203">
        <f>SUM(F331:F331)</f>
        <v>1207076.64</v>
      </c>
      <c r="G329" s="203">
        <f>SUM(G331:G331)</f>
        <v>632919.8</v>
      </c>
      <c r="H329" s="32">
        <f>G329*100/F329</f>
        <v>52.43410227870868</v>
      </c>
      <c r="I329" s="67">
        <f>SUM(I331:I331)</f>
        <v>23792.01</v>
      </c>
    </row>
    <row r="330" spans="1:9" s="56" customFormat="1" ht="12.75">
      <c r="A330" s="36"/>
      <c r="B330" s="366"/>
      <c r="C330" s="38"/>
      <c r="D330" s="38"/>
      <c r="E330" s="39" t="s">
        <v>81</v>
      </c>
      <c r="F330" s="40"/>
      <c r="G330" s="111"/>
      <c r="H330" s="49" t="s">
        <v>77</v>
      </c>
      <c r="I330" s="48"/>
    </row>
    <row r="331" spans="1:9" s="56" customFormat="1" ht="39" thickBot="1">
      <c r="A331" s="226"/>
      <c r="B331" s="432"/>
      <c r="C331" s="381"/>
      <c r="D331" s="112">
        <v>8110</v>
      </c>
      <c r="E331" s="113" t="s">
        <v>99</v>
      </c>
      <c r="F331" s="560">
        <v>1207076.64</v>
      </c>
      <c r="G331" s="561">
        <v>632919.8</v>
      </c>
      <c r="H331" s="495">
        <f>G331*100/F331</f>
        <v>52.43410227870868</v>
      </c>
      <c r="I331" s="625">
        <v>23792.01</v>
      </c>
    </row>
    <row r="332" spans="1:9" s="35" customFormat="1" ht="12.75">
      <c r="A332" s="248">
        <v>758</v>
      </c>
      <c r="B332" s="260"/>
      <c r="C332" s="235"/>
      <c r="D332" s="236"/>
      <c r="E332" s="237" t="s">
        <v>42</v>
      </c>
      <c r="F332" s="261">
        <f>SUM(F333)</f>
        <v>177000</v>
      </c>
      <c r="G332" s="261">
        <f>SUM(G333)</f>
        <v>0</v>
      </c>
      <c r="H332" s="232">
        <f>G332*100/F332</f>
        <v>0</v>
      </c>
      <c r="I332" s="239">
        <f>SUM(I333)</f>
        <v>0</v>
      </c>
    </row>
    <row r="333" spans="1:10" s="44" customFormat="1" ht="12.75">
      <c r="A333" s="14"/>
      <c r="B333" s="92">
        <v>75818</v>
      </c>
      <c r="C333" s="2"/>
      <c r="D333" s="3"/>
      <c r="E333" s="25" t="s">
        <v>24</v>
      </c>
      <c r="F333" s="57">
        <f>SUM(F334)</f>
        <v>177000</v>
      </c>
      <c r="G333" s="27">
        <v>0</v>
      </c>
      <c r="H333" s="26">
        <f>G333*100/F333</f>
        <v>0</v>
      </c>
      <c r="I333" s="27">
        <v>0</v>
      </c>
      <c r="J333" s="43"/>
    </row>
    <row r="334" spans="1:10" s="44" customFormat="1" ht="12.75">
      <c r="A334" s="28"/>
      <c r="B334" s="80"/>
      <c r="C334" s="30"/>
      <c r="D334" s="29"/>
      <c r="E334" s="31" t="s">
        <v>75</v>
      </c>
      <c r="F334" s="61">
        <f>SUM(F336)</f>
        <v>177000</v>
      </c>
      <c r="G334" s="111">
        <v>0</v>
      </c>
      <c r="H334" s="32">
        <f>G334*100/F334</f>
        <v>0</v>
      </c>
      <c r="I334" s="33">
        <v>0</v>
      </c>
      <c r="J334" s="43"/>
    </row>
    <row r="335" spans="1:9" s="56" customFormat="1" ht="12.75">
      <c r="A335" s="62"/>
      <c r="B335" s="63"/>
      <c r="C335" s="38"/>
      <c r="D335" s="38"/>
      <c r="E335" s="39" t="s">
        <v>81</v>
      </c>
      <c r="F335" s="40"/>
      <c r="G335" s="111"/>
      <c r="H335" s="32" t="s">
        <v>77</v>
      </c>
      <c r="I335" s="33"/>
    </row>
    <row r="336" spans="1:9" s="56" customFormat="1" ht="12.75">
      <c r="A336" s="62"/>
      <c r="B336" s="62"/>
      <c r="C336" s="170"/>
      <c r="D336" s="210">
        <v>4810</v>
      </c>
      <c r="E336" s="296" t="s">
        <v>4</v>
      </c>
      <c r="F336" s="222">
        <f>SUM(F337:F337)</f>
        <v>177000</v>
      </c>
      <c r="G336" s="111">
        <v>0</v>
      </c>
      <c r="H336" s="97">
        <f>G336*100/F336</f>
        <v>0</v>
      </c>
      <c r="I336" s="33">
        <v>0</v>
      </c>
    </row>
    <row r="337" spans="1:10" s="18" customFormat="1" ht="25.5">
      <c r="A337" s="208"/>
      <c r="B337" s="282"/>
      <c r="C337" s="282"/>
      <c r="D337" s="639"/>
      <c r="E337" s="640" t="s">
        <v>100</v>
      </c>
      <c r="F337" s="641">
        <v>177000</v>
      </c>
      <c r="G337" s="45">
        <v>0</v>
      </c>
      <c r="H337" s="642">
        <f>G337*100/F337</f>
        <v>0</v>
      </c>
      <c r="I337" s="45">
        <v>0</v>
      </c>
      <c r="J337" s="17"/>
    </row>
    <row r="338" spans="1:12" s="56" customFormat="1" ht="12.75">
      <c r="A338" s="15" t="s">
        <v>74</v>
      </c>
      <c r="B338" s="16">
        <v>13</v>
      </c>
      <c r="C338" s="55"/>
      <c r="D338" s="55"/>
      <c r="E338" s="78"/>
      <c r="F338" s="55"/>
      <c r="G338" s="464"/>
      <c r="H338" s="79" t="s">
        <v>77</v>
      </c>
      <c r="I338" s="77"/>
      <c r="K338" s="407" t="e">
        <f>SUM(#REF!)</f>
        <v>#REF!</v>
      </c>
      <c r="L338" s="363" t="e">
        <f>SUM(#REF!)</f>
        <v>#REF!</v>
      </c>
    </row>
    <row r="339" spans="1:9" s="56" customFormat="1" ht="13.5" thickBot="1">
      <c r="A339" s="15"/>
      <c r="B339" s="16"/>
      <c r="C339" s="55"/>
      <c r="D339" s="55"/>
      <c r="E339" s="78"/>
      <c r="F339" s="55"/>
      <c r="G339" s="464"/>
      <c r="H339" s="79"/>
      <c r="I339" s="77"/>
    </row>
    <row r="340" spans="1:13" s="44" customFormat="1" ht="13.5" thickBot="1">
      <c r="A340" s="19" t="s">
        <v>36</v>
      </c>
      <c r="B340" s="20" t="s">
        <v>69</v>
      </c>
      <c r="C340" s="649" t="s">
        <v>49</v>
      </c>
      <c r="D340" s="650"/>
      <c r="E340" s="21" t="s">
        <v>35</v>
      </c>
      <c r="F340" s="20" t="s">
        <v>78</v>
      </c>
      <c r="G340" s="386" t="s">
        <v>79</v>
      </c>
      <c r="H340" s="22" t="s">
        <v>80</v>
      </c>
      <c r="I340" s="197" t="s">
        <v>85</v>
      </c>
      <c r="K340" s="332" t="e">
        <f>SUM(#REF!)</f>
        <v>#REF!</v>
      </c>
      <c r="L340" s="332" t="e">
        <f>SUM(G338:G340,#REF!)</f>
        <v>#REF!</v>
      </c>
      <c r="M340" s="437" t="e">
        <f>SUM(#REF!)</f>
        <v>#REF!</v>
      </c>
    </row>
    <row r="341" spans="1:11" s="35" customFormat="1" ht="12.75">
      <c r="A341" s="234">
        <v>801</v>
      </c>
      <c r="B341" s="235"/>
      <c r="C341" s="235"/>
      <c r="D341" s="236"/>
      <c r="E341" s="237" t="s">
        <v>17</v>
      </c>
      <c r="F341" s="262">
        <f>SUM(F342,F377,F390,F432,F437,F472,F484,F492,F518,F531,F542)</f>
        <v>32110912.75</v>
      </c>
      <c r="G341" s="262">
        <f>SUM(G342,G377,G390,G432,G437,G472,G484,G492,G518,G531,G542)</f>
        <v>31553270.690000005</v>
      </c>
      <c r="H341" s="574">
        <f>G341*100/F341</f>
        <v>98.26338770142871</v>
      </c>
      <c r="I341" s="590">
        <f>SUM(I342,I377,I390,I432,I437,I472,I484,I492,I518,I531,I542)</f>
        <v>2486754.54</v>
      </c>
      <c r="J341" s="34"/>
      <c r="K341" s="333" t="s">
        <v>77</v>
      </c>
    </row>
    <row r="342" spans="1:11" s="35" customFormat="1" ht="12.75">
      <c r="A342" s="14"/>
      <c r="B342" s="204">
        <v>80101</v>
      </c>
      <c r="C342" s="2"/>
      <c r="D342" s="3"/>
      <c r="E342" s="25" t="s">
        <v>46</v>
      </c>
      <c r="F342" s="84">
        <f>SUM(F343,F369)</f>
        <v>13102236.92</v>
      </c>
      <c r="G342" s="490">
        <f>SUM(G343,G369)</f>
        <v>12951104.800000004</v>
      </c>
      <c r="H342" s="26">
        <f>G342*100/F342</f>
        <v>98.84651666030173</v>
      </c>
      <c r="I342" s="27">
        <f>SUM(I343)</f>
        <v>1123425.04</v>
      </c>
      <c r="J342" s="34"/>
      <c r="K342" s="333" t="s">
        <v>77</v>
      </c>
    </row>
    <row r="343" spans="1:9" s="133" customFormat="1" ht="38.25">
      <c r="A343" s="28"/>
      <c r="B343" s="211"/>
      <c r="C343" s="29"/>
      <c r="D343" s="29"/>
      <c r="E343" s="31" t="s">
        <v>96</v>
      </c>
      <c r="F343" s="130">
        <f>SUM(F345:F365)</f>
        <v>12454236.92</v>
      </c>
      <c r="G343" s="130">
        <f>SUM(G345:G352,G353:G365)</f>
        <v>12388671.530000005</v>
      </c>
      <c r="H343" s="132">
        <f>G343*100/F343</f>
        <v>99.4735495203668</v>
      </c>
      <c r="I343" s="131">
        <f>SUM(I345:I365)</f>
        <v>1123425.04</v>
      </c>
    </row>
    <row r="344" spans="1:9" s="133" customFormat="1" ht="12.75">
      <c r="A344" s="142"/>
      <c r="B344" s="390"/>
      <c r="C344" s="177"/>
      <c r="D344" s="177"/>
      <c r="E344" s="71" t="s">
        <v>81</v>
      </c>
      <c r="F344" s="369"/>
      <c r="G344" s="111"/>
      <c r="H344" s="138" t="s">
        <v>77</v>
      </c>
      <c r="I344" s="137"/>
    </row>
    <row r="345" spans="1:11" s="133" customFormat="1" ht="38.25">
      <c r="A345" s="36"/>
      <c r="B345" s="81"/>
      <c r="C345" s="64"/>
      <c r="D345" s="72">
        <v>3020</v>
      </c>
      <c r="E345" s="31" t="s">
        <v>12</v>
      </c>
      <c r="F345" s="106">
        <v>340386</v>
      </c>
      <c r="G345" s="111">
        <v>338358.74</v>
      </c>
      <c r="H345" s="32">
        <f aca="true" t="shared" si="13" ref="H345:H350">G345*100/F345</f>
        <v>99.40442321364569</v>
      </c>
      <c r="I345" s="33">
        <v>6716.72</v>
      </c>
      <c r="K345" s="319" t="s">
        <v>77</v>
      </c>
    </row>
    <row r="346" spans="1:9" s="133" customFormat="1" ht="12.75">
      <c r="A346" s="36"/>
      <c r="B346" s="81"/>
      <c r="C346" s="64"/>
      <c r="D346" s="72">
        <v>3240</v>
      </c>
      <c r="E346" s="31" t="s">
        <v>102</v>
      </c>
      <c r="F346" s="106">
        <v>9280</v>
      </c>
      <c r="G346" s="111">
        <v>9200</v>
      </c>
      <c r="H346" s="32">
        <f t="shared" si="13"/>
        <v>99.13793103448276</v>
      </c>
      <c r="I346" s="33">
        <v>0</v>
      </c>
    </row>
    <row r="347" spans="1:10" s="35" customFormat="1" ht="12.75">
      <c r="A347" s="344"/>
      <c r="B347" s="213"/>
      <c r="C347" s="140"/>
      <c r="D347" s="72">
        <v>4010</v>
      </c>
      <c r="E347" s="31" t="s">
        <v>25</v>
      </c>
      <c r="F347" s="141">
        <v>7703009</v>
      </c>
      <c r="G347" s="111">
        <v>7687367.96</v>
      </c>
      <c r="H347" s="132">
        <f t="shared" si="13"/>
        <v>99.79694895851738</v>
      </c>
      <c r="I347" s="131">
        <v>254518.43</v>
      </c>
      <c r="J347" s="34"/>
    </row>
    <row r="348" spans="1:9" s="133" customFormat="1" ht="12.75">
      <c r="A348" s="142"/>
      <c r="B348" s="134"/>
      <c r="C348" s="143"/>
      <c r="D348" s="72">
        <v>4040</v>
      </c>
      <c r="E348" s="31" t="s">
        <v>62</v>
      </c>
      <c r="F348" s="144">
        <v>612553</v>
      </c>
      <c r="G348" s="111">
        <v>612541.92</v>
      </c>
      <c r="H348" s="132">
        <f t="shared" si="13"/>
        <v>99.99819117692674</v>
      </c>
      <c r="I348" s="131">
        <v>605510.66</v>
      </c>
    </row>
    <row r="349" spans="1:10" s="35" customFormat="1" ht="12.75">
      <c r="A349" s="142"/>
      <c r="B349" s="134"/>
      <c r="C349" s="143"/>
      <c r="D349" s="72">
        <v>4110</v>
      </c>
      <c r="E349" s="31" t="s">
        <v>72</v>
      </c>
      <c r="F349" s="144">
        <v>1435121</v>
      </c>
      <c r="G349" s="187">
        <v>1434420.14</v>
      </c>
      <c r="H349" s="132">
        <f t="shared" si="13"/>
        <v>99.9511636997856</v>
      </c>
      <c r="I349" s="131">
        <v>227567.46</v>
      </c>
      <c r="J349" s="34"/>
    </row>
    <row r="350" spans="1:10" s="35" customFormat="1" ht="12.75">
      <c r="A350" s="134"/>
      <c r="B350" s="176"/>
      <c r="C350" s="143"/>
      <c r="D350" s="72">
        <v>4120</v>
      </c>
      <c r="E350" s="31" t="s">
        <v>40</v>
      </c>
      <c r="F350" s="144">
        <v>172315</v>
      </c>
      <c r="G350" s="111">
        <v>168476.91</v>
      </c>
      <c r="H350" s="132">
        <f t="shared" si="13"/>
        <v>97.77263151785974</v>
      </c>
      <c r="I350" s="131">
        <v>26321.54</v>
      </c>
      <c r="J350" s="34"/>
    </row>
    <row r="351" spans="1:10" s="35" customFormat="1" ht="12.75">
      <c r="A351" s="36"/>
      <c r="B351" s="81"/>
      <c r="C351" s="64"/>
      <c r="D351" s="72">
        <v>4140</v>
      </c>
      <c r="E351" s="31" t="s">
        <v>171</v>
      </c>
      <c r="F351" s="47">
        <v>17404</v>
      </c>
      <c r="G351" s="111">
        <v>17404</v>
      </c>
      <c r="H351" s="32">
        <f aca="true" t="shared" si="14" ref="H351:H369">G351*100/F351</f>
        <v>100</v>
      </c>
      <c r="I351" s="33">
        <v>1525</v>
      </c>
      <c r="J351" s="34"/>
    </row>
    <row r="352" spans="1:10" s="35" customFormat="1" ht="12.75">
      <c r="A352" s="142"/>
      <c r="B352" s="134"/>
      <c r="C352" s="143"/>
      <c r="D352" s="72">
        <v>4170</v>
      </c>
      <c r="E352" s="31" t="s">
        <v>142</v>
      </c>
      <c r="F352" s="144">
        <v>12862</v>
      </c>
      <c r="G352" s="111">
        <v>11869.39</v>
      </c>
      <c r="H352" s="132">
        <f t="shared" si="14"/>
        <v>92.28261545638314</v>
      </c>
      <c r="I352" s="111">
        <v>221.87</v>
      </c>
      <c r="J352" s="34"/>
    </row>
    <row r="353" spans="1:10" s="35" customFormat="1" ht="12.75">
      <c r="A353" s="36"/>
      <c r="B353" s="81"/>
      <c r="C353" s="64"/>
      <c r="D353" s="72">
        <v>4210</v>
      </c>
      <c r="E353" s="31" t="s">
        <v>158</v>
      </c>
      <c r="F353" s="47">
        <v>509415.86</v>
      </c>
      <c r="G353" s="111">
        <v>501829.47</v>
      </c>
      <c r="H353" s="32">
        <f t="shared" si="14"/>
        <v>98.51076682221868</v>
      </c>
      <c r="I353" s="33">
        <v>0</v>
      </c>
      <c r="J353" s="34"/>
    </row>
    <row r="354" spans="1:10" s="35" customFormat="1" ht="12.75">
      <c r="A354" s="36"/>
      <c r="B354" s="81"/>
      <c r="C354" s="64"/>
      <c r="D354" s="72">
        <v>4240</v>
      </c>
      <c r="E354" s="31" t="s">
        <v>173</v>
      </c>
      <c r="F354" s="47">
        <v>248584.06</v>
      </c>
      <c r="G354" s="111">
        <v>247559.75</v>
      </c>
      <c r="H354" s="32">
        <f t="shared" si="14"/>
        <v>99.5879422035347</v>
      </c>
      <c r="I354" s="33">
        <v>0</v>
      </c>
      <c r="J354" s="34"/>
    </row>
    <row r="355" spans="1:10" s="35" customFormat="1" ht="12.75">
      <c r="A355" s="36"/>
      <c r="B355" s="81"/>
      <c r="C355" s="64"/>
      <c r="D355" s="72">
        <v>4260</v>
      </c>
      <c r="E355" s="31" t="s">
        <v>162</v>
      </c>
      <c r="F355" s="47">
        <v>425265</v>
      </c>
      <c r="G355" s="111">
        <v>401654.4</v>
      </c>
      <c r="H355" s="32">
        <f t="shared" si="14"/>
        <v>94.44802652463758</v>
      </c>
      <c r="I355" s="33">
        <v>931.9</v>
      </c>
      <c r="J355" s="34"/>
    </row>
    <row r="356" spans="1:10" s="35" customFormat="1" ht="12.75">
      <c r="A356" s="36"/>
      <c r="B356" s="81"/>
      <c r="C356" s="64"/>
      <c r="D356" s="72">
        <v>4270</v>
      </c>
      <c r="E356" s="31" t="s">
        <v>159</v>
      </c>
      <c r="F356" s="47">
        <v>258751</v>
      </c>
      <c r="G356" s="111">
        <v>257167.56</v>
      </c>
      <c r="H356" s="32">
        <f t="shared" si="14"/>
        <v>99.38804487712125</v>
      </c>
      <c r="I356" s="33">
        <v>111.46</v>
      </c>
      <c r="J356" s="34"/>
    </row>
    <row r="357" spans="1:10" s="35" customFormat="1" ht="12.75">
      <c r="A357" s="62"/>
      <c r="B357" s="36"/>
      <c r="C357" s="64"/>
      <c r="D357" s="72">
        <v>4280</v>
      </c>
      <c r="E357" s="31" t="s">
        <v>160</v>
      </c>
      <c r="F357" s="47">
        <v>7175</v>
      </c>
      <c r="G357" s="111">
        <v>7081</v>
      </c>
      <c r="H357" s="32">
        <f t="shared" si="14"/>
        <v>98.68989547038328</v>
      </c>
      <c r="I357" s="33">
        <v>0</v>
      </c>
      <c r="J357" s="34"/>
    </row>
    <row r="358" spans="1:10" s="35" customFormat="1" ht="12.75">
      <c r="A358" s="62"/>
      <c r="B358" s="36"/>
      <c r="C358" s="64"/>
      <c r="D358" s="72">
        <v>4300</v>
      </c>
      <c r="E358" s="31" t="s">
        <v>161</v>
      </c>
      <c r="F358" s="47">
        <v>100416</v>
      </c>
      <c r="G358" s="111">
        <v>96733.03</v>
      </c>
      <c r="H358" s="32">
        <f t="shared" si="14"/>
        <v>96.33228768323774</v>
      </c>
      <c r="I358" s="33">
        <v>0</v>
      </c>
      <c r="J358" s="34"/>
    </row>
    <row r="359" spans="1:10" s="35" customFormat="1" ht="12.75">
      <c r="A359" s="62"/>
      <c r="B359" s="36"/>
      <c r="C359" s="64"/>
      <c r="D359" s="72">
        <v>4360</v>
      </c>
      <c r="E359" s="31" t="s">
        <v>227</v>
      </c>
      <c r="F359" s="47">
        <v>25429</v>
      </c>
      <c r="G359" s="111">
        <v>24620.97</v>
      </c>
      <c r="H359" s="32">
        <f t="shared" si="14"/>
        <v>96.82240748751425</v>
      </c>
      <c r="I359" s="33">
        <v>0</v>
      </c>
      <c r="J359" s="34"/>
    </row>
    <row r="360" spans="1:10" s="35" customFormat="1" ht="12.75">
      <c r="A360" s="62"/>
      <c r="B360" s="36"/>
      <c r="C360" s="64"/>
      <c r="D360" s="72">
        <v>4410</v>
      </c>
      <c r="E360" s="31" t="s">
        <v>164</v>
      </c>
      <c r="F360" s="47">
        <v>8823</v>
      </c>
      <c r="G360" s="111">
        <v>7564.13</v>
      </c>
      <c r="H360" s="32">
        <f t="shared" si="14"/>
        <v>85.73195058370169</v>
      </c>
      <c r="I360" s="33">
        <v>0</v>
      </c>
      <c r="J360" s="34"/>
    </row>
    <row r="361" spans="1:9" s="56" customFormat="1" ht="12.75">
      <c r="A361" s="62"/>
      <c r="B361" s="36"/>
      <c r="C361" s="64"/>
      <c r="D361" s="72">
        <v>4430</v>
      </c>
      <c r="E361" s="31" t="s">
        <v>166</v>
      </c>
      <c r="F361" s="47">
        <v>6183</v>
      </c>
      <c r="G361" s="111">
        <v>3778.48</v>
      </c>
      <c r="H361" s="32">
        <f t="shared" si="14"/>
        <v>61.110787643538735</v>
      </c>
      <c r="I361" s="33">
        <v>0</v>
      </c>
    </row>
    <row r="362" spans="1:9" s="56" customFormat="1" ht="12.75">
      <c r="A362" s="62"/>
      <c r="B362" s="36"/>
      <c r="C362" s="64"/>
      <c r="D362" s="72">
        <v>4440</v>
      </c>
      <c r="E362" s="31" t="s">
        <v>167</v>
      </c>
      <c r="F362" s="47">
        <v>540556</v>
      </c>
      <c r="G362" s="111">
        <v>540556</v>
      </c>
      <c r="H362" s="32">
        <f t="shared" si="14"/>
        <v>100</v>
      </c>
      <c r="I362" s="33">
        <v>0</v>
      </c>
    </row>
    <row r="363" spans="1:10" s="18" customFormat="1" ht="12.75">
      <c r="A363" s="62"/>
      <c r="B363" s="36"/>
      <c r="C363" s="64"/>
      <c r="D363" s="72">
        <v>4480</v>
      </c>
      <c r="E363" s="31" t="s">
        <v>174</v>
      </c>
      <c r="F363" s="47">
        <v>351</v>
      </c>
      <c r="G363" s="111">
        <v>351</v>
      </c>
      <c r="H363" s="32">
        <f t="shared" si="14"/>
        <v>100</v>
      </c>
      <c r="I363" s="33">
        <v>0</v>
      </c>
      <c r="J363" s="17"/>
    </row>
    <row r="364" spans="1:10" s="18" customFormat="1" ht="25.5">
      <c r="A364" s="36"/>
      <c r="B364" s="81"/>
      <c r="C364" s="64"/>
      <c r="D364" s="72">
        <v>4520</v>
      </c>
      <c r="E364" s="31" t="s">
        <v>169</v>
      </c>
      <c r="F364" s="47">
        <v>14099</v>
      </c>
      <c r="G364" s="111">
        <v>13930.18</v>
      </c>
      <c r="H364" s="32">
        <f t="shared" si="14"/>
        <v>98.80261011419249</v>
      </c>
      <c r="I364" s="33">
        <v>0</v>
      </c>
      <c r="J364" s="17"/>
    </row>
    <row r="365" spans="1:9" s="5" customFormat="1" ht="25.5">
      <c r="A365" s="75"/>
      <c r="B365" s="367"/>
      <c r="C365" s="64"/>
      <c r="D365" s="72">
        <v>4700</v>
      </c>
      <c r="E365" s="31" t="s">
        <v>190</v>
      </c>
      <c r="F365" s="47">
        <v>6259</v>
      </c>
      <c r="G365" s="111">
        <v>6206.5</v>
      </c>
      <c r="H365" s="32">
        <f t="shared" si="14"/>
        <v>99.16120786068062</v>
      </c>
      <c r="I365" s="33">
        <v>0</v>
      </c>
    </row>
    <row r="366" spans="1:11" s="133" customFormat="1" ht="12.75">
      <c r="A366" s="15" t="s">
        <v>74</v>
      </c>
      <c r="B366" s="16">
        <v>14</v>
      </c>
      <c r="C366" s="55"/>
      <c r="D366" s="55"/>
      <c r="E366" s="78"/>
      <c r="F366" s="55"/>
      <c r="G366" s="464"/>
      <c r="H366" s="79" t="s">
        <v>77</v>
      </c>
      <c r="I366" s="77" t="s">
        <v>77</v>
      </c>
      <c r="K366" s="417">
        <f>SUM(F380:F389)</f>
        <v>317900</v>
      </c>
    </row>
    <row r="367" spans="1:9" s="133" customFormat="1" ht="13.5" thickBot="1">
      <c r="A367" s="15"/>
      <c r="B367" s="16"/>
      <c r="C367" s="55"/>
      <c r="D367" s="55"/>
      <c r="E367" s="78"/>
      <c r="F367" s="55"/>
      <c r="G367" s="464"/>
      <c r="H367" s="79"/>
      <c r="I367" s="77"/>
    </row>
    <row r="368" spans="1:11" s="35" customFormat="1" ht="13.5" thickBot="1">
      <c r="A368" s="19" t="s">
        <v>36</v>
      </c>
      <c r="B368" s="20" t="s">
        <v>69</v>
      </c>
      <c r="C368" s="649" t="s">
        <v>49</v>
      </c>
      <c r="D368" s="650"/>
      <c r="E368" s="21" t="s">
        <v>35</v>
      </c>
      <c r="F368" s="20" t="s">
        <v>78</v>
      </c>
      <c r="G368" s="386" t="s">
        <v>79</v>
      </c>
      <c r="H368" s="22" t="s">
        <v>80</v>
      </c>
      <c r="I368" s="197" t="s">
        <v>85</v>
      </c>
      <c r="J368" s="34"/>
      <c r="K368" s="333" t="s">
        <v>77</v>
      </c>
    </row>
    <row r="369" spans="1:9" s="5" customFormat="1" ht="12.75">
      <c r="A369" s="134"/>
      <c r="B369" s="176"/>
      <c r="C369" s="143"/>
      <c r="D369" s="143"/>
      <c r="E369" s="31" t="s">
        <v>19</v>
      </c>
      <c r="F369" s="47">
        <f>SUM(F371)</f>
        <v>648000</v>
      </c>
      <c r="G369" s="47">
        <f>SUM(G371)</f>
        <v>562433.27</v>
      </c>
      <c r="H369" s="32">
        <f t="shared" si="14"/>
        <v>86.79525771604938</v>
      </c>
      <c r="I369" s="33">
        <f>SUM(I371)</f>
        <v>0</v>
      </c>
    </row>
    <row r="370" spans="1:11" s="133" customFormat="1" ht="12.75">
      <c r="A370" s="62"/>
      <c r="B370" s="63"/>
      <c r="C370" s="69"/>
      <c r="D370" s="69"/>
      <c r="E370" s="71" t="s">
        <v>81</v>
      </c>
      <c r="F370" s="205"/>
      <c r="G370" s="111"/>
      <c r="H370" s="32" t="s">
        <v>77</v>
      </c>
      <c r="I370" s="33"/>
      <c r="K370" s="417">
        <f>SUM(F377:F399)</f>
        <v>17107310</v>
      </c>
    </row>
    <row r="371" spans="1:9" s="133" customFormat="1" ht="12.75">
      <c r="A371" s="312"/>
      <c r="B371" s="214"/>
      <c r="C371" s="372"/>
      <c r="D371" s="371">
        <v>6050</v>
      </c>
      <c r="E371" s="66" t="s">
        <v>64</v>
      </c>
      <c r="F371" s="181">
        <v>648000</v>
      </c>
      <c r="G371" s="193">
        <v>562433.27</v>
      </c>
      <c r="H371" s="49">
        <f>G371*100/F371</f>
        <v>86.79525771604938</v>
      </c>
      <c r="I371" s="67">
        <v>0</v>
      </c>
    </row>
    <row r="372" spans="1:11" s="35" customFormat="1" ht="25.5">
      <c r="A372" s="312"/>
      <c r="B372" s="214"/>
      <c r="C372" s="372"/>
      <c r="D372" s="293"/>
      <c r="E372" s="473" t="s">
        <v>199</v>
      </c>
      <c r="F372" s="370"/>
      <c r="G372" s="45">
        <v>0</v>
      </c>
      <c r="H372" s="385"/>
      <c r="I372" s="219">
        <v>0</v>
      </c>
      <c r="J372" s="34"/>
      <c r="K372" s="333">
        <f>SUM(G372:G376)</f>
        <v>562433.27</v>
      </c>
    </row>
    <row r="373" spans="1:11" s="35" customFormat="1" ht="25.5">
      <c r="A373" s="312"/>
      <c r="B373" s="214"/>
      <c r="C373" s="372"/>
      <c r="D373" s="293"/>
      <c r="E373" s="473" t="s">
        <v>200</v>
      </c>
      <c r="F373" s="370"/>
      <c r="G373" s="45">
        <v>3908.62</v>
      </c>
      <c r="H373" s="385"/>
      <c r="I373" s="219">
        <v>0</v>
      </c>
      <c r="J373" s="34"/>
      <c r="K373" s="333" t="s">
        <v>77</v>
      </c>
    </row>
    <row r="374" spans="1:11" s="35" customFormat="1" ht="12.75">
      <c r="A374" s="312"/>
      <c r="B374" s="214"/>
      <c r="C374" s="372"/>
      <c r="D374" s="293"/>
      <c r="E374" s="473" t="s">
        <v>319</v>
      </c>
      <c r="F374" s="370"/>
      <c r="G374" s="45">
        <v>31734</v>
      </c>
      <c r="H374" s="385"/>
      <c r="I374" s="219">
        <v>0</v>
      </c>
      <c r="J374" s="34"/>
      <c r="K374" s="333" t="s">
        <v>77</v>
      </c>
    </row>
    <row r="375" spans="1:11" s="35" customFormat="1" ht="12.75">
      <c r="A375" s="312"/>
      <c r="B375" s="214"/>
      <c r="C375" s="372"/>
      <c r="D375" s="293"/>
      <c r="E375" s="473" t="s">
        <v>320</v>
      </c>
      <c r="F375" s="617" t="s">
        <v>276</v>
      </c>
      <c r="G375" s="45">
        <v>65000</v>
      </c>
      <c r="H375" s="385"/>
      <c r="I375" s="219">
        <v>0</v>
      </c>
      <c r="J375" s="34"/>
      <c r="K375" s="333" t="s">
        <v>77</v>
      </c>
    </row>
    <row r="376" spans="1:11" s="35" customFormat="1" ht="38.25">
      <c r="A376" s="312"/>
      <c r="B376" s="307"/>
      <c r="C376" s="372"/>
      <c r="D376" s="293"/>
      <c r="E376" s="473" t="s">
        <v>321</v>
      </c>
      <c r="F376" s="370"/>
      <c r="G376" s="45">
        <v>461790.65</v>
      </c>
      <c r="H376" s="385"/>
      <c r="I376" s="219">
        <v>0</v>
      </c>
      <c r="J376" s="34"/>
      <c r="K376" s="333" t="s">
        <v>77</v>
      </c>
    </row>
    <row r="377" spans="1:9" s="133" customFormat="1" ht="12.75">
      <c r="A377" s="13"/>
      <c r="B377" s="92">
        <v>80103</v>
      </c>
      <c r="C377" s="2"/>
      <c r="D377" s="3"/>
      <c r="E377" s="25" t="s">
        <v>29</v>
      </c>
      <c r="F377" s="185">
        <f>SUM(F378)</f>
        <v>317900</v>
      </c>
      <c r="G377" s="515">
        <f>SUM(G378)</f>
        <v>315652.93</v>
      </c>
      <c r="H377" s="26">
        <f>G377*100/F377</f>
        <v>99.29315193457062</v>
      </c>
      <c r="I377" s="27">
        <f>SUM(I378)</f>
        <v>28957.11</v>
      </c>
    </row>
    <row r="378" spans="1:11" s="133" customFormat="1" ht="38.25">
      <c r="A378" s="110"/>
      <c r="B378" s="124"/>
      <c r="C378" s="30"/>
      <c r="D378" s="29"/>
      <c r="E378" s="31" t="s">
        <v>97</v>
      </c>
      <c r="F378" s="146">
        <f>SUM(F380:F389)</f>
        <v>317900</v>
      </c>
      <c r="G378" s="146">
        <f>SUM(G380:G389)</f>
        <v>315652.93</v>
      </c>
      <c r="H378" s="132">
        <f>G378*100/F378</f>
        <v>99.29315193457062</v>
      </c>
      <c r="I378" s="131">
        <f>SUM(I380:I389)</f>
        <v>28957.11</v>
      </c>
      <c r="K378" s="319" t="s">
        <v>77</v>
      </c>
    </row>
    <row r="379" spans="1:9" s="133" customFormat="1" ht="12.75">
      <c r="A379" s="345"/>
      <c r="B379" s="318"/>
      <c r="C379" s="135"/>
      <c r="D379" s="135"/>
      <c r="E379" s="39" t="s">
        <v>81</v>
      </c>
      <c r="F379" s="147"/>
      <c r="G379" s="111"/>
      <c r="H379" s="132" t="s">
        <v>77</v>
      </c>
      <c r="I379" s="131"/>
    </row>
    <row r="380" spans="1:9" s="133" customFormat="1" ht="38.25">
      <c r="A380" s="62"/>
      <c r="B380" s="36"/>
      <c r="C380" s="64"/>
      <c r="D380" s="72">
        <v>3020</v>
      </c>
      <c r="E380" s="31" t="s">
        <v>12</v>
      </c>
      <c r="F380" s="106">
        <v>15328</v>
      </c>
      <c r="G380" s="111">
        <v>15091.16</v>
      </c>
      <c r="H380" s="32">
        <f>G380*100/F380</f>
        <v>98.45485386221294</v>
      </c>
      <c r="I380" s="33">
        <v>371.05</v>
      </c>
    </row>
    <row r="381" spans="1:10" s="35" customFormat="1" ht="12.75">
      <c r="A381" s="134"/>
      <c r="B381" s="176"/>
      <c r="C381" s="143"/>
      <c r="D381" s="72">
        <v>4010</v>
      </c>
      <c r="E381" s="31" t="s">
        <v>25</v>
      </c>
      <c r="F381" s="144">
        <v>205077</v>
      </c>
      <c r="G381" s="111">
        <v>203673.22</v>
      </c>
      <c r="H381" s="132">
        <f>G381*100/F381</f>
        <v>99.31548637828718</v>
      </c>
      <c r="I381" s="131">
        <v>5765.2</v>
      </c>
      <c r="J381" s="34"/>
    </row>
    <row r="382" spans="1:10" s="35" customFormat="1" ht="12.75">
      <c r="A382" s="345"/>
      <c r="B382" s="134"/>
      <c r="C382" s="143"/>
      <c r="D382" s="72">
        <v>4040</v>
      </c>
      <c r="E382" s="31" t="s">
        <v>62</v>
      </c>
      <c r="F382" s="148">
        <v>15542</v>
      </c>
      <c r="G382" s="111">
        <v>15540.51</v>
      </c>
      <c r="H382" s="132">
        <f>G382*100/F382</f>
        <v>99.99041307425041</v>
      </c>
      <c r="I382" s="131">
        <v>16255.6</v>
      </c>
      <c r="J382" s="34"/>
    </row>
    <row r="383" spans="1:10" s="35" customFormat="1" ht="12.75">
      <c r="A383" s="134"/>
      <c r="B383" s="176"/>
      <c r="C383" s="143"/>
      <c r="D383" s="72">
        <v>4110</v>
      </c>
      <c r="E383" s="31" t="s">
        <v>72</v>
      </c>
      <c r="F383" s="148">
        <v>40145</v>
      </c>
      <c r="G383" s="111">
        <v>39735.29</v>
      </c>
      <c r="H383" s="132">
        <f aca="true" t="shared" si="15" ref="H383:H389">G383*100/F383</f>
        <v>98.9794245858762</v>
      </c>
      <c r="I383" s="131">
        <v>5774.38</v>
      </c>
      <c r="J383" s="34"/>
    </row>
    <row r="384" spans="1:10" s="35" customFormat="1" ht="12.75">
      <c r="A384" s="134"/>
      <c r="B384" s="176"/>
      <c r="C384" s="143"/>
      <c r="D384" s="72">
        <v>4120</v>
      </c>
      <c r="E384" s="31" t="s">
        <v>40</v>
      </c>
      <c r="F384" s="149">
        <v>5418</v>
      </c>
      <c r="G384" s="111">
        <v>5289.81</v>
      </c>
      <c r="H384" s="150">
        <f t="shared" si="15"/>
        <v>97.63399778516057</v>
      </c>
      <c r="I384" s="131">
        <v>790.88</v>
      </c>
      <c r="J384" s="34"/>
    </row>
    <row r="385" spans="1:9" s="5" customFormat="1" ht="12.75">
      <c r="A385" s="36"/>
      <c r="B385" s="81"/>
      <c r="C385" s="64"/>
      <c r="D385" s="72">
        <v>4210</v>
      </c>
      <c r="E385" s="31" t="s">
        <v>158</v>
      </c>
      <c r="F385" s="47">
        <v>11555</v>
      </c>
      <c r="G385" s="111">
        <v>11543.37</v>
      </c>
      <c r="H385" s="32">
        <f t="shared" si="15"/>
        <v>99.89935093033318</v>
      </c>
      <c r="I385" s="33">
        <v>0</v>
      </c>
    </row>
    <row r="386" spans="1:9" s="5" customFormat="1" ht="12.75">
      <c r="A386" s="36"/>
      <c r="B386" s="81"/>
      <c r="C386" s="64"/>
      <c r="D386" s="72">
        <v>4240</v>
      </c>
      <c r="E386" s="31" t="s">
        <v>173</v>
      </c>
      <c r="F386" s="47">
        <v>5000</v>
      </c>
      <c r="G386" s="111">
        <v>4999.54</v>
      </c>
      <c r="H386" s="32">
        <f t="shared" si="15"/>
        <v>99.9908</v>
      </c>
      <c r="I386" s="33">
        <v>0</v>
      </c>
    </row>
    <row r="387" spans="1:13" s="133" customFormat="1" ht="12.75">
      <c r="A387" s="36"/>
      <c r="B387" s="81"/>
      <c r="C387" s="64"/>
      <c r="D387" s="72">
        <v>4260</v>
      </c>
      <c r="E387" s="31" t="s">
        <v>162</v>
      </c>
      <c r="F387" s="47">
        <v>230</v>
      </c>
      <c r="G387" s="111">
        <v>225.03</v>
      </c>
      <c r="H387" s="32">
        <f t="shared" si="15"/>
        <v>97.8391304347826</v>
      </c>
      <c r="I387" s="33">
        <v>0</v>
      </c>
      <c r="K387" s="418">
        <f>SUM(F398:F422)</f>
        <v>7040503</v>
      </c>
      <c r="L387" s="319">
        <f>SUM(G398:G422)</f>
        <v>7028128.659999999</v>
      </c>
      <c r="M387" s="319">
        <f>SUM(I398:I422)</f>
        <v>504143.24</v>
      </c>
    </row>
    <row r="388" spans="1:9" s="35" customFormat="1" ht="12.75">
      <c r="A388" s="36"/>
      <c r="B388" s="81"/>
      <c r="C388" s="64"/>
      <c r="D388" s="72">
        <v>4280</v>
      </c>
      <c r="E388" s="31" t="s">
        <v>160</v>
      </c>
      <c r="F388" s="47">
        <v>50</v>
      </c>
      <c r="G388" s="111">
        <v>0</v>
      </c>
      <c r="H388" s="32">
        <f t="shared" si="15"/>
        <v>0</v>
      </c>
      <c r="I388" s="33">
        <v>0</v>
      </c>
    </row>
    <row r="389" spans="1:9" s="35" customFormat="1" ht="12.75">
      <c r="A389" s="36"/>
      <c r="B389" s="367"/>
      <c r="C389" s="64"/>
      <c r="D389" s="72">
        <v>4440</v>
      </c>
      <c r="E389" s="31" t="s">
        <v>167</v>
      </c>
      <c r="F389" s="47">
        <v>19555</v>
      </c>
      <c r="G389" s="111">
        <v>19555</v>
      </c>
      <c r="H389" s="32">
        <f t="shared" si="15"/>
        <v>100</v>
      </c>
      <c r="I389" s="33">
        <v>0</v>
      </c>
    </row>
    <row r="390" spans="1:9" s="35" customFormat="1" ht="12.75">
      <c r="A390" s="13"/>
      <c r="B390" s="92">
        <v>80104</v>
      </c>
      <c r="C390" s="2"/>
      <c r="D390" s="3"/>
      <c r="E390" s="25" t="s">
        <v>71</v>
      </c>
      <c r="F390" s="84">
        <f>SUM(F423,F391)</f>
        <v>7712543</v>
      </c>
      <c r="G390" s="490">
        <f>SUM(G423,G391)</f>
        <v>7674312.259999999</v>
      </c>
      <c r="H390" s="26">
        <f>G390*100/F390</f>
        <v>99.50430435201461</v>
      </c>
      <c r="I390" s="58">
        <f>SUM(I391,I423)</f>
        <v>504143.24</v>
      </c>
    </row>
    <row r="391" spans="1:11" s="35" customFormat="1" ht="38.25">
      <c r="A391" s="110"/>
      <c r="B391" s="124"/>
      <c r="C391" s="30"/>
      <c r="D391" s="29"/>
      <c r="E391" s="31" t="s">
        <v>98</v>
      </c>
      <c r="F391" s="130">
        <f>SUM(F396:F422)</f>
        <v>7187803</v>
      </c>
      <c r="G391" s="130">
        <f>SUM(G396:G422)</f>
        <v>7150145.709999999</v>
      </c>
      <c r="H391" s="132">
        <f>G391*100/F391</f>
        <v>99.47609457298702</v>
      </c>
      <c r="I391" s="131">
        <f>SUM(I396:I422)</f>
        <v>504143.24</v>
      </c>
      <c r="J391" s="34"/>
      <c r="K391" s="333" t="s">
        <v>77</v>
      </c>
    </row>
    <row r="392" spans="1:9" s="133" customFormat="1" ht="12.75">
      <c r="A392" s="591"/>
      <c r="B392" s="390"/>
      <c r="C392" s="177"/>
      <c r="D392" s="177"/>
      <c r="E392" s="71" t="s">
        <v>81</v>
      </c>
      <c r="F392" s="205"/>
      <c r="G392" s="463"/>
      <c r="H392" s="68" t="s">
        <v>77</v>
      </c>
      <c r="I392" s="33"/>
    </row>
    <row r="393" spans="1:10" s="35" customFormat="1" ht="12.75">
      <c r="A393" s="15" t="s">
        <v>74</v>
      </c>
      <c r="B393" s="16">
        <v>15</v>
      </c>
      <c r="C393" s="55"/>
      <c r="D393" s="55"/>
      <c r="E393" s="78"/>
      <c r="F393" s="55"/>
      <c r="G393" s="464"/>
      <c r="H393" s="79" t="s">
        <v>77</v>
      </c>
      <c r="I393" s="77"/>
      <c r="J393" s="34"/>
    </row>
    <row r="394" spans="1:10" s="35" customFormat="1" ht="13.5" thickBot="1">
      <c r="A394" s="15"/>
      <c r="B394" s="16"/>
      <c r="C394" s="55"/>
      <c r="D394" s="55"/>
      <c r="E394" s="78"/>
      <c r="F394" s="55"/>
      <c r="G394" s="464"/>
      <c r="H394" s="79"/>
      <c r="I394" s="77"/>
      <c r="J394" s="34"/>
    </row>
    <row r="395" spans="1:10" s="35" customFormat="1" ht="13.5" thickBot="1">
      <c r="A395" s="19" t="s">
        <v>36</v>
      </c>
      <c r="B395" s="20" t="s">
        <v>69</v>
      </c>
      <c r="C395" s="649" t="s">
        <v>49</v>
      </c>
      <c r="D395" s="650"/>
      <c r="E395" s="21" t="s">
        <v>35</v>
      </c>
      <c r="F395" s="20" t="s">
        <v>78</v>
      </c>
      <c r="G395" s="386" t="s">
        <v>79</v>
      </c>
      <c r="H395" s="22" t="s">
        <v>80</v>
      </c>
      <c r="I395" s="197" t="s">
        <v>85</v>
      </c>
      <c r="J395" s="34"/>
    </row>
    <row r="396" spans="1:9" s="133" customFormat="1" ht="12.75">
      <c r="A396" s="36"/>
      <c r="B396" s="81"/>
      <c r="C396" s="38"/>
      <c r="D396" s="41">
        <v>2310</v>
      </c>
      <c r="E396" s="39" t="s">
        <v>201</v>
      </c>
      <c r="F396" s="87">
        <v>147300</v>
      </c>
      <c r="G396" s="504">
        <v>122017.05</v>
      </c>
      <c r="H396" s="152">
        <f>G396*100/F396</f>
        <v>82.83574338085539</v>
      </c>
      <c r="I396" s="129">
        <v>0</v>
      </c>
    </row>
    <row r="397" spans="1:11" s="133" customFormat="1" ht="65.25" customHeight="1">
      <c r="A397" s="105"/>
      <c r="B397" s="36"/>
      <c r="C397" s="53"/>
      <c r="D397" s="53"/>
      <c r="E397" s="557" t="s">
        <v>235</v>
      </c>
      <c r="F397" s="52"/>
      <c r="G397" s="505"/>
      <c r="H397" s="68" t="s">
        <v>77</v>
      </c>
      <c r="I397" s="153"/>
      <c r="K397" s="319" t="s">
        <v>77</v>
      </c>
    </row>
    <row r="398" spans="1:9" s="133" customFormat="1" ht="12.75">
      <c r="A398" s="36"/>
      <c r="B398" s="81"/>
      <c r="C398" s="38"/>
      <c r="D398" s="41">
        <v>2540</v>
      </c>
      <c r="E398" s="39" t="s">
        <v>59</v>
      </c>
      <c r="F398" s="87">
        <v>1105964</v>
      </c>
      <c r="G398" s="504">
        <v>1105802.11</v>
      </c>
      <c r="H398" s="152">
        <f>G398*100/F398</f>
        <v>99.98536209135199</v>
      </c>
      <c r="I398" s="129">
        <v>0</v>
      </c>
    </row>
    <row r="399" spans="1:11" s="133" customFormat="1" ht="51">
      <c r="A399" s="105"/>
      <c r="B399" s="36"/>
      <c r="C399" s="53"/>
      <c r="D399" s="53"/>
      <c r="E399" s="54" t="s">
        <v>130</v>
      </c>
      <c r="F399" s="52"/>
      <c r="G399" s="505"/>
      <c r="H399" s="68" t="s">
        <v>77</v>
      </c>
      <c r="I399" s="153"/>
      <c r="K399" s="319" t="s">
        <v>77</v>
      </c>
    </row>
    <row r="400" spans="1:9" s="133" customFormat="1" ht="38.25">
      <c r="A400" s="36"/>
      <c r="B400" s="81"/>
      <c r="C400" s="64"/>
      <c r="D400" s="72">
        <v>3020</v>
      </c>
      <c r="E400" s="31" t="s">
        <v>12</v>
      </c>
      <c r="F400" s="106">
        <v>67520</v>
      </c>
      <c r="G400" s="111">
        <v>67348.36</v>
      </c>
      <c r="H400" s="32">
        <f aca="true" t="shared" si="16" ref="H400:H406">G400*100/F400</f>
        <v>99.74579383886255</v>
      </c>
      <c r="I400" s="33">
        <v>1527.3</v>
      </c>
    </row>
    <row r="401" spans="1:9" s="56" customFormat="1" ht="12.75">
      <c r="A401" s="62"/>
      <c r="B401" s="36"/>
      <c r="C401" s="64"/>
      <c r="D401" s="72">
        <v>4010</v>
      </c>
      <c r="E401" s="31" t="s">
        <v>25</v>
      </c>
      <c r="F401" s="141">
        <v>3470481</v>
      </c>
      <c r="G401" s="187">
        <v>3462517.5</v>
      </c>
      <c r="H401" s="132">
        <f t="shared" si="16"/>
        <v>99.77053613029433</v>
      </c>
      <c r="I401" s="145">
        <v>117907.7</v>
      </c>
    </row>
    <row r="402" spans="1:9" s="56" customFormat="1" ht="12.75">
      <c r="A402" s="142"/>
      <c r="B402" s="134"/>
      <c r="C402" s="143"/>
      <c r="D402" s="72">
        <v>4040</v>
      </c>
      <c r="E402" s="31" t="s">
        <v>62</v>
      </c>
      <c r="F402" s="144">
        <v>274615</v>
      </c>
      <c r="G402" s="111">
        <v>274612.46</v>
      </c>
      <c r="H402" s="132">
        <f t="shared" si="16"/>
        <v>99.99907506873261</v>
      </c>
      <c r="I402" s="131">
        <v>264204.32</v>
      </c>
    </row>
    <row r="403" spans="1:10" s="18" customFormat="1" ht="12.75">
      <c r="A403" s="345"/>
      <c r="B403" s="134"/>
      <c r="C403" s="143"/>
      <c r="D403" s="72">
        <v>4110</v>
      </c>
      <c r="E403" s="31" t="s">
        <v>72</v>
      </c>
      <c r="F403" s="144">
        <v>618699</v>
      </c>
      <c r="G403" s="111">
        <v>618425.05</v>
      </c>
      <c r="H403" s="132">
        <f t="shared" si="16"/>
        <v>99.95572160291192</v>
      </c>
      <c r="I403" s="131">
        <v>90590.55</v>
      </c>
      <c r="J403" s="17"/>
    </row>
    <row r="404" spans="1:9" s="133" customFormat="1" ht="12.75">
      <c r="A404" s="345"/>
      <c r="B404" s="134"/>
      <c r="C404" s="143"/>
      <c r="D404" s="72">
        <v>4120</v>
      </c>
      <c r="E404" s="31" t="s">
        <v>40</v>
      </c>
      <c r="F404" s="148">
        <v>79905</v>
      </c>
      <c r="G404" s="111">
        <v>79788.67</v>
      </c>
      <c r="H404" s="132">
        <f t="shared" si="16"/>
        <v>99.85441461735812</v>
      </c>
      <c r="I404" s="131">
        <v>12586.3</v>
      </c>
    </row>
    <row r="405" spans="1:10" s="35" customFormat="1" ht="25.5">
      <c r="A405" s="134"/>
      <c r="B405" s="176"/>
      <c r="C405" s="143"/>
      <c r="D405" s="72">
        <v>4170</v>
      </c>
      <c r="E405" s="31" t="s">
        <v>88</v>
      </c>
      <c r="F405" s="148">
        <v>7245</v>
      </c>
      <c r="G405" s="111">
        <v>7200</v>
      </c>
      <c r="H405" s="132">
        <f t="shared" si="16"/>
        <v>99.37888198757764</v>
      </c>
      <c r="I405" s="131">
        <v>0</v>
      </c>
      <c r="J405" s="34"/>
    </row>
    <row r="406" spans="1:10" s="35" customFormat="1" ht="12.75">
      <c r="A406" s="36"/>
      <c r="B406" s="81"/>
      <c r="C406" s="64"/>
      <c r="D406" s="72">
        <v>4210</v>
      </c>
      <c r="E406" s="31" t="s">
        <v>158</v>
      </c>
      <c r="F406" s="47">
        <v>155305</v>
      </c>
      <c r="G406" s="111">
        <v>155258.18</v>
      </c>
      <c r="H406" s="32">
        <f t="shared" si="16"/>
        <v>99.96985287015872</v>
      </c>
      <c r="I406" s="33">
        <v>1789.88</v>
      </c>
      <c r="J406" s="34"/>
    </row>
    <row r="407" spans="1:10" s="35" customFormat="1" ht="12.75">
      <c r="A407" s="36"/>
      <c r="B407" s="81"/>
      <c r="C407" s="64"/>
      <c r="D407" s="72">
        <v>4220</v>
      </c>
      <c r="E407" s="31" t="s">
        <v>175</v>
      </c>
      <c r="F407" s="47">
        <v>328569</v>
      </c>
      <c r="G407" s="111">
        <v>326510.08</v>
      </c>
      <c r="H407" s="32">
        <f aca="true" t="shared" si="17" ref="H407:H423">G407*100/F407</f>
        <v>99.37336754228184</v>
      </c>
      <c r="I407" s="33">
        <v>1119.34</v>
      </c>
      <c r="J407" s="34"/>
    </row>
    <row r="408" spans="1:9" s="5" customFormat="1" ht="12.75">
      <c r="A408" s="62"/>
      <c r="B408" s="36"/>
      <c r="C408" s="64"/>
      <c r="D408" s="72">
        <v>4240</v>
      </c>
      <c r="E408" s="31" t="s">
        <v>173</v>
      </c>
      <c r="F408" s="47">
        <v>16680</v>
      </c>
      <c r="G408" s="111">
        <v>16638.5</v>
      </c>
      <c r="H408" s="32">
        <f t="shared" si="17"/>
        <v>99.75119904076739</v>
      </c>
      <c r="I408" s="33">
        <v>0</v>
      </c>
    </row>
    <row r="409" spans="1:10" s="35" customFormat="1" ht="12.75">
      <c r="A409" s="62"/>
      <c r="B409" s="36"/>
      <c r="C409" s="64"/>
      <c r="D409" s="72">
        <v>4260</v>
      </c>
      <c r="E409" s="31" t="s">
        <v>162</v>
      </c>
      <c r="F409" s="47">
        <v>232701</v>
      </c>
      <c r="G409" s="111">
        <v>232152.36</v>
      </c>
      <c r="H409" s="32">
        <f t="shared" si="17"/>
        <v>99.764229633736</v>
      </c>
      <c r="I409" s="33">
        <v>14368.85</v>
      </c>
      <c r="J409" s="34"/>
    </row>
    <row r="410" spans="1:10" s="35" customFormat="1" ht="12.75">
      <c r="A410" s="62"/>
      <c r="B410" s="36"/>
      <c r="C410" s="64"/>
      <c r="D410" s="72">
        <v>4270</v>
      </c>
      <c r="E410" s="31" t="s">
        <v>159</v>
      </c>
      <c r="F410" s="47">
        <v>303649</v>
      </c>
      <c r="G410" s="111">
        <v>303531.59</v>
      </c>
      <c r="H410" s="32">
        <f t="shared" si="17"/>
        <v>99.96133364509681</v>
      </c>
      <c r="I410" s="33">
        <v>0</v>
      </c>
      <c r="J410" s="34"/>
    </row>
    <row r="411" spans="1:10" s="35" customFormat="1" ht="12.75">
      <c r="A411" s="62"/>
      <c r="B411" s="36"/>
      <c r="C411" s="64"/>
      <c r="D411" s="72">
        <v>4280</v>
      </c>
      <c r="E411" s="31" t="s">
        <v>160</v>
      </c>
      <c r="F411" s="47">
        <v>7902</v>
      </c>
      <c r="G411" s="111">
        <v>7898</v>
      </c>
      <c r="H411" s="32">
        <f t="shared" si="17"/>
        <v>99.94937990382182</v>
      </c>
      <c r="I411" s="33">
        <v>0</v>
      </c>
      <c r="J411" s="34"/>
    </row>
    <row r="412" spans="1:10" s="35" customFormat="1" ht="12.75">
      <c r="A412" s="36"/>
      <c r="B412" s="81"/>
      <c r="C412" s="64"/>
      <c r="D412" s="72">
        <v>4300</v>
      </c>
      <c r="E412" s="31" t="s">
        <v>161</v>
      </c>
      <c r="F412" s="47">
        <v>96635</v>
      </c>
      <c r="G412" s="111">
        <v>96421.29</v>
      </c>
      <c r="H412" s="32">
        <f t="shared" si="17"/>
        <v>99.77884824339007</v>
      </c>
      <c r="I412" s="33">
        <v>0</v>
      </c>
      <c r="J412" s="34"/>
    </row>
    <row r="413" spans="1:10" s="35" customFormat="1" ht="12.75">
      <c r="A413" s="36"/>
      <c r="B413" s="81"/>
      <c r="C413" s="64"/>
      <c r="D413" s="72">
        <v>4360</v>
      </c>
      <c r="E413" s="31" t="s">
        <v>227</v>
      </c>
      <c r="F413" s="47">
        <v>13591</v>
      </c>
      <c r="G413" s="111">
        <v>13564.68</v>
      </c>
      <c r="H413" s="32">
        <f t="shared" si="17"/>
        <v>99.80634243249209</v>
      </c>
      <c r="I413" s="33">
        <v>49</v>
      </c>
      <c r="J413" s="34"/>
    </row>
    <row r="414" spans="1:10" s="35" customFormat="1" ht="24.75" customHeight="1">
      <c r="A414" s="36"/>
      <c r="B414" s="81"/>
      <c r="C414" s="64"/>
      <c r="D414" s="72">
        <v>4390</v>
      </c>
      <c r="E414" s="31" t="s">
        <v>322</v>
      </c>
      <c r="F414" s="47">
        <v>3690</v>
      </c>
      <c r="G414" s="111">
        <v>3690</v>
      </c>
      <c r="H414" s="32">
        <f t="shared" si="17"/>
        <v>100</v>
      </c>
      <c r="I414" s="33"/>
      <c r="J414" s="34"/>
    </row>
    <row r="415" spans="1:10" s="35" customFormat="1" ht="12.75">
      <c r="A415" s="36"/>
      <c r="B415" s="81"/>
      <c r="C415" s="64"/>
      <c r="D415" s="72">
        <v>4410</v>
      </c>
      <c r="E415" s="31" t="s">
        <v>164</v>
      </c>
      <c r="F415" s="47">
        <v>1087</v>
      </c>
      <c r="G415" s="111">
        <v>1075.21</v>
      </c>
      <c r="H415" s="32">
        <f t="shared" si="17"/>
        <v>98.91536338546459</v>
      </c>
      <c r="I415" s="33">
        <v>0</v>
      </c>
      <c r="J415" s="34"/>
    </row>
    <row r="416" spans="1:9" s="35" customFormat="1" ht="12.75">
      <c r="A416" s="62"/>
      <c r="B416" s="36"/>
      <c r="C416" s="64"/>
      <c r="D416" s="72">
        <v>4430</v>
      </c>
      <c r="E416" s="31" t="s">
        <v>166</v>
      </c>
      <c r="F416" s="47">
        <v>471</v>
      </c>
      <c r="G416" s="111">
        <v>468.31</v>
      </c>
      <c r="H416" s="32">
        <f t="shared" si="17"/>
        <v>99.42887473460722</v>
      </c>
      <c r="I416" s="33">
        <v>0</v>
      </c>
    </row>
    <row r="417" spans="1:9" s="35" customFormat="1" ht="12.75">
      <c r="A417" s="75"/>
      <c r="B417" s="367"/>
      <c r="C417" s="64"/>
      <c r="D417" s="72">
        <v>4440</v>
      </c>
      <c r="E417" s="31" t="s">
        <v>167</v>
      </c>
      <c r="F417" s="47">
        <v>238115</v>
      </c>
      <c r="G417" s="111">
        <v>237648</v>
      </c>
      <c r="H417" s="32">
        <f t="shared" si="17"/>
        <v>99.8038762782689</v>
      </c>
      <c r="I417" s="33">
        <v>0</v>
      </c>
    </row>
    <row r="418" spans="1:9" s="133" customFormat="1" ht="12.75">
      <c r="A418" s="15" t="s">
        <v>74</v>
      </c>
      <c r="B418" s="16">
        <v>16</v>
      </c>
      <c r="C418" s="55"/>
      <c r="D418" s="55"/>
      <c r="E418" s="78"/>
      <c r="F418" s="55"/>
      <c r="G418" s="464"/>
      <c r="H418" s="79" t="s">
        <v>77</v>
      </c>
      <c r="I418" s="77"/>
    </row>
    <row r="419" spans="1:9" s="133" customFormat="1" ht="13.5" thickBot="1">
      <c r="A419" s="15"/>
      <c r="B419" s="16"/>
      <c r="C419" s="55"/>
      <c r="D419" s="55"/>
      <c r="E419" s="78"/>
      <c r="F419" s="55"/>
      <c r="G419" s="464"/>
      <c r="H419" s="79"/>
      <c r="I419" s="77"/>
    </row>
    <row r="420" spans="1:11" s="133" customFormat="1" ht="13.5" thickBot="1">
      <c r="A420" s="19" t="s">
        <v>36</v>
      </c>
      <c r="B420" s="20" t="s">
        <v>69</v>
      </c>
      <c r="C420" s="649" t="s">
        <v>49</v>
      </c>
      <c r="D420" s="650"/>
      <c r="E420" s="21" t="s">
        <v>35</v>
      </c>
      <c r="F420" s="20" t="s">
        <v>78</v>
      </c>
      <c r="G420" s="386" t="s">
        <v>79</v>
      </c>
      <c r="H420" s="22" t="s">
        <v>80</v>
      </c>
      <c r="I420" s="197" t="s">
        <v>85</v>
      </c>
      <c r="K420" s="319" t="s">
        <v>77</v>
      </c>
    </row>
    <row r="421" spans="1:10" s="18" customFormat="1" ht="25.5">
      <c r="A421" s="62"/>
      <c r="B421" s="36"/>
      <c r="C421" s="64"/>
      <c r="D421" s="72">
        <v>4520</v>
      </c>
      <c r="E421" s="31" t="s">
        <v>169</v>
      </c>
      <c r="F421" s="47">
        <v>12094</v>
      </c>
      <c r="G421" s="111">
        <v>11993.31</v>
      </c>
      <c r="H421" s="32">
        <f t="shared" si="17"/>
        <v>99.16743839920622</v>
      </c>
      <c r="I421" s="33">
        <v>0</v>
      </c>
      <c r="J421" s="17"/>
    </row>
    <row r="422" spans="1:9" s="35" customFormat="1" ht="25.5">
      <c r="A422" s="36"/>
      <c r="B422" s="367"/>
      <c r="C422" s="64"/>
      <c r="D422" s="72">
        <v>4700</v>
      </c>
      <c r="E422" s="31" t="s">
        <v>190</v>
      </c>
      <c r="F422" s="47">
        <v>5585</v>
      </c>
      <c r="G422" s="111">
        <v>5585</v>
      </c>
      <c r="H422" s="32">
        <f t="shared" si="17"/>
        <v>100</v>
      </c>
      <c r="I422" s="33">
        <v>0</v>
      </c>
    </row>
    <row r="423" spans="1:9" s="5" customFormat="1" ht="12.75">
      <c r="A423" s="134"/>
      <c r="B423" s="176"/>
      <c r="C423" s="143"/>
      <c r="D423" s="143"/>
      <c r="E423" s="31" t="s">
        <v>19</v>
      </c>
      <c r="F423" s="47">
        <f>SUM(F428,F425)</f>
        <v>524740</v>
      </c>
      <c r="G423" s="47">
        <f>SUM(G428,G425)</f>
        <v>524166.55</v>
      </c>
      <c r="H423" s="32">
        <f t="shared" si="17"/>
        <v>99.89071730761901</v>
      </c>
      <c r="I423" s="33">
        <f>SUM(I428,I425)</f>
        <v>0</v>
      </c>
    </row>
    <row r="424" spans="1:11" s="133" customFormat="1" ht="12.75">
      <c r="A424" s="62"/>
      <c r="B424" s="63"/>
      <c r="C424" s="69"/>
      <c r="D424" s="69"/>
      <c r="E424" s="71" t="s">
        <v>81</v>
      </c>
      <c r="F424" s="205"/>
      <c r="G424" s="111"/>
      <c r="H424" s="32" t="s">
        <v>77</v>
      </c>
      <c r="I424" s="33"/>
      <c r="K424" s="417">
        <f>SUM(F444:F463)</f>
        <v>6578008.83</v>
      </c>
    </row>
    <row r="425" spans="1:9" s="133" customFormat="1" ht="12.75">
      <c r="A425" s="312"/>
      <c r="B425" s="214"/>
      <c r="C425" s="546"/>
      <c r="D425" s="547">
        <v>6050</v>
      </c>
      <c r="E425" s="66" t="s">
        <v>64</v>
      </c>
      <c r="F425" s="181">
        <v>514386</v>
      </c>
      <c r="G425" s="193">
        <v>513812.85</v>
      </c>
      <c r="H425" s="49">
        <f>G425*100/F425</f>
        <v>99.88857589436726</v>
      </c>
      <c r="I425" s="67">
        <f>SUM(I427:I427)</f>
        <v>0</v>
      </c>
    </row>
    <row r="426" spans="1:11" s="35" customFormat="1" ht="25.5">
      <c r="A426" s="312"/>
      <c r="B426" s="312"/>
      <c r="C426" s="548"/>
      <c r="D426" s="210"/>
      <c r="E426" s="545" t="s">
        <v>236</v>
      </c>
      <c r="F426" s="370"/>
      <c r="G426" s="45">
        <v>30385.92</v>
      </c>
      <c r="H426" s="385"/>
      <c r="I426" s="219">
        <v>0</v>
      </c>
      <c r="J426" s="34"/>
      <c r="K426" s="333">
        <f>SUM(G426:G427)</f>
        <v>513812.85</v>
      </c>
    </row>
    <row r="427" spans="1:11" s="35" customFormat="1" ht="25.5">
      <c r="A427" s="312"/>
      <c r="B427" s="312"/>
      <c r="C427" s="544"/>
      <c r="D427" s="377"/>
      <c r="E427" s="545" t="s">
        <v>323</v>
      </c>
      <c r="F427" s="370"/>
      <c r="G427" s="45">
        <v>483426.93</v>
      </c>
      <c r="H427" s="385"/>
      <c r="I427" s="219">
        <v>0</v>
      </c>
      <c r="J427" s="34"/>
      <c r="K427" s="333" t="s">
        <v>77</v>
      </c>
    </row>
    <row r="428" spans="1:9" s="133" customFormat="1" ht="12.75">
      <c r="A428" s="312"/>
      <c r="B428" s="214"/>
      <c r="C428" s="313"/>
      <c r="D428" s="626">
        <v>6060</v>
      </c>
      <c r="E428" s="66" t="s">
        <v>68</v>
      </c>
      <c r="F428" s="181">
        <v>10354</v>
      </c>
      <c r="G428" s="193">
        <v>10353.7</v>
      </c>
      <c r="H428" s="49">
        <f>G428*100/F428</f>
        <v>99.99710256905544</v>
      </c>
      <c r="I428" s="67">
        <v>0</v>
      </c>
    </row>
    <row r="429" spans="1:11" s="35" customFormat="1" ht="25.5">
      <c r="A429" s="312"/>
      <c r="B429" s="312"/>
      <c r="C429" s="312"/>
      <c r="D429" s="342"/>
      <c r="E429" s="545" t="s">
        <v>324</v>
      </c>
      <c r="F429" s="370"/>
      <c r="G429" s="45">
        <v>2800</v>
      </c>
      <c r="H429" s="385"/>
      <c r="I429" s="219">
        <v>0</v>
      </c>
      <c r="J429" s="34"/>
      <c r="K429" s="333">
        <f>SUM(G429:G431)</f>
        <v>10353.7</v>
      </c>
    </row>
    <row r="430" spans="1:11" s="35" customFormat="1" ht="25.5">
      <c r="A430" s="312"/>
      <c r="B430" s="312"/>
      <c r="C430" s="312"/>
      <c r="D430" s="342"/>
      <c r="E430" s="545" t="s">
        <v>325</v>
      </c>
      <c r="F430" s="370"/>
      <c r="G430" s="45">
        <v>2400</v>
      </c>
      <c r="H430" s="385"/>
      <c r="I430" s="219">
        <v>0</v>
      </c>
      <c r="J430" s="34"/>
      <c r="K430" s="333" t="s">
        <v>77</v>
      </c>
    </row>
    <row r="431" spans="1:11" s="35" customFormat="1" ht="25.5">
      <c r="A431" s="312"/>
      <c r="B431" s="544"/>
      <c r="C431" s="544"/>
      <c r="D431" s="377"/>
      <c r="E431" s="545" t="s">
        <v>326</v>
      </c>
      <c r="F431" s="370"/>
      <c r="G431" s="45">
        <v>5153.7</v>
      </c>
      <c r="H431" s="385"/>
      <c r="I431" s="219">
        <v>0</v>
      </c>
      <c r="J431" s="34"/>
      <c r="K431" s="333" t="s">
        <v>77</v>
      </c>
    </row>
    <row r="432" spans="1:9" s="35" customFormat="1" ht="12.75">
      <c r="A432" s="13"/>
      <c r="B432" s="92">
        <v>80106</v>
      </c>
      <c r="C432" s="2"/>
      <c r="D432" s="3"/>
      <c r="E432" s="25" t="s">
        <v>237</v>
      </c>
      <c r="F432" s="84">
        <f>SUM(F433)</f>
        <v>41000</v>
      </c>
      <c r="G432" s="84">
        <f>SUM(G433)</f>
        <v>36344.46</v>
      </c>
      <c r="H432" s="26">
        <f>G432*100/F432</f>
        <v>88.6450243902439</v>
      </c>
      <c r="I432" s="58">
        <f>SUM(I433,I461)</f>
        <v>0</v>
      </c>
    </row>
    <row r="433" spans="1:11" s="35" customFormat="1" ht="38.25">
      <c r="A433" s="110"/>
      <c r="B433" s="124"/>
      <c r="C433" s="30"/>
      <c r="D433" s="29"/>
      <c r="E433" s="31" t="s">
        <v>98</v>
      </c>
      <c r="F433" s="130">
        <f>SUM(F435)</f>
        <v>41000</v>
      </c>
      <c r="G433" s="130">
        <f>SUM(G435)</f>
        <v>36344.46</v>
      </c>
      <c r="H433" s="132">
        <f>G433*100/F433</f>
        <v>88.6450243902439</v>
      </c>
      <c r="I433" s="131">
        <f>SUM(I435)</f>
        <v>0</v>
      </c>
      <c r="J433" s="34"/>
      <c r="K433" s="333" t="s">
        <v>77</v>
      </c>
    </row>
    <row r="434" spans="1:9" s="133" customFormat="1" ht="12.75">
      <c r="A434" s="134"/>
      <c r="B434" s="643"/>
      <c r="C434" s="177"/>
      <c r="D434" s="177"/>
      <c r="E434" s="71" t="s">
        <v>81</v>
      </c>
      <c r="F434" s="205"/>
      <c r="G434" s="463"/>
      <c r="H434" s="68" t="s">
        <v>77</v>
      </c>
      <c r="I434" s="33"/>
    </row>
    <row r="435" spans="1:9" s="133" customFormat="1" ht="12.75">
      <c r="A435" s="62"/>
      <c r="B435" s="36"/>
      <c r="C435" s="38"/>
      <c r="D435" s="41">
        <v>2310</v>
      </c>
      <c r="E435" s="39" t="s">
        <v>201</v>
      </c>
      <c r="F435" s="87">
        <v>41000</v>
      </c>
      <c r="G435" s="504">
        <v>36344.46</v>
      </c>
      <c r="H435" s="152">
        <f>G435*100/F435</f>
        <v>88.6450243902439</v>
      </c>
      <c r="I435" s="129">
        <v>0</v>
      </c>
    </row>
    <row r="436" spans="1:11" s="133" customFormat="1" ht="65.25" customHeight="1">
      <c r="A436" s="105"/>
      <c r="B436" s="75"/>
      <c r="C436" s="53"/>
      <c r="D436" s="53"/>
      <c r="E436" s="557" t="s">
        <v>238</v>
      </c>
      <c r="F436" s="52"/>
      <c r="G436" s="505"/>
      <c r="H436" s="68" t="s">
        <v>77</v>
      </c>
      <c r="I436" s="153"/>
      <c r="K436" s="319" t="s">
        <v>77</v>
      </c>
    </row>
    <row r="437" spans="1:11" s="35" customFormat="1" ht="12.75">
      <c r="A437" s="13"/>
      <c r="B437" s="92">
        <v>80110</v>
      </c>
      <c r="C437" s="8"/>
      <c r="D437" s="9"/>
      <c r="E437" s="25" t="s">
        <v>58</v>
      </c>
      <c r="F437" s="217">
        <f>SUM(F438,F464)</f>
        <v>6610844.83</v>
      </c>
      <c r="G437" s="217">
        <f>SUM(G438,G464)</f>
        <v>6556965.659999999</v>
      </c>
      <c r="H437" s="26">
        <f>G437*100/F437</f>
        <v>99.18498813108579</v>
      </c>
      <c r="I437" s="27">
        <f>SUM(I438,I464)</f>
        <v>605329.24</v>
      </c>
      <c r="J437" s="34"/>
      <c r="K437" s="333" t="s">
        <v>77</v>
      </c>
    </row>
    <row r="438" spans="1:9" s="56" customFormat="1" ht="38.25">
      <c r="A438" s="59"/>
      <c r="B438" s="201"/>
      <c r="C438" s="30"/>
      <c r="D438" s="29"/>
      <c r="E438" s="31" t="s">
        <v>0</v>
      </c>
      <c r="F438" s="130">
        <f>SUM(F443:F461,F462:F463)</f>
        <v>6578764.83</v>
      </c>
      <c r="G438" s="130">
        <f>SUM(G443:G461,G462:G463)</f>
        <v>6544886.509999999</v>
      </c>
      <c r="H438" s="132">
        <f>G438*100/F438</f>
        <v>99.48503524787036</v>
      </c>
      <c r="I438" s="131">
        <f>SUM(I443:I461,I462:I463)</f>
        <v>605329.24</v>
      </c>
    </row>
    <row r="439" spans="1:9" s="56" customFormat="1" ht="12.75">
      <c r="A439" s="155"/>
      <c r="B439" s="643"/>
      <c r="C439" s="177"/>
      <c r="D439" s="177"/>
      <c r="E439" s="71" t="s">
        <v>81</v>
      </c>
      <c r="F439" s="400"/>
      <c r="G439" s="111"/>
      <c r="H439" s="132" t="s">
        <v>77</v>
      </c>
      <c r="I439" s="131"/>
    </row>
    <row r="440" spans="1:10" s="35" customFormat="1" ht="12.75">
      <c r="A440" s="15" t="s">
        <v>74</v>
      </c>
      <c r="B440" s="16">
        <v>17</v>
      </c>
      <c r="C440" s="55"/>
      <c r="D440" s="55"/>
      <c r="E440" s="78"/>
      <c r="F440" s="55"/>
      <c r="G440" s="464"/>
      <c r="H440" s="79" t="s">
        <v>77</v>
      </c>
      <c r="I440" s="77"/>
      <c r="J440" s="34"/>
    </row>
    <row r="441" spans="1:10" s="35" customFormat="1" ht="13.5" thickBot="1">
      <c r="A441" s="15"/>
      <c r="B441" s="16"/>
      <c r="C441" s="55"/>
      <c r="D441" s="55"/>
      <c r="E441" s="78"/>
      <c r="F441" s="55"/>
      <c r="G441" s="464" t="s">
        <v>77</v>
      </c>
      <c r="H441" s="79"/>
      <c r="I441" s="77"/>
      <c r="J441" s="34"/>
    </row>
    <row r="442" spans="1:9" s="5" customFormat="1" ht="13.5" thickBot="1">
      <c r="A442" s="19" t="s">
        <v>36</v>
      </c>
      <c r="B442" s="20" t="s">
        <v>69</v>
      </c>
      <c r="C442" s="649" t="s">
        <v>49</v>
      </c>
      <c r="D442" s="650"/>
      <c r="E442" s="21" t="s">
        <v>35</v>
      </c>
      <c r="F442" s="20" t="s">
        <v>78</v>
      </c>
      <c r="G442" s="386" t="s">
        <v>79</v>
      </c>
      <c r="H442" s="22" t="s">
        <v>80</v>
      </c>
      <c r="I442" s="197" t="s">
        <v>85</v>
      </c>
    </row>
    <row r="443" spans="1:9" s="56" customFormat="1" ht="63.75">
      <c r="A443" s="28"/>
      <c r="B443" s="403"/>
      <c r="C443" s="96"/>
      <c r="D443" s="502">
        <v>2910</v>
      </c>
      <c r="E443" s="457" t="s">
        <v>243</v>
      </c>
      <c r="F443" s="438">
        <v>756</v>
      </c>
      <c r="G443" s="111">
        <v>0</v>
      </c>
      <c r="H443" s="362">
        <f>G443*100/F443</f>
        <v>0</v>
      </c>
      <c r="I443" s="111">
        <v>0</v>
      </c>
    </row>
    <row r="444" spans="1:10" s="18" customFormat="1" ht="38.25">
      <c r="A444" s="62"/>
      <c r="B444" s="36"/>
      <c r="C444" s="64"/>
      <c r="D444" s="72">
        <v>3020</v>
      </c>
      <c r="E444" s="31" t="s">
        <v>12</v>
      </c>
      <c r="F444" s="106">
        <v>127721</v>
      </c>
      <c r="G444" s="111">
        <v>127439.27</v>
      </c>
      <c r="H444" s="32">
        <f aca="true" t="shared" si="18" ref="H444:H449">G444*100/F444</f>
        <v>99.77941763688038</v>
      </c>
      <c r="I444" s="33">
        <v>1832.64</v>
      </c>
      <c r="J444" s="17"/>
    </row>
    <row r="445" spans="1:9" s="133" customFormat="1" ht="12.75">
      <c r="A445" s="62"/>
      <c r="B445" s="36"/>
      <c r="C445" s="64"/>
      <c r="D445" s="72">
        <v>3240</v>
      </c>
      <c r="E445" s="31" t="s">
        <v>102</v>
      </c>
      <c r="F445" s="106">
        <v>5360</v>
      </c>
      <c r="G445" s="111">
        <v>5200</v>
      </c>
      <c r="H445" s="32">
        <f t="shared" si="18"/>
        <v>97.01492537313433</v>
      </c>
      <c r="I445" s="33">
        <v>0</v>
      </c>
    </row>
    <row r="446" spans="1:10" s="35" customFormat="1" ht="12.75">
      <c r="A446" s="134"/>
      <c r="B446" s="176"/>
      <c r="C446" s="143"/>
      <c r="D446" s="72">
        <v>4010</v>
      </c>
      <c r="E446" s="31" t="s">
        <v>25</v>
      </c>
      <c r="F446" s="141">
        <v>4188226</v>
      </c>
      <c r="G446" s="111">
        <v>4182615.31</v>
      </c>
      <c r="H446" s="132">
        <f t="shared" si="18"/>
        <v>99.86603659878908</v>
      </c>
      <c r="I446" s="131">
        <v>135036.32</v>
      </c>
      <c r="J446" s="34"/>
    </row>
    <row r="447" spans="1:10" s="35" customFormat="1" ht="12.75">
      <c r="A447" s="142"/>
      <c r="B447" s="134"/>
      <c r="C447" s="143"/>
      <c r="D447" s="72">
        <v>4040</v>
      </c>
      <c r="E447" s="31" t="s">
        <v>62</v>
      </c>
      <c r="F447" s="144">
        <v>338521</v>
      </c>
      <c r="G447" s="111">
        <v>338515.14</v>
      </c>
      <c r="H447" s="132">
        <f t="shared" si="18"/>
        <v>99.99826894047932</v>
      </c>
      <c r="I447" s="131">
        <v>323115.11</v>
      </c>
      <c r="J447" s="34"/>
    </row>
    <row r="448" spans="1:10" s="35" customFormat="1" ht="12.75">
      <c r="A448" s="142"/>
      <c r="B448" s="134"/>
      <c r="C448" s="143"/>
      <c r="D448" s="72">
        <v>4110</v>
      </c>
      <c r="E448" s="31" t="s">
        <v>72</v>
      </c>
      <c r="F448" s="144">
        <v>758344</v>
      </c>
      <c r="G448" s="111">
        <v>753297.49</v>
      </c>
      <c r="H448" s="132">
        <f t="shared" si="18"/>
        <v>99.33453551422573</v>
      </c>
      <c r="I448" s="131">
        <v>120530.89</v>
      </c>
      <c r="J448" s="34"/>
    </row>
    <row r="449" spans="1:10" s="35" customFormat="1" ht="12.75">
      <c r="A449" s="134"/>
      <c r="B449" s="176"/>
      <c r="C449" s="143"/>
      <c r="D449" s="72">
        <v>4120</v>
      </c>
      <c r="E449" s="31" t="s">
        <v>40</v>
      </c>
      <c r="F449" s="148">
        <v>92264</v>
      </c>
      <c r="G449" s="111">
        <v>90734.68</v>
      </c>
      <c r="H449" s="150">
        <f t="shared" si="18"/>
        <v>98.34245209399116</v>
      </c>
      <c r="I449" s="131">
        <v>14127.72</v>
      </c>
      <c r="J449" s="34"/>
    </row>
    <row r="450" spans="1:10" s="35" customFormat="1" ht="12.75">
      <c r="A450" s="62"/>
      <c r="B450" s="36"/>
      <c r="C450" s="64"/>
      <c r="D450" s="72">
        <v>4140</v>
      </c>
      <c r="E450" s="31" t="s">
        <v>171</v>
      </c>
      <c r="F450" s="47">
        <v>7</v>
      </c>
      <c r="G450" s="111">
        <v>7</v>
      </c>
      <c r="H450" s="32">
        <f aca="true" t="shared" si="19" ref="H450:H457">G450*100/F450</f>
        <v>100</v>
      </c>
      <c r="I450" s="33">
        <v>0</v>
      </c>
      <c r="J450" s="34"/>
    </row>
    <row r="451" spans="1:10" s="35" customFormat="1" ht="25.5">
      <c r="A451" s="134"/>
      <c r="B451" s="134"/>
      <c r="C451" s="143"/>
      <c r="D451" s="72">
        <v>4170</v>
      </c>
      <c r="E451" s="31" t="s">
        <v>88</v>
      </c>
      <c r="F451" s="148">
        <v>1980</v>
      </c>
      <c r="G451" s="111">
        <v>1304.1</v>
      </c>
      <c r="H451" s="132">
        <f t="shared" si="19"/>
        <v>65.86363636363636</v>
      </c>
      <c r="I451" s="131">
        <v>0</v>
      </c>
      <c r="J451" s="34"/>
    </row>
    <row r="452" spans="1:10" s="35" customFormat="1" ht="12.75">
      <c r="A452" s="62"/>
      <c r="B452" s="36"/>
      <c r="C452" s="64"/>
      <c r="D452" s="72">
        <v>4210</v>
      </c>
      <c r="E452" s="31" t="s">
        <v>158</v>
      </c>
      <c r="F452" s="47">
        <v>159097.24</v>
      </c>
      <c r="G452" s="111">
        <v>154454.74</v>
      </c>
      <c r="H452" s="32">
        <f t="shared" si="19"/>
        <v>97.08197326364682</v>
      </c>
      <c r="I452" s="33">
        <v>0</v>
      </c>
      <c r="J452" s="34"/>
    </row>
    <row r="453" spans="1:10" s="35" customFormat="1" ht="12.75">
      <c r="A453" s="62"/>
      <c r="B453" s="36"/>
      <c r="C453" s="64"/>
      <c r="D453" s="72">
        <v>4240</v>
      </c>
      <c r="E453" s="31" t="s">
        <v>173</v>
      </c>
      <c r="F453" s="47">
        <v>142330.59</v>
      </c>
      <c r="G453" s="111">
        <v>138370.28</v>
      </c>
      <c r="H453" s="32">
        <f t="shared" si="19"/>
        <v>97.21752716685852</v>
      </c>
      <c r="I453" s="33">
        <v>0</v>
      </c>
      <c r="J453" s="34"/>
    </row>
    <row r="454" spans="1:10" s="35" customFormat="1" ht="12.75">
      <c r="A454" s="62"/>
      <c r="B454" s="36"/>
      <c r="C454" s="64"/>
      <c r="D454" s="72">
        <v>4260</v>
      </c>
      <c r="E454" s="31" t="s">
        <v>162</v>
      </c>
      <c r="F454" s="47">
        <v>250657</v>
      </c>
      <c r="G454" s="111">
        <v>248210.72</v>
      </c>
      <c r="H454" s="32">
        <f t="shared" si="19"/>
        <v>99.0240527892698</v>
      </c>
      <c r="I454" s="33">
        <v>10686.56</v>
      </c>
      <c r="J454" s="34"/>
    </row>
    <row r="455" spans="1:10" s="35" customFormat="1" ht="12.75">
      <c r="A455" s="62"/>
      <c r="B455" s="36"/>
      <c r="C455" s="64"/>
      <c r="D455" s="72">
        <v>4270</v>
      </c>
      <c r="E455" s="31" t="s">
        <v>159</v>
      </c>
      <c r="F455" s="47">
        <v>149129</v>
      </c>
      <c r="G455" s="111">
        <v>147813.31</v>
      </c>
      <c r="H455" s="32">
        <f t="shared" si="19"/>
        <v>99.11775040401264</v>
      </c>
      <c r="I455" s="33">
        <v>0</v>
      </c>
      <c r="J455" s="34"/>
    </row>
    <row r="456" spans="1:10" s="35" customFormat="1" ht="12.75">
      <c r="A456" s="62"/>
      <c r="B456" s="36"/>
      <c r="C456" s="64"/>
      <c r="D456" s="72">
        <v>4280</v>
      </c>
      <c r="E456" s="31" t="s">
        <v>160</v>
      </c>
      <c r="F456" s="47">
        <v>4317</v>
      </c>
      <c r="G456" s="111">
        <v>3923</v>
      </c>
      <c r="H456" s="32">
        <f t="shared" si="19"/>
        <v>90.87329163771138</v>
      </c>
      <c r="I456" s="33">
        <v>0</v>
      </c>
      <c r="J456" s="34"/>
    </row>
    <row r="457" spans="1:10" s="35" customFormat="1" ht="12.75">
      <c r="A457" s="36"/>
      <c r="B457" s="36"/>
      <c r="C457" s="64"/>
      <c r="D457" s="72">
        <v>4300</v>
      </c>
      <c r="E457" s="31" t="s">
        <v>161</v>
      </c>
      <c r="F457" s="47">
        <v>51910</v>
      </c>
      <c r="G457" s="111">
        <v>49756.1</v>
      </c>
      <c r="H457" s="32">
        <f t="shared" si="19"/>
        <v>95.85070314005009</v>
      </c>
      <c r="I457" s="33">
        <v>0</v>
      </c>
      <c r="J457" s="34"/>
    </row>
    <row r="458" spans="1:10" s="35" customFormat="1" ht="12.75">
      <c r="A458" s="36"/>
      <c r="B458" s="81"/>
      <c r="C458" s="64"/>
      <c r="D458" s="72">
        <v>4360</v>
      </c>
      <c r="E458" s="31" t="s">
        <v>227</v>
      </c>
      <c r="F458" s="47">
        <v>14187</v>
      </c>
      <c r="G458" s="111">
        <v>13320.42</v>
      </c>
      <c r="H458" s="32">
        <f aca="true" t="shared" si="20" ref="H458:H464">G458*100/F458</f>
        <v>93.89173186720237</v>
      </c>
      <c r="I458" s="33">
        <v>0</v>
      </c>
      <c r="J458" s="34"/>
    </row>
    <row r="459" spans="1:9" s="5" customFormat="1" ht="12.75">
      <c r="A459" s="36"/>
      <c r="B459" s="81"/>
      <c r="C459" s="64"/>
      <c r="D459" s="72">
        <v>4410</v>
      </c>
      <c r="E459" s="31" t="s">
        <v>164</v>
      </c>
      <c r="F459" s="47">
        <v>10381</v>
      </c>
      <c r="G459" s="111">
        <v>10017.59</v>
      </c>
      <c r="H459" s="32">
        <f t="shared" si="20"/>
        <v>96.49927752624988</v>
      </c>
      <c r="I459" s="33">
        <v>0</v>
      </c>
    </row>
    <row r="460" spans="1:9" s="35" customFormat="1" ht="12.75">
      <c r="A460" s="36"/>
      <c r="B460" s="81"/>
      <c r="C460" s="64"/>
      <c r="D460" s="72">
        <v>4430</v>
      </c>
      <c r="E460" s="31" t="s">
        <v>166</v>
      </c>
      <c r="F460" s="47">
        <v>4623</v>
      </c>
      <c r="G460" s="111">
        <v>1121.36</v>
      </c>
      <c r="H460" s="32">
        <f t="shared" si="20"/>
        <v>24.25611075059485</v>
      </c>
      <c r="I460" s="33">
        <v>0</v>
      </c>
    </row>
    <row r="461" spans="1:9" s="133" customFormat="1" ht="12.75">
      <c r="A461" s="36"/>
      <c r="B461" s="81"/>
      <c r="C461" s="64"/>
      <c r="D461" s="72">
        <v>4440</v>
      </c>
      <c r="E461" s="31" t="s">
        <v>167</v>
      </c>
      <c r="F461" s="47">
        <v>269585</v>
      </c>
      <c r="G461" s="111">
        <v>269585</v>
      </c>
      <c r="H461" s="32">
        <f t="shared" si="20"/>
        <v>100</v>
      </c>
      <c r="I461" s="33">
        <v>0</v>
      </c>
    </row>
    <row r="462" spans="1:10" s="18" customFormat="1" ht="25.5">
      <c r="A462" s="36"/>
      <c r="B462" s="81"/>
      <c r="C462" s="64"/>
      <c r="D462" s="72">
        <v>4520</v>
      </c>
      <c r="E462" s="31" t="s">
        <v>169</v>
      </c>
      <c r="F462" s="47">
        <v>7604</v>
      </c>
      <c r="G462" s="111">
        <v>7436</v>
      </c>
      <c r="H462" s="32">
        <f t="shared" si="20"/>
        <v>97.79063650710152</v>
      </c>
      <c r="I462" s="33">
        <v>0</v>
      </c>
      <c r="J462" s="17"/>
    </row>
    <row r="463" spans="1:9" s="133" customFormat="1" ht="25.5">
      <c r="A463" s="36"/>
      <c r="B463" s="75"/>
      <c r="C463" s="64"/>
      <c r="D463" s="72">
        <v>4700</v>
      </c>
      <c r="E463" s="31" t="s">
        <v>190</v>
      </c>
      <c r="F463" s="47">
        <v>1765</v>
      </c>
      <c r="G463" s="111">
        <v>1765</v>
      </c>
      <c r="H463" s="32">
        <f t="shared" si="20"/>
        <v>100</v>
      </c>
      <c r="I463" s="33">
        <v>0</v>
      </c>
    </row>
    <row r="464" spans="1:9" s="5" customFormat="1" ht="12.75">
      <c r="A464" s="134"/>
      <c r="B464" s="176"/>
      <c r="C464" s="143"/>
      <c r="D464" s="143"/>
      <c r="E464" s="31" t="s">
        <v>19</v>
      </c>
      <c r="F464" s="47">
        <f>SUM(F469)</f>
        <v>32080</v>
      </c>
      <c r="G464" s="47">
        <f>SUM(G469)</f>
        <v>12079.15</v>
      </c>
      <c r="H464" s="32">
        <f t="shared" si="20"/>
        <v>37.65321072319202</v>
      </c>
      <c r="I464" s="33">
        <f>SUM(I469)</f>
        <v>0</v>
      </c>
    </row>
    <row r="465" spans="1:11" s="133" customFormat="1" ht="12.75">
      <c r="A465" s="74"/>
      <c r="B465" s="430"/>
      <c r="C465" s="69"/>
      <c r="D465" s="69"/>
      <c r="E465" s="71" t="s">
        <v>81</v>
      </c>
      <c r="F465" s="205" t="s">
        <v>77</v>
      </c>
      <c r="G465" s="111"/>
      <c r="H465" s="32" t="s">
        <v>77</v>
      </c>
      <c r="I465" s="33"/>
      <c r="K465" s="417">
        <f>SUM(F482:F504)</f>
        <v>3084832</v>
      </c>
    </row>
    <row r="466" spans="1:10" s="35" customFormat="1" ht="12.75">
      <c r="A466" s="15" t="s">
        <v>74</v>
      </c>
      <c r="B466" s="16">
        <v>18</v>
      </c>
      <c r="C466" s="55"/>
      <c r="D466" s="55"/>
      <c r="E466" s="78"/>
      <c r="F466" s="55"/>
      <c r="G466" s="464" t="s">
        <v>77</v>
      </c>
      <c r="H466" s="79" t="s">
        <v>77</v>
      </c>
      <c r="I466" s="77"/>
      <c r="J466" s="34"/>
    </row>
    <row r="467" spans="1:10" s="35" customFormat="1" ht="13.5" thickBot="1">
      <c r="A467" s="15"/>
      <c r="B467" s="16"/>
      <c r="C467" s="55"/>
      <c r="D467" s="55"/>
      <c r="E467" s="78"/>
      <c r="F467" s="55"/>
      <c r="G467" s="464" t="s">
        <v>77</v>
      </c>
      <c r="H467" s="79"/>
      <c r="I467" s="77"/>
      <c r="J467" s="34"/>
    </row>
    <row r="468" spans="1:9" s="5" customFormat="1" ht="13.5" thickBot="1">
      <c r="A468" s="19" t="s">
        <v>36</v>
      </c>
      <c r="B468" s="20" t="s">
        <v>69</v>
      </c>
      <c r="C468" s="649" t="s">
        <v>49</v>
      </c>
      <c r="D468" s="650"/>
      <c r="E468" s="21" t="s">
        <v>35</v>
      </c>
      <c r="F468" s="20" t="s">
        <v>78</v>
      </c>
      <c r="G468" s="386" t="s">
        <v>79</v>
      </c>
      <c r="H468" s="22" t="s">
        <v>80</v>
      </c>
      <c r="I468" s="197" t="s">
        <v>85</v>
      </c>
    </row>
    <row r="469" spans="1:9" s="133" customFormat="1" ht="12.75">
      <c r="A469" s="312"/>
      <c r="B469" s="214"/>
      <c r="C469" s="372"/>
      <c r="D469" s="371">
        <v>6050</v>
      </c>
      <c r="E469" s="66" t="s">
        <v>64</v>
      </c>
      <c r="F469" s="181">
        <v>32080</v>
      </c>
      <c r="G469" s="193">
        <v>12079.15</v>
      </c>
      <c r="H469" s="49">
        <f>G469*100/F469</f>
        <v>37.65321072319202</v>
      </c>
      <c r="I469" s="67">
        <f>SUM(I471:I471)</f>
        <v>0</v>
      </c>
    </row>
    <row r="470" spans="1:11" s="35" customFormat="1" ht="25.5">
      <c r="A470" s="312"/>
      <c r="B470" s="214"/>
      <c r="C470" s="492"/>
      <c r="D470" s="377"/>
      <c r="E470" s="473" t="s">
        <v>327</v>
      </c>
      <c r="F470" s="370"/>
      <c r="G470" s="45">
        <v>0</v>
      </c>
      <c r="H470" s="385"/>
      <c r="I470" s="219">
        <v>0</v>
      </c>
      <c r="J470" s="34"/>
      <c r="K470" s="333" t="s">
        <v>77</v>
      </c>
    </row>
    <row r="471" spans="1:11" s="35" customFormat="1" ht="38.25">
      <c r="A471" s="312"/>
      <c r="B471" s="307"/>
      <c r="C471" s="492"/>
      <c r="D471" s="377"/>
      <c r="E471" s="473" t="s">
        <v>328</v>
      </c>
      <c r="F471" s="370"/>
      <c r="G471" s="45">
        <v>12079.15</v>
      </c>
      <c r="H471" s="385"/>
      <c r="I471" s="219">
        <v>0</v>
      </c>
      <c r="J471" s="34"/>
      <c r="K471" s="333" t="s">
        <v>77</v>
      </c>
    </row>
    <row r="472" spans="1:9" s="133" customFormat="1" ht="12.75">
      <c r="A472" s="13"/>
      <c r="B472" s="92">
        <v>80113</v>
      </c>
      <c r="C472" s="2"/>
      <c r="D472" s="3"/>
      <c r="E472" s="25" t="s">
        <v>57</v>
      </c>
      <c r="F472" s="185">
        <f>SUM(F473)</f>
        <v>434200</v>
      </c>
      <c r="G472" s="515">
        <f>SUM(G473)</f>
        <v>401397.04000000004</v>
      </c>
      <c r="H472" s="26">
        <f>G472*100/F472</f>
        <v>92.44519576232152</v>
      </c>
      <c r="I472" s="58">
        <f>SUM(I473)</f>
        <v>3354.37</v>
      </c>
    </row>
    <row r="473" spans="1:9" s="133" customFormat="1" ht="12.75">
      <c r="A473" s="110"/>
      <c r="B473" s="124"/>
      <c r="C473" s="30"/>
      <c r="D473" s="29"/>
      <c r="E473" s="31" t="s">
        <v>75</v>
      </c>
      <c r="F473" s="90">
        <f>SUM(F475:F483)</f>
        <v>434200</v>
      </c>
      <c r="G473" s="90">
        <f>SUM(G475:G483)</f>
        <v>401397.04000000004</v>
      </c>
      <c r="H473" s="32">
        <f>G473*100/F473</f>
        <v>92.44519576232152</v>
      </c>
      <c r="I473" s="33">
        <f>SUM(I475:I483)</f>
        <v>3354.37</v>
      </c>
    </row>
    <row r="474" spans="1:9" s="133" customFormat="1" ht="12.75">
      <c r="A474" s="142"/>
      <c r="B474" s="318"/>
      <c r="C474" s="135"/>
      <c r="D474" s="135"/>
      <c r="E474" s="39" t="s">
        <v>81</v>
      </c>
      <c r="F474" s="147"/>
      <c r="G474" s="158"/>
      <c r="H474" s="132" t="s">
        <v>77</v>
      </c>
      <c r="I474" s="131"/>
    </row>
    <row r="475" spans="1:10" s="35" customFormat="1" ht="12.75">
      <c r="A475" s="142"/>
      <c r="B475" s="134"/>
      <c r="C475" s="143"/>
      <c r="D475" s="72">
        <v>4010</v>
      </c>
      <c r="E475" s="31" t="s">
        <v>25</v>
      </c>
      <c r="F475" s="141">
        <v>18000</v>
      </c>
      <c r="G475" s="111">
        <v>16653.75</v>
      </c>
      <c r="H475" s="132">
        <f aca="true" t="shared" si="21" ref="H475:H485">G475*100/F475</f>
        <v>92.52083333333333</v>
      </c>
      <c r="I475" s="131">
        <v>546.61</v>
      </c>
      <c r="J475" s="34"/>
    </row>
    <row r="476" spans="1:10" s="35" customFormat="1" ht="12.75">
      <c r="A476" s="142"/>
      <c r="B476" s="134"/>
      <c r="C476" s="143"/>
      <c r="D476" s="72">
        <v>4110</v>
      </c>
      <c r="E476" s="31" t="s">
        <v>72</v>
      </c>
      <c r="F476" s="144">
        <v>7000</v>
      </c>
      <c r="G476" s="111">
        <v>6068.21</v>
      </c>
      <c r="H476" s="132">
        <f t="shared" si="21"/>
        <v>86.68871428571428</v>
      </c>
      <c r="I476" s="131">
        <v>1071.11</v>
      </c>
      <c r="J476" s="34"/>
    </row>
    <row r="477" spans="1:9" s="56" customFormat="1" ht="12.75">
      <c r="A477" s="142"/>
      <c r="B477" s="134"/>
      <c r="C477" s="143"/>
      <c r="D477" s="72">
        <v>4120</v>
      </c>
      <c r="E477" s="31" t="s">
        <v>40</v>
      </c>
      <c r="F477" s="148">
        <v>800</v>
      </c>
      <c r="G477" s="111">
        <v>121.38</v>
      </c>
      <c r="H477" s="132">
        <f t="shared" si="21"/>
        <v>15.1725</v>
      </c>
      <c r="I477" s="131">
        <v>63.65</v>
      </c>
    </row>
    <row r="478" spans="1:9" s="56" customFormat="1" ht="25.5">
      <c r="A478" s="142"/>
      <c r="B478" s="134"/>
      <c r="C478" s="143"/>
      <c r="D478" s="72">
        <v>4170</v>
      </c>
      <c r="E478" s="31" t="s">
        <v>88</v>
      </c>
      <c r="F478" s="148">
        <v>24000</v>
      </c>
      <c r="G478" s="111">
        <v>19349.29</v>
      </c>
      <c r="H478" s="132">
        <f t="shared" si="21"/>
        <v>80.62204166666666</v>
      </c>
      <c r="I478" s="131">
        <v>1185.84</v>
      </c>
    </row>
    <row r="479" spans="1:10" s="18" customFormat="1" ht="12.75">
      <c r="A479" s="62"/>
      <c r="B479" s="36"/>
      <c r="C479" s="64"/>
      <c r="D479" s="72">
        <v>4210</v>
      </c>
      <c r="E479" s="31" t="s">
        <v>158</v>
      </c>
      <c r="F479" s="47">
        <v>57000</v>
      </c>
      <c r="G479" s="111">
        <v>55241.24</v>
      </c>
      <c r="H479" s="132">
        <f t="shared" si="21"/>
        <v>96.91445614035088</v>
      </c>
      <c r="I479" s="33">
        <v>0</v>
      </c>
      <c r="J479" s="17"/>
    </row>
    <row r="480" spans="1:10" s="35" customFormat="1" ht="12.75">
      <c r="A480" s="62"/>
      <c r="B480" s="36"/>
      <c r="C480" s="64"/>
      <c r="D480" s="72">
        <v>4270</v>
      </c>
      <c r="E480" s="31" t="s">
        <v>159</v>
      </c>
      <c r="F480" s="47">
        <v>5000</v>
      </c>
      <c r="G480" s="111">
        <v>4241.01</v>
      </c>
      <c r="H480" s="132">
        <f t="shared" si="21"/>
        <v>84.8202</v>
      </c>
      <c r="I480" s="33">
        <v>0</v>
      </c>
      <c r="J480" s="34"/>
    </row>
    <row r="481" spans="1:9" s="35" customFormat="1" ht="12.75">
      <c r="A481" s="62"/>
      <c r="B481" s="36"/>
      <c r="C481" s="64"/>
      <c r="D481" s="72">
        <v>4300</v>
      </c>
      <c r="E481" s="31" t="s">
        <v>161</v>
      </c>
      <c r="F481" s="47">
        <v>319547</v>
      </c>
      <c r="G481" s="111">
        <v>296869.52</v>
      </c>
      <c r="H481" s="132">
        <f t="shared" si="21"/>
        <v>92.90324115075404</v>
      </c>
      <c r="I481" s="33">
        <v>487.16</v>
      </c>
    </row>
    <row r="482" spans="1:9" s="139" customFormat="1" ht="25.5">
      <c r="A482" s="62"/>
      <c r="B482" s="36"/>
      <c r="C482" s="64"/>
      <c r="D482" s="72">
        <v>4400</v>
      </c>
      <c r="E482" s="31" t="s">
        <v>163</v>
      </c>
      <c r="F482" s="47">
        <v>2400</v>
      </c>
      <c r="G482" s="111">
        <v>2400</v>
      </c>
      <c r="H482" s="132">
        <f t="shared" si="21"/>
        <v>100</v>
      </c>
      <c r="I482" s="33">
        <v>0</v>
      </c>
    </row>
    <row r="483" spans="1:9" s="35" customFormat="1" ht="12.75">
      <c r="A483" s="62"/>
      <c r="B483" s="75"/>
      <c r="C483" s="64"/>
      <c r="D483" s="72">
        <v>4430</v>
      </c>
      <c r="E483" s="31" t="s">
        <v>166</v>
      </c>
      <c r="F483" s="47">
        <v>453</v>
      </c>
      <c r="G483" s="111">
        <v>452.64</v>
      </c>
      <c r="H483" s="32">
        <f>G483*100/F483</f>
        <v>99.9205298013245</v>
      </c>
      <c r="I483" s="33">
        <v>0</v>
      </c>
    </row>
    <row r="484" spans="1:10" s="35" customFormat="1" ht="12.75">
      <c r="A484" s="1"/>
      <c r="B484" s="305">
        <v>80146</v>
      </c>
      <c r="C484" s="2"/>
      <c r="D484" s="3"/>
      <c r="E484" s="25" t="s">
        <v>45</v>
      </c>
      <c r="F484" s="194">
        <f>SUM(F485)</f>
        <v>133196</v>
      </c>
      <c r="G484" s="508">
        <f>SUM(G485)</f>
        <v>108505.43</v>
      </c>
      <c r="H484" s="26">
        <f t="shared" si="21"/>
        <v>81.46297936874981</v>
      </c>
      <c r="I484" s="27">
        <f>SUM(I485)</f>
        <v>157</v>
      </c>
      <c r="J484" s="34"/>
    </row>
    <row r="485" spans="1:10" s="35" customFormat="1" ht="12.75">
      <c r="A485" s="110"/>
      <c r="B485" s="124"/>
      <c r="C485" s="30"/>
      <c r="D485" s="29"/>
      <c r="E485" s="31" t="s">
        <v>75</v>
      </c>
      <c r="F485" s="61">
        <f>SUM(F487:F491)</f>
        <v>133196</v>
      </c>
      <c r="G485" s="506">
        <f>SUM(G487:G491)</f>
        <v>108505.43</v>
      </c>
      <c r="H485" s="362">
        <f t="shared" si="21"/>
        <v>81.46297936874981</v>
      </c>
      <c r="I485" s="111">
        <f>SUM(I487:I491)</f>
        <v>157</v>
      </c>
      <c r="J485" s="34"/>
    </row>
    <row r="486" spans="1:10" s="35" customFormat="1" ht="12.75">
      <c r="A486" s="105"/>
      <c r="B486" s="63"/>
      <c r="C486" s="38"/>
      <c r="D486" s="38"/>
      <c r="E486" s="39" t="s">
        <v>81</v>
      </c>
      <c r="F486" s="136"/>
      <c r="G486" s="158"/>
      <c r="H486" s="156" t="s">
        <v>77</v>
      </c>
      <c r="I486" s="157"/>
      <c r="J486" s="34"/>
    </row>
    <row r="487" spans="1:10" s="35" customFormat="1" ht="25.5">
      <c r="A487" s="344"/>
      <c r="B487" s="213"/>
      <c r="C487" s="140"/>
      <c r="D487" s="72">
        <v>4170</v>
      </c>
      <c r="E487" s="31" t="s">
        <v>88</v>
      </c>
      <c r="F487" s="148">
        <v>6000</v>
      </c>
      <c r="G487" s="111">
        <v>1843</v>
      </c>
      <c r="H487" s="150">
        <f aca="true" t="shared" si="22" ref="H487:H493">G487*100/F487</f>
        <v>30.716666666666665</v>
      </c>
      <c r="I487" s="131">
        <v>157</v>
      </c>
      <c r="J487" s="34"/>
    </row>
    <row r="488" spans="1:10" s="35" customFormat="1" ht="12.75">
      <c r="A488" s="62"/>
      <c r="B488" s="36"/>
      <c r="C488" s="64"/>
      <c r="D488" s="72">
        <v>4210</v>
      </c>
      <c r="E488" s="31" t="s">
        <v>158</v>
      </c>
      <c r="F488" s="47">
        <v>6132</v>
      </c>
      <c r="G488" s="111">
        <v>5972.23</v>
      </c>
      <c r="H488" s="32">
        <f t="shared" si="22"/>
        <v>97.39448793215917</v>
      </c>
      <c r="I488" s="33">
        <v>0</v>
      </c>
      <c r="J488" s="34"/>
    </row>
    <row r="489" spans="1:9" s="5" customFormat="1" ht="12.75">
      <c r="A489" s="36"/>
      <c r="B489" s="81"/>
      <c r="C489" s="64"/>
      <c r="D489" s="72">
        <v>4300</v>
      </c>
      <c r="E489" s="31" t="s">
        <v>161</v>
      </c>
      <c r="F489" s="47">
        <v>79924</v>
      </c>
      <c r="G489" s="111">
        <v>63282.79</v>
      </c>
      <c r="H489" s="32">
        <f t="shared" si="22"/>
        <v>79.17870727190831</v>
      </c>
      <c r="I489" s="33">
        <v>0</v>
      </c>
    </row>
    <row r="490" spans="1:9" s="35" customFormat="1" ht="12.75">
      <c r="A490" s="62"/>
      <c r="B490" s="36"/>
      <c r="C490" s="64"/>
      <c r="D490" s="72">
        <v>4410</v>
      </c>
      <c r="E490" s="31" t="s">
        <v>164</v>
      </c>
      <c r="F490" s="47">
        <v>4591</v>
      </c>
      <c r="G490" s="111">
        <v>3797.87</v>
      </c>
      <c r="H490" s="32">
        <f t="shared" si="22"/>
        <v>82.72424308429537</v>
      </c>
      <c r="I490" s="33">
        <v>0</v>
      </c>
    </row>
    <row r="491" spans="1:9" s="133" customFormat="1" ht="25.5">
      <c r="A491" s="36"/>
      <c r="B491" s="75"/>
      <c r="C491" s="64"/>
      <c r="D491" s="72">
        <v>4700</v>
      </c>
      <c r="E491" s="31" t="s">
        <v>190</v>
      </c>
      <c r="F491" s="47">
        <v>36549</v>
      </c>
      <c r="G491" s="111">
        <v>33609.54</v>
      </c>
      <c r="H491" s="32">
        <f t="shared" si="22"/>
        <v>91.95748173684643</v>
      </c>
      <c r="I491" s="33">
        <v>0</v>
      </c>
    </row>
    <row r="492" spans="1:9" s="133" customFormat="1" ht="12.75">
      <c r="A492" s="13"/>
      <c r="B492" s="92">
        <v>80148</v>
      </c>
      <c r="C492" s="2"/>
      <c r="D492" s="3"/>
      <c r="E492" s="25" t="s">
        <v>137</v>
      </c>
      <c r="F492" s="57">
        <f>SUM(F493,F514)</f>
        <v>985341</v>
      </c>
      <c r="G492" s="57">
        <f>SUM(G493,G514)</f>
        <v>980305.7599999998</v>
      </c>
      <c r="H492" s="26">
        <f t="shared" si="22"/>
        <v>99.48898503157787</v>
      </c>
      <c r="I492" s="27">
        <f>SUM(I493)</f>
        <v>40294.91</v>
      </c>
    </row>
    <row r="493" spans="1:9" s="133" customFormat="1" ht="12.75">
      <c r="A493" s="110"/>
      <c r="B493" s="124"/>
      <c r="C493" s="30"/>
      <c r="D493" s="29"/>
      <c r="E493" s="31" t="s">
        <v>75</v>
      </c>
      <c r="F493" s="61">
        <f>SUM(F495:F513)</f>
        <v>900341</v>
      </c>
      <c r="G493" s="506">
        <f>SUM(G495:G513)</f>
        <v>895306.1399999998</v>
      </c>
      <c r="H493" s="68">
        <f t="shared" si="22"/>
        <v>99.44078299222181</v>
      </c>
      <c r="I493" s="33">
        <f>SUM(I495:I513)</f>
        <v>40294.91</v>
      </c>
    </row>
    <row r="494" spans="1:9" s="133" customFormat="1" ht="12.75">
      <c r="A494" s="105"/>
      <c r="B494" s="63"/>
      <c r="C494" s="38"/>
      <c r="D494" s="38"/>
      <c r="E494" s="39" t="s">
        <v>81</v>
      </c>
      <c r="F494" s="136"/>
      <c r="G494" s="158"/>
      <c r="H494" s="156" t="s">
        <v>77</v>
      </c>
      <c r="I494" s="157"/>
    </row>
    <row r="495" spans="1:10" s="35" customFormat="1" ht="12.75">
      <c r="A495" s="344"/>
      <c r="B495" s="213"/>
      <c r="C495" s="140"/>
      <c r="D495" s="72">
        <v>4010</v>
      </c>
      <c r="E495" s="31" t="s">
        <v>25</v>
      </c>
      <c r="F495" s="141">
        <v>314808</v>
      </c>
      <c r="G495" s="111">
        <v>314206.74</v>
      </c>
      <c r="H495" s="132">
        <f aca="true" t="shared" si="23" ref="H495:H503">G495*100/F495</f>
        <v>99.80900739498361</v>
      </c>
      <c r="I495" s="131">
        <v>7189.92</v>
      </c>
      <c r="J495" s="34"/>
    </row>
    <row r="496" spans="1:10" s="35" customFormat="1" ht="12.75">
      <c r="A496" s="604"/>
      <c r="B496" s="155"/>
      <c r="C496" s="143"/>
      <c r="D496" s="72">
        <v>4040</v>
      </c>
      <c r="E496" s="31" t="s">
        <v>62</v>
      </c>
      <c r="F496" s="144">
        <v>19936</v>
      </c>
      <c r="G496" s="111">
        <v>19934.36</v>
      </c>
      <c r="H496" s="132">
        <f t="shared" si="23"/>
        <v>99.99177367576245</v>
      </c>
      <c r="I496" s="131">
        <v>23944.99</v>
      </c>
      <c r="J496" s="34"/>
    </row>
    <row r="497" spans="1:10" s="35" customFormat="1" ht="12.75">
      <c r="A497" s="15" t="s">
        <v>74</v>
      </c>
      <c r="B497" s="16">
        <v>19</v>
      </c>
      <c r="C497" s="55"/>
      <c r="D497" s="55"/>
      <c r="E497" s="78"/>
      <c r="F497" s="55"/>
      <c r="G497" s="464"/>
      <c r="H497" s="79" t="s">
        <v>77</v>
      </c>
      <c r="I497" s="77"/>
      <c r="J497" s="34"/>
    </row>
    <row r="498" spans="1:10" s="35" customFormat="1" ht="13.5" thickBot="1">
      <c r="A498" s="15"/>
      <c r="B498" s="16"/>
      <c r="C498" s="55"/>
      <c r="D498" s="55"/>
      <c r="E498" s="78"/>
      <c r="F498" s="55"/>
      <c r="G498" s="464"/>
      <c r="H498" s="79"/>
      <c r="I498" s="77"/>
      <c r="J498" s="34"/>
    </row>
    <row r="499" spans="1:9" s="5" customFormat="1" ht="13.5" thickBot="1">
      <c r="A499" s="19" t="s">
        <v>36</v>
      </c>
      <c r="B499" s="20" t="s">
        <v>69</v>
      </c>
      <c r="C499" s="649" t="s">
        <v>49</v>
      </c>
      <c r="D499" s="650"/>
      <c r="E499" s="21" t="s">
        <v>35</v>
      </c>
      <c r="F499" s="20" t="s">
        <v>78</v>
      </c>
      <c r="G499" s="386" t="s">
        <v>79</v>
      </c>
      <c r="H499" s="22" t="s">
        <v>80</v>
      </c>
      <c r="I499" s="197" t="s">
        <v>85</v>
      </c>
    </row>
    <row r="500" spans="1:10" s="35" customFormat="1" ht="12.75">
      <c r="A500" s="142"/>
      <c r="B500" s="134"/>
      <c r="C500" s="143"/>
      <c r="D500" s="72">
        <v>4110</v>
      </c>
      <c r="E500" s="31" t="s">
        <v>72</v>
      </c>
      <c r="F500" s="144">
        <v>56685</v>
      </c>
      <c r="G500" s="111">
        <v>54438.7</v>
      </c>
      <c r="H500" s="132">
        <f t="shared" si="23"/>
        <v>96.03722325130104</v>
      </c>
      <c r="I500" s="131">
        <v>7853.36</v>
      </c>
      <c r="J500" s="34"/>
    </row>
    <row r="501" spans="1:10" s="35" customFormat="1" ht="12.75">
      <c r="A501" s="134"/>
      <c r="B501" s="176"/>
      <c r="C501" s="143"/>
      <c r="D501" s="72">
        <v>4120</v>
      </c>
      <c r="E501" s="31" t="s">
        <v>40</v>
      </c>
      <c r="F501" s="148">
        <v>4197</v>
      </c>
      <c r="G501" s="111">
        <v>4192.25</v>
      </c>
      <c r="H501" s="150">
        <f t="shared" si="23"/>
        <v>99.88682392184894</v>
      </c>
      <c r="I501" s="131">
        <v>697.69</v>
      </c>
      <c r="J501" s="34"/>
    </row>
    <row r="502" spans="1:10" s="35" customFormat="1" ht="12.75">
      <c r="A502" s="36"/>
      <c r="B502" s="81"/>
      <c r="C502" s="64"/>
      <c r="D502" s="72">
        <v>4140</v>
      </c>
      <c r="E502" s="31" t="s">
        <v>171</v>
      </c>
      <c r="F502" s="47">
        <v>2639</v>
      </c>
      <c r="G502" s="111">
        <v>2639</v>
      </c>
      <c r="H502" s="32">
        <f t="shared" si="23"/>
        <v>100</v>
      </c>
      <c r="I502" s="33">
        <v>241</v>
      </c>
      <c r="J502" s="34"/>
    </row>
    <row r="503" spans="1:10" s="35" customFormat="1" ht="12.75">
      <c r="A503" s="36"/>
      <c r="B503" s="81"/>
      <c r="C503" s="64"/>
      <c r="D503" s="72">
        <v>4210</v>
      </c>
      <c r="E503" s="31" t="s">
        <v>158</v>
      </c>
      <c r="F503" s="47">
        <v>19400</v>
      </c>
      <c r="G503" s="111">
        <v>19388.53</v>
      </c>
      <c r="H503" s="32">
        <f t="shared" si="23"/>
        <v>99.9408762886598</v>
      </c>
      <c r="I503" s="33">
        <v>0</v>
      </c>
      <c r="J503" s="34"/>
    </row>
    <row r="504" spans="1:10" s="35" customFormat="1" ht="12.75">
      <c r="A504" s="36"/>
      <c r="B504" s="81"/>
      <c r="C504" s="64"/>
      <c r="D504" s="72">
        <v>4220</v>
      </c>
      <c r="E504" s="31" t="s">
        <v>175</v>
      </c>
      <c r="F504" s="47">
        <v>379044</v>
      </c>
      <c r="G504" s="111">
        <v>377021.05</v>
      </c>
      <c r="H504" s="32">
        <f>G504*100/F504</f>
        <v>99.46630206519559</v>
      </c>
      <c r="I504" s="33">
        <v>367.95</v>
      </c>
      <c r="J504" s="34"/>
    </row>
    <row r="505" spans="1:10" s="35" customFormat="1" ht="12.75">
      <c r="A505" s="36"/>
      <c r="B505" s="81"/>
      <c r="C505" s="64"/>
      <c r="D505" s="72">
        <v>4260</v>
      </c>
      <c r="E505" s="31" t="s">
        <v>162</v>
      </c>
      <c r="F505" s="47">
        <v>67602</v>
      </c>
      <c r="G505" s="111">
        <v>67460.46</v>
      </c>
      <c r="H505" s="32">
        <f aca="true" t="shared" si="24" ref="H505:H510">G505*100/F505</f>
        <v>99.79062749622794</v>
      </c>
      <c r="I505" s="33">
        <v>0</v>
      </c>
      <c r="J505" s="34"/>
    </row>
    <row r="506" spans="1:9" s="56" customFormat="1" ht="12.75">
      <c r="A506" s="36"/>
      <c r="B506" s="81"/>
      <c r="C506" s="64"/>
      <c r="D506" s="72">
        <v>4270</v>
      </c>
      <c r="E506" s="31" t="s">
        <v>159</v>
      </c>
      <c r="F506" s="47">
        <v>4191</v>
      </c>
      <c r="G506" s="111">
        <v>4187.5</v>
      </c>
      <c r="H506" s="32">
        <f t="shared" si="24"/>
        <v>99.9164877117633</v>
      </c>
      <c r="I506" s="33">
        <v>0</v>
      </c>
    </row>
    <row r="507" spans="1:9" s="56" customFormat="1" ht="12.75">
      <c r="A507" s="36"/>
      <c r="B507" s="81"/>
      <c r="C507" s="64"/>
      <c r="D507" s="72">
        <v>4280</v>
      </c>
      <c r="E507" s="31" t="s">
        <v>160</v>
      </c>
      <c r="F507" s="47">
        <v>344</v>
      </c>
      <c r="G507" s="111">
        <v>344</v>
      </c>
      <c r="H507" s="32">
        <f>G507*100/F507</f>
        <v>100</v>
      </c>
      <c r="I507" s="33">
        <v>0</v>
      </c>
    </row>
    <row r="508" spans="1:10" s="18" customFormat="1" ht="12.75">
      <c r="A508" s="36"/>
      <c r="B508" s="81"/>
      <c r="C508" s="64"/>
      <c r="D508" s="72">
        <v>4300</v>
      </c>
      <c r="E508" s="31" t="s">
        <v>161</v>
      </c>
      <c r="F508" s="47">
        <v>14</v>
      </c>
      <c r="G508" s="111">
        <v>13.2</v>
      </c>
      <c r="H508" s="32">
        <f>G508*100/F508</f>
        <v>94.28571428571429</v>
      </c>
      <c r="I508" s="33">
        <v>0</v>
      </c>
      <c r="J508" s="17"/>
    </row>
    <row r="509" spans="1:10" s="35" customFormat="1" ht="12.75">
      <c r="A509" s="36"/>
      <c r="B509" s="81"/>
      <c r="C509" s="64"/>
      <c r="D509" s="72">
        <v>4360</v>
      </c>
      <c r="E509" s="31" t="s">
        <v>227</v>
      </c>
      <c r="F509" s="47">
        <v>318</v>
      </c>
      <c r="G509" s="111">
        <v>317.61</v>
      </c>
      <c r="H509" s="32">
        <f t="shared" si="24"/>
        <v>99.87735849056604</v>
      </c>
      <c r="I509" s="33">
        <v>0</v>
      </c>
      <c r="J509" s="34"/>
    </row>
    <row r="510" spans="1:9" s="35" customFormat="1" ht="25.5">
      <c r="A510" s="36"/>
      <c r="B510" s="81"/>
      <c r="C510" s="64"/>
      <c r="D510" s="72">
        <v>4400</v>
      </c>
      <c r="E510" s="31" t="s">
        <v>163</v>
      </c>
      <c r="F510" s="47">
        <v>14697</v>
      </c>
      <c r="G510" s="111">
        <v>14696.94</v>
      </c>
      <c r="H510" s="32">
        <f t="shared" si="24"/>
        <v>99.99959175341907</v>
      </c>
      <c r="I510" s="33">
        <v>0</v>
      </c>
    </row>
    <row r="511" spans="1:9" s="56" customFormat="1" ht="12.75">
      <c r="A511" s="62"/>
      <c r="B511" s="36"/>
      <c r="C511" s="64"/>
      <c r="D511" s="72">
        <v>4440</v>
      </c>
      <c r="E511" s="31" t="s">
        <v>167</v>
      </c>
      <c r="F511" s="47">
        <v>14923</v>
      </c>
      <c r="G511" s="111">
        <v>14923</v>
      </c>
      <c r="H511" s="32">
        <f>G511*100/F511</f>
        <v>100</v>
      </c>
      <c r="I511" s="33">
        <v>0</v>
      </c>
    </row>
    <row r="512" spans="1:10" s="18" customFormat="1" ht="25.5">
      <c r="A512" s="62"/>
      <c r="B512" s="36"/>
      <c r="C512" s="64"/>
      <c r="D512" s="72">
        <v>4520</v>
      </c>
      <c r="E512" s="31" t="s">
        <v>169</v>
      </c>
      <c r="F512" s="47">
        <v>1058</v>
      </c>
      <c r="G512" s="111">
        <v>1057.8</v>
      </c>
      <c r="H512" s="32">
        <f>G512*100/F512</f>
        <v>99.98109640831758</v>
      </c>
      <c r="I512" s="33">
        <v>0</v>
      </c>
      <c r="J512" s="17"/>
    </row>
    <row r="513" spans="1:10" s="35" customFormat="1" ht="25.5">
      <c r="A513" s="62"/>
      <c r="B513" s="75"/>
      <c r="C513" s="64"/>
      <c r="D513" s="72">
        <v>4700</v>
      </c>
      <c r="E513" s="31" t="s">
        <v>190</v>
      </c>
      <c r="F513" s="47">
        <v>485</v>
      </c>
      <c r="G513" s="111">
        <v>485</v>
      </c>
      <c r="H513" s="32">
        <f>G513*100/F513</f>
        <v>100</v>
      </c>
      <c r="I513" s="33">
        <v>0</v>
      </c>
      <c r="J513" s="34"/>
    </row>
    <row r="514" spans="1:9" s="5" customFormat="1" ht="12.75">
      <c r="A514" s="134"/>
      <c r="B514" s="176"/>
      <c r="C514" s="143"/>
      <c r="D514" s="143"/>
      <c r="E514" s="31" t="s">
        <v>19</v>
      </c>
      <c r="F514" s="47">
        <f>SUM(F516)</f>
        <v>85000</v>
      </c>
      <c r="G514" s="47">
        <f>SUM(G516)</f>
        <v>84999.62</v>
      </c>
      <c r="H514" s="32">
        <f>G514*100/F514</f>
        <v>99.99955294117647</v>
      </c>
      <c r="I514" s="33">
        <f>SUM(I516)</f>
        <v>0</v>
      </c>
    </row>
    <row r="515" spans="1:11" s="133" customFormat="1" ht="12.75">
      <c r="A515" s="62"/>
      <c r="B515" s="63"/>
      <c r="C515" s="69"/>
      <c r="D515" s="69"/>
      <c r="E515" s="71" t="s">
        <v>81</v>
      </c>
      <c r="F515" s="205" t="s">
        <v>77</v>
      </c>
      <c r="G515" s="111"/>
      <c r="H515" s="32" t="s">
        <v>77</v>
      </c>
      <c r="I515" s="33"/>
      <c r="K515" s="417">
        <f>SUM(F529:F546)</f>
        <v>5131639</v>
      </c>
    </row>
    <row r="516" spans="1:9" s="133" customFormat="1" ht="12.75">
      <c r="A516" s="312"/>
      <c r="B516" s="214"/>
      <c r="C516" s="372"/>
      <c r="D516" s="371">
        <v>6050</v>
      </c>
      <c r="E516" s="66" t="s">
        <v>64</v>
      </c>
      <c r="F516" s="181">
        <v>85000</v>
      </c>
      <c r="G516" s="193">
        <v>84999.62</v>
      </c>
      <c r="H516" s="49">
        <f>G516*100/F516</f>
        <v>99.99955294117647</v>
      </c>
      <c r="I516" s="67">
        <f>SUM(I518:I518)</f>
        <v>0</v>
      </c>
    </row>
    <row r="517" spans="1:11" s="35" customFormat="1" ht="12.75">
      <c r="A517" s="312"/>
      <c r="B517" s="307"/>
      <c r="C517" s="492"/>
      <c r="D517" s="377"/>
      <c r="E517" s="473" t="s">
        <v>329</v>
      </c>
      <c r="F517" s="370"/>
      <c r="G517" s="45">
        <v>84999.62</v>
      </c>
      <c r="H517" s="385"/>
      <c r="I517" s="219">
        <v>0</v>
      </c>
      <c r="J517" s="34"/>
      <c r="K517" s="333" t="s">
        <v>77</v>
      </c>
    </row>
    <row r="518" spans="1:9" s="35" customFormat="1" ht="63.75">
      <c r="A518" s="13"/>
      <c r="B518" s="92">
        <v>80149</v>
      </c>
      <c r="C518" s="2"/>
      <c r="D518" s="3"/>
      <c r="E518" s="25" t="s">
        <v>239</v>
      </c>
      <c r="F518" s="84">
        <f>SUM(F519)</f>
        <v>893542</v>
      </c>
      <c r="G518" s="84">
        <f>SUM(G519)</f>
        <v>893538.22</v>
      </c>
      <c r="H518" s="26">
        <f>G518*100/F518</f>
        <v>99.99957696448516</v>
      </c>
      <c r="I518" s="58">
        <f>SUM(I519)</f>
        <v>0</v>
      </c>
    </row>
    <row r="519" spans="1:11" s="35" customFormat="1" ht="12.75">
      <c r="A519" s="110"/>
      <c r="B519" s="124"/>
      <c r="C519" s="30"/>
      <c r="D519" s="29"/>
      <c r="E519" s="31" t="s">
        <v>240</v>
      </c>
      <c r="F519" s="130">
        <f>SUM(F521:F530)</f>
        <v>893542</v>
      </c>
      <c r="G519" s="130">
        <f>SUM(G521:G530)</f>
        <v>893538.22</v>
      </c>
      <c r="H519" s="132">
        <f>G519*100/F519</f>
        <v>99.99957696448516</v>
      </c>
      <c r="I519" s="131">
        <f>SUM(I521:I530)</f>
        <v>0</v>
      </c>
      <c r="J519" s="34"/>
      <c r="K519" s="333" t="s">
        <v>77</v>
      </c>
    </row>
    <row r="520" spans="1:9" s="133" customFormat="1" ht="12.75">
      <c r="A520" s="345"/>
      <c r="B520" s="318"/>
      <c r="C520" s="177"/>
      <c r="D520" s="177"/>
      <c r="E520" s="71" t="s">
        <v>81</v>
      </c>
      <c r="F520" s="205"/>
      <c r="G520" s="463"/>
      <c r="H520" s="68" t="s">
        <v>77</v>
      </c>
      <c r="I520" s="33"/>
    </row>
    <row r="521" spans="1:9" s="133" customFormat="1" ht="12.75">
      <c r="A521" s="36"/>
      <c r="B521" s="81"/>
      <c r="C521" s="38"/>
      <c r="D521" s="41">
        <v>2540</v>
      </c>
      <c r="E521" s="39" t="s">
        <v>59</v>
      </c>
      <c r="F521" s="87">
        <v>856496</v>
      </c>
      <c r="G521" s="504">
        <v>856496</v>
      </c>
      <c r="H521" s="152">
        <f>G521*100/F521</f>
        <v>100</v>
      </c>
      <c r="I521" s="129">
        <v>0</v>
      </c>
    </row>
    <row r="522" spans="1:11" s="133" customFormat="1" ht="51">
      <c r="A522" s="75"/>
      <c r="B522" s="367"/>
      <c r="C522" s="53"/>
      <c r="D522" s="53"/>
      <c r="E522" s="54" t="s">
        <v>130</v>
      </c>
      <c r="F522" s="52"/>
      <c r="G522" s="505"/>
      <c r="H522" s="68" t="s">
        <v>77</v>
      </c>
      <c r="I522" s="153"/>
      <c r="K522" s="319" t="s">
        <v>77</v>
      </c>
    </row>
    <row r="523" spans="1:10" s="35" customFormat="1" ht="12.75">
      <c r="A523" s="15" t="s">
        <v>74</v>
      </c>
      <c r="B523" s="16">
        <v>20</v>
      </c>
      <c r="C523" s="55"/>
      <c r="D523" s="55"/>
      <c r="E523" s="78"/>
      <c r="F523" s="55"/>
      <c r="G523" s="464"/>
      <c r="H523" s="79" t="s">
        <v>77</v>
      </c>
      <c r="I523" s="77"/>
      <c r="J523" s="34"/>
    </row>
    <row r="524" spans="1:10" s="35" customFormat="1" ht="13.5" thickBot="1">
      <c r="A524" s="15"/>
      <c r="B524" s="16"/>
      <c r="C524" s="55"/>
      <c r="D524" s="55"/>
      <c r="E524" s="78"/>
      <c r="F524" s="55"/>
      <c r="G524" s="464"/>
      <c r="H524" s="79"/>
      <c r="I524" s="77"/>
      <c r="J524" s="34"/>
    </row>
    <row r="525" spans="1:9" s="5" customFormat="1" ht="13.5" thickBot="1">
      <c r="A525" s="19" t="s">
        <v>36</v>
      </c>
      <c r="B525" s="20" t="s">
        <v>69</v>
      </c>
      <c r="C525" s="649" t="s">
        <v>49</v>
      </c>
      <c r="D525" s="650"/>
      <c r="E525" s="21" t="s">
        <v>35</v>
      </c>
      <c r="F525" s="20" t="s">
        <v>78</v>
      </c>
      <c r="G525" s="386" t="s">
        <v>79</v>
      </c>
      <c r="H525" s="22" t="s">
        <v>80</v>
      </c>
      <c r="I525" s="197" t="s">
        <v>85</v>
      </c>
    </row>
    <row r="526" spans="1:9" s="56" customFormat="1" ht="12.75">
      <c r="A526" s="36"/>
      <c r="B526" s="81"/>
      <c r="C526" s="64"/>
      <c r="D526" s="72">
        <v>4010</v>
      </c>
      <c r="E526" s="31" t="s">
        <v>25</v>
      </c>
      <c r="F526" s="141">
        <v>28647</v>
      </c>
      <c r="G526" s="187">
        <v>28646.17</v>
      </c>
      <c r="H526" s="132">
        <f aca="true" t="shared" si="25" ref="H526:H532">G526*100/F526</f>
        <v>99.99710266345517</v>
      </c>
      <c r="I526" s="145">
        <v>0</v>
      </c>
    </row>
    <row r="527" spans="1:10" s="18" customFormat="1" ht="12.75">
      <c r="A527" s="345"/>
      <c r="B527" s="134"/>
      <c r="C527" s="143"/>
      <c r="D527" s="72">
        <v>4110</v>
      </c>
      <c r="E527" s="31" t="s">
        <v>72</v>
      </c>
      <c r="F527" s="144">
        <v>4907</v>
      </c>
      <c r="G527" s="111">
        <v>4905.23</v>
      </c>
      <c r="H527" s="132">
        <f t="shared" si="25"/>
        <v>99.96392908090482</v>
      </c>
      <c r="I527" s="131">
        <v>0</v>
      </c>
      <c r="J527" s="17"/>
    </row>
    <row r="528" spans="1:9" s="133" customFormat="1" ht="12.75">
      <c r="A528" s="345"/>
      <c r="B528" s="134"/>
      <c r="C528" s="143"/>
      <c r="D528" s="72">
        <v>4120</v>
      </c>
      <c r="E528" s="31" t="s">
        <v>40</v>
      </c>
      <c r="F528" s="148">
        <v>701</v>
      </c>
      <c r="G528" s="111">
        <v>699.82</v>
      </c>
      <c r="H528" s="132">
        <f t="shared" si="25"/>
        <v>99.83166904422254</v>
      </c>
      <c r="I528" s="131">
        <v>0</v>
      </c>
    </row>
    <row r="529" spans="1:9" s="5" customFormat="1" ht="12.75">
      <c r="A529" s="62"/>
      <c r="B529" s="36"/>
      <c r="C529" s="64"/>
      <c r="D529" s="72">
        <v>4240</v>
      </c>
      <c r="E529" s="31" t="s">
        <v>173</v>
      </c>
      <c r="F529" s="47">
        <v>450</v>
      </c>
      <c r="G529" s="111">
        <v>450</v>
      </c>
      <c r="H529" s="32">
        <f t="shared" si="25"/>
        <v>100</v>
      </c>
      <c r="I529" s="33">
        <v>0</v>
      </c>
    </row>
    <row r="530" spans="1:9" s="35" customFormat="1" ht="12.75">
      <c r="A530" s="36"/>
      <c r="B530" s="367"/>
      <c r="C530" s="64"/>
      <c r="D530" s="72">
        <v>4440</v>
      </c>
      <c r="E530" s="31" t="s">
        <v>167</v>
      </c>
      <c r="F530" s="47">
        <v>2341</v>
      </c>
      <c r="G530" s="111">
        <v>2341</v>
      </c>
      <c r="H530" s="32">
        <f t="shared" si="25"/>
        <v>100</v>
      </c>
      <c r="I530" s="33">
        <v>0</v>
      </c>
    </row>
    <row r="531" spans="1:9" s="35" customFormat="1" ht="63.75">
      <c r="A531" s="13"/>
      <c r="B531" s="92">
        <v>80150</v>
      </c>
      <c r="C531" s="2"/>
      <c r="D531" s="3"/>
      <c r="E531" s="25" t="s">
        <v>241</v>
      </c>
      <c r="F531" s="84">
        <f>SUM(F532)</f>
        <v>1471054</v>
      </c>
      <c r="G531" s="84">
        <f>SUM(G532)</f>
        <v>1453074.21</v>
      </c>
      <c r="H531" s="26">
        <f t="shared" si="25"/>
        <v>98.77776138741338</v>
      </c>
      <c r="I531" s="58">
        <f>SUM(I532)</f>
        <v>181093.63</v>
      </c>
    </row>
    <row r="532" spans="1:11" s="35" customFormat="1" ht="12.75">
      <c r="A532" s="28"/>
      <c r="B532" s="80"/>
      <c r="C532" s="30"/>
      <c r="D532" s="29"/>
      <c r="E532" s="31" t="s">
        <v>240</v>
      </c>
      <c r="F532" s="130">
        <f>SUM(F534:F541)</f>
        <v>1471054</v>
      </c>
      <c r="G532" s="130">
        <f>SUM(G534:G541)</f>
        <v>1453074.21</v>
      </c>
      <c r="H532" s="132">
        <f t="shared" si="25"/>
        <v>98.77776138741338</v>
      </c>
      <c r="I532" s="131">
        <f>SUM(I534:I541)</f>
        <v>181093.63</v>
      </c>
      <c r="J532" s="34"/>
      <c r="K532" s="333" t="s">
        <v>77</v>
      </c>
    </row>
    <row r="533" spans="1:9" s="133" customFormat="1" ht="12.75">
      <c r="A533" s="134"/>
      <c r="B533" s="448"/>
      <c r="C533" s="177"/>
      <c r="D533" s="177"/>
      <c r="E533" s="71" t="s">
        <v>81</v>
      </c>
      <c r="F533" s="205"/>
      <c r="G533" s="463"/>
      <c r="H533" s="68" t="s">
        <v>77</v>
      </c>
      <c r="I533" s="33"/>
    </row>
    <row r="534" spans="1:9" s="56" customFormat="1" ht="12.75">
      <c r="A534" s="36"/>
      <c r="B534" s="81"/>
      <c r="C534" s="64"/>
      <c r="D534" s="72">
        <v>4010</v>
      </c>
      <c r="E534" s="31" t="s">
        <v>25</v>
      </c>
      <c r="F534" s="141">
        <v>1145910</v>
      </c>
      <c r="G534" s="187">
        <v>1137928.4</v>
      </c>
      <c r="H534" s="132">
        <f aca="true" t="shared" si="26" ref="H534:H541">G534*100/F534</f>
        <v>99.30347060414866</v>
      </c>
      <c r="I534" s="145">
        <v>47164.51</v>
      </c>
    </row>
    <row r="535" spans="1:9" s="56" customFormat="1" ht="12.75">
      <c r="A535" s="36"/>
      <c r="B535" s="81"/>
      <c r="C535" s="64"/>
      <c r="D535" s="72">
        <v>4040</v>
      </c>
      <c r="E535" s="31" t="s">
        <v>330</v>
      </c>
      <c r="F535" s="141">
        <v>0</v>
      </c>
      <c r="G535" s="187">
        <v>0</v>
      </c>
      <c r="H535" s="362" t="s">
        <v>77</v>
      </c>
      <c r="I535" s="145">
        <v>93396.81</v>
      </c>
    </row>
    <row r="536" spans="1:10" s="18" customFormat="1" ht="12.75">
      <c r="A536" s="134"/>
      <c r="B536" s="176"/>
      <c r="C536" s="143"/>
      <c r="D536" s="72">
        <v>4110</v>
      </c>
      <c r="E536" s="31" t="s">
        <v>72</v>
      </c>
      <c r="F536" s="144">
        <v>186612</v>
      </c>
      <c r="G536" s="111">
        <v>179158.95</v>
      </c>
      <c r="H536" s="132">
        <f t="shared" si="26"/>
        <v>96.00612500803807</v>
      </c>
      <c r="I536" s="131">
        <v>36824.97</v>
      </c>
      <c r="J536" s="17"/>
    </row>
    <row r="537" spans="1:9" s="133" customFormat="1" ht="12.75">
      <c r="A537" s="134"/>
      <c r="B537" s="176"/>
      <c r="C537" s="143"/>
      <c r="D537" s="72">
        <v>4120</v>
      </c>
      <c r="E537" s="31" t="s">
        <v>40</v>
      </c>
      <c r="F537" s="148">
        <v>25506</v>
      </c>
      <c r="G537" s="111">
        <v>22963.56</v>
      </c>
      <c r="H537" s="132">
        <f t="shared" si="26"/>
        <v>90.03199247235945</v>
      </c>
      <c r="I537" s="131">
        <v>3707.34</v>
      </c>
    </row>
    <row r="538" spans="1:9" s="133" customFormat="1" ht="25.5">
      <c r="A538" s="134"/>
      <c r="B538" s="176"/>
      <c r="C538" s="143"/>
      <c r="D538" s="72">
        <v>4170</v>
      </c>
      <c r="E538" s="31" t="s">
        <v>242</v>
      </c>
      <c r="F538" s="506">
        <v>717</v>
      </c>
      <c r="G538" s="111">
        <v>717</v>
      </c>
      <c r="H538" s="132">
        <f t="shared" si="26"/>
        <v>100</v>
      </c>
      <c r="I538" s="131">
        <v>0</v>
      </c>
    </row>
    <row r="539" spans="1:10" s="35" customFormat="1" ht="12.75">
      <c r="A539" s="36"/>
      <c r="B539" s="81"/>
      <c r="C539" s="64"/>
      <c r="D539" s="72">
        <v>4210</v>
      </c>
      <c r="E539" s="31" t="s">
        <v>158</v>
      </c>
      <c r="F539" s="47">
        <v>3500</v>
      </c>
      <c r="G539" s="111">
        <v>3500</v>
      </c>
      <c r="H539" s="32">
        <f t="shared" si="26"/>
        <v>100</v>
      </c>
      <c r="I539" s="33">
        <v>0</v>
      </c>
      <c r="J539" s="34"/>
    </row>
    <row r="540" spans="1:9" s="5" customFormat="1" ht="12.75">
      <c r="A540" s="36"/>
      <c r="B540" s="81"/>
      <c r="C540" s="64"/>
      <c r="D540" s="72">
        <v>4240</v>
      </c>
      <c r="E540" s="31" t="s">
        <v>173</v>
      </c>
      <c r="F540" s="47">
        <v>18207</v>
      </c>
      <c r="G540" s="111">
        <v>18204.3</v>
      </c>
      <c r="H540" s="32">
        <f t="shared" si="26"/>
        <v>99.98517053880376</v>
      </c>
      <c r="I540" s="33">
        <v>0</v>
      </c>
    </row>
    <row r="541" spans="1:9" s="35" customFormat="1" ht="12.75">
      <c r="A541" s="36"/>
      <c r="B541" s="367"/>
      <c r="C541" s="64"/>
      <c r="D541" s="72">
        <v>4440</v>
      </c>
      <c r="E541" s="31" t="s">
        <v>167</v>
      </c>
      <c r="F541" s="47">
        <v>90602</v>
      </c>
      <c r="G541" s="111">
        <v>90602</v>
      </c>
      <c r="H541" s="32">
        <f t="shared" si="26"/>
        <v>100</v>
      </c>
      <c r="I541" s="33">
        <v>0</v>
      </c>
    </row>
    <row r="542" spans="1:10" s="35" customFormat="1" ht="12.75">
      <c r="A542" s="376"/>
      <c r="B542" s="305">
        <v>80195</v>
      </c>
      <c r="C542" s="2"/>
      <c r="D542" s="3"/>
      <c r="E542" s="25" t="s">
        <v>56</v>
      </c>
      <c r="F542" s="89">
        <f>SUM(F543,F560)</f>
        <v>409055</v>
      </c>
      <c r="G542" s="89">
        <f>SUM(G543,G560)</f>
        <v>182069.91999999998</v>
      </c>
      <c r="H542" s="26">
        <f>G542*100/F542</f>
        <v>44.509887423451616</v>
      </c>
      <c r="I542" s="27">
        <f>SUM(I543,I560)</f>
        <v>0</v>
      </c>
      <c r="J542" s="34"/>
    </row>
    <row r="543" spans="1:10" s="35" customFormat="1" ht="12.75">
      <c r="A543" s="28"/>
      <c r="B543" s="347"/>
      <c r="C543" s="30"/>
      <c r="D543" s="29"/>
      <c r="E543" s="31" t="s">
        <v>202</v>
      </c>
      <c r="F543" s="90">
        <f>SUM(F545:F559)</f>
        <v>285055</v>
      </c>
      <c r="G543" s="90">
        <f>SUM(G545:G559)</f>
        <v>158835.21999999997</v>
      </c>
      <c r="H543" s="32">
        <f>G543*100/F543</f>
        <v>55.72090298363472</v>
      </c>
      <c r="I543" s="33">
        <f>SUM(I545:I559)</f>
        <v>0</v>
      </c>
      <c r="J543" s="34"/>
    </row>
    <row r="544" spans="1:10" s="35" customFormat="1" ht="12.75">
      <c r="A544" s="62"/>
      <c r="B544" s="63"/>
      <c r="C544" s="69"/>
      <c r="D544" s="69"/>
      <c r="E544" s="71" t="s">
        <v>81</v>
      </c>
      <c r="F544" s="205"/>
      <c r="G544" s="463"/>
      <c r="H544" s="23" t="s">
        <v>77</v>
      </c>
      <c r="I544" s="111"/>
      <c r="J544" s="34"/>
    </row>
    <row r="545" spans="1:9" s="35" customFormat="1" ht="25.5">
      <c r="A545" s="36"/>
      <c r="B545" s="81"/>
      <c r="C545" s="64"/>
      <c r="D545" s="72">
        <v>3020</v>
      </c>
      <c r="E545" s="31" t="s">
        <v>8</v>
      </c>
      <c r="F545" s="86">
        <v>21500</v>
      </c>
      <c r="G545" s="187">
        <v>12650</v>
      </c>
      <c r="H545" s="32">
        <f aca="true" t="shared" si="27" ref="H545:H552">G545*100/F545</f>
        <v>58.83720930232558</v>
      </c>
      <c r="I545" s="67">
        <v>0</v>
      </c>
    </row>
    <row r="546" spans="1:10" s="35" customFormat="1" ht="12.75">
      <c r="A546" s="213"/>
      <c r="B546" s="644"/>
      <c r="C546" s="140"/>
      <c r="D546" s="72">
        <v>4010</v>
      </c>
      <c r="E546" s="31" t="s">
        <v>25</v>
      </c>
      <c r="F546" s="141">
        <v>76</v>
      </c>
      <c r="G546" s="111">
        <v>0</v>
      </c>
      <c r="H546" s="132">
        <f t="shared" si="27"/>
        <v>0</v>
      </c>
      <c r="I546" s="131">
        <v>0</v>
      </c>
      <c r="J546" s="34"/>
    </row>
    <row r="547" spans="1:10" s="35" customFormat="1" ht="12.75">
      <c r="A547" s="134"/>
      <c r="B547" s="176"/>
      <c r="C547" s="177"/>
      <c r="D547" s="498">
        <v>4120</v>
      </c>
      <c r="E547" s="457" t="s">
        <v>40</v>
      </c>
      <c r="F547" s="353">
        <v>300</v>
      </c>
      <c r="G547" s="111">
        <v>0</v>
      </c>
      <c r="H547" s="150">
        <f>G547*100/F547</f>
        <v>0</v>
      </c>
      <c r="I547" s="131">
        <v>0</v>
      </c>
      <c r="J547" s="34"/>
    </row>
    <row r="548" spans="1:10" s="35" customFormat="1" ht="25.5">
      <c r="A548" s="134"/>
      <c r="B548" s="176"/>
      <c r="C548" s="422"/>
      <c r="D548" s="396">
        <v>4170</v>
      </c>
      <c r="E548" s="420" t="s">
        <v>88</v>
      </c>
      <c r="F548" s="421">
        <v>17000</v>
      </c>
      <c r="G548" s="111">
        <v>16880.8</v>
      </c>
      <c r="H548" s="97">
        <f>G548*100/F548</f>
        <v>99.29882352941176</v>
      </c>
      <c r="I548" s="33">
        <v>0</v>
      </c>
      <c r="J548" s="34"/>
    </row>
    <row r="549" spans="1:10" s="35" customFormat="1" ht="12.75">
      <c r="A549" s="36"/>
      <c r="B549" s="81"/>
      <c r="C549" s="53"/>
      <c r="D549" s="415">
        <v>4210</v>
      </c>
      <c r="E549" s="54" t="s">
        <v>158</v>
      </c>
      <c r="F549" s="47">
        <v>22700</v>
      </c>
      <c r="G549" s="187">
        <v>15384.64</v>
      </c>
      <c r="H549" s="32">
        <f>G549*100/F549</f>
        <v>67.77374449339207</v>
      </c>
      <c r="I549" s="67">
        <v>0</v>
      </c>
      <c r="J549" s="34"/>
    </row>
    <row r="550" spans="1:9" s="56" customFormat="1" ht="12.75">
      <c r="A550" s="36"/>
      <c r="B550" s="81"/>
      <c r="C550" s="64"/>
      <c r="D550" s="72">
        <v>4260</v>
      </c>
      <c r="E550" s="31" t="s">
        <v>162</v>
      </c>
      <c r="F550" s="47">
        <v>6500</v>
      </c>
      <c r="G550" s="111">
        <v>6423</v>
      </c>
      <c r="H550" s="32">
        <f t="shared" si="27"/>
        <v>98.81538461538462</v>
      </c>
      <c r="I550" s="33">
        <v>0</v>
      </c>
    </row>
    <row r="551" spans="1:9" s="56" customFormat="1" ht="12.75">
      <c r="A551" s="36"/>
      <c r="B551" s="81"/>
      <c r="C551" s="64"/>
      <c r="D551" s="72">
        <v>4270</v>
      </c>
      <c r="E551" s="31" t="s">
        <v>159</v>
      </c>
      <c r="F551" s="47">
        <v>108189</v>
      </c>
      <c r="G551" s="111">
        <v>1750.01</v>
      </c>
      <c r="H551" s="32">
        <f t="shared" si="27"/>
        <v>1.6175489190213423</v>
      </c>
      <c r="I551" s="33">
        <v>0</v>
      </c>
    </row>
    <row r="552" spans="1:10" s="18" customFormat="1" ht="12.75">
      <c r="A552" s="75"/>
      <c r="B552" s="367"/>
      <c r="C552" s="64"/>
      <c r="D552" s="72">
        <v>4300</v>
      </c>
      <c r="E552" s="31" t="s">
        <v>161</v>
      </c>
      <c r="F552" s="47">
        <v>93762</v>
      </c>
      <c r="G552" s="111">
        <v>92754.52</v>
      </c>
      <c r="H552" s="32">
        <f t="shared" si="27"/>
        <v>98.9254922036646</v>
      </c>
      <c r="I552" s="33">
        <v>0</v>
      </c>
      <c r="J552" s="17"/>
    </row>
    <row r="553" spans="1:9" s="44" customFormat="1" ht="12.75">
      <c r="A553" s="15" t="s">
        <v>74</v>
      </c>
      <c r="B553" s="16">
        <v>21</v>
      </c>
      <c r="C553" s="55"/>
      <c r="D553" s="55"/>
      <c r="E553" s="78"/>
      <c r="F553" s="55"/>
      <c r="G553" s="464"/>
      <c r="H553" s="79" t="s">
        <v>77</v>
      </c>
      <c r="I553" s="77"/>
    </row>
    <row r="554" spans="1:9" s="44" customFormat="1" ht="13.5" thickBot="1">
      <c r="A554" s="15"/>
      <c r="B554" s="16"/>
      <c r="C554" s="55"/>
      <c r="D554" s="55"/>
      <c r="E554" s="78"/>
      <c r="F554" s="55"/>
      <c r="G554" s="464"/>
      <c r="H554" s="79"/>
      <c r="I554" s="77"/>
    </row>
    <row r="555" spans="1:9" s="44" customFormat="1" ht="13.5" thickBot="1">
      <c r="A555" s="19" t="s">
        <v>36</v>
      </c>
      <c r="B555" s="20" t="s">
        <v>69</v>
      </c>
      <c r="C555" s="649" t="s">
        <v>49</v>
      </c>
      <c r="D555" s="650"/>
      <c r="E555" s="21" t="s">
        <v>35</v>
      </c>
      <c r="F555" s="20" t="s">
        <v>78</v>
      </c>
      <c r="G555" s="386" t="s">
        <v>79</v>
      </c>
      <c r="H555" s="22" t="s">
        <v>80</v>
      </c>
      <c r="I555" s="197" t="s">
        <v>85</v>
      </c>
    </row>
    <row r="556" spans="1:10" s="35" customFormat="1" ht="12.75">
      <c r="A556" s="36"/>
      <c r="B556" s="81"/>
      <c r="C556" s="64"/>
      <c r="D556" s="72">
        <v>4360</v>
      </c>
      <c r="E556" s="31" t="s">
        <v>227</v>
      </c>
      <c r="F556" s="47">
        <v>1700</v>
      </c>
      <c r="G556" s="111">
        <v>0</v>
      </c>
      <c r="H556" s="32">
        <f>G556*100/F556</f>
        <v>0</v>
      </c>
      <c r="I556" s="33">
        <v>0</v>
      </c>
      <c r="J556" s="34"/>
    </row>
    <row r="557" spans="1:9" s="35" customFormat="1" ht="25.5">
      <c r="A557" s="36"/>
      <c r="B557" s="36"/>
      <c r="C557" s="69"/>
      <c r="D557" s="70">
        <v>4400</v>
      </c>
      <c r="E557" s="71" t="s">
        <v>163</v>
      </c>
      <c r="F557" s="224">
        <v>12000</v>
      </c>
      <c r="G557" s="111">
        <v>11964.24</v>
      </c>
      <c r="H557" s="32">
        <f>G557*100/F557</f>
        <v>99.702</v>
      </c>
      <c r="I557" s="33">
        <v>0</v>
      </c>
    </row>
    <row r="558" spans="1:9" s="35" customFormat="1" ht="12.75">
      <c r="A558" s="62"/>
      <c r="B558" s="36"/>
      <c r="C558" s="64"/>
      <c r="D558" s="72">
        <v>4430</v>
      </c>
      <c r="E558" s="31" t="s">
        <v>166</v>
      </c>
      <c r="F558" s="47">
        <v>1038</v>
      </c>
      <c r="G558" s="111">
        <v>855.46</v>
      </c>
      <c r="H558" s="32">
        <f>G558*100/F558</f>
        <v>82.41425818882466</v>
      </c>
      <c r="I558" s="33">
        <v>0</v>
      </c>
    </row>
    <row r="559" spans="1:10" s="44" customFormat="1" ht="12.75">
      <c r="A559" s="36"/>
      <c r="B559" s="75"/>
      <c r="C559" s="64"/>
      <c r="D559" s="72">
        <v>4610</v>
      </c>
      <c r="E559" s="31" t="s">
        <v>168</v>
      </c>
      <c r="F559" s="47">
        <v>290</v>
      </c>
      <c r="G559" s="111">
        <v>172.55</v>
      </c>
      <c r="H559" s="32">
        <f>G559*100/F559</f>
        <v>59.5</v>
      </c>
      <c r="I559" s="33">
        <v>0</v>
      </c>
      <c r="J559" s="43"/>
    </row>
    <row r="560" spans="1:9" s="5" customFormat="1" ht="12.75">
      <c r="A560" s="134"/>
      <c r="B560" s="176"/>
      <c r="C560" s="549"/>
      <c r="D560" s="549"/>
      <c r="E560" s="54" t="s">
        <v>19</v>
      </c>
      <c r="F560" s="47">
        <f>SUM(F562)</f>
        <v>124000</v>
      </c>
      <c r="G560" s="47">
        <f>SUM(G562)</f>
        <v>23234.7</v>
      </c>
      <c r="H560" s="32">
        <f>G560*100/F560</f>
        <v>18.73766129032258</v>
      </c>
      <c r="I560" s="67">
        <f>SUM(I562)</f>
        <v>0</v>
      </c>
    </row>
    <row r="561" spans="1:11" s="133" customFormat="1" ht="12.75">
      <c r="A561" s="62"/>
      <c r="B561" s="63"/>
      <c r="C561" s="69"/>
      <c r="D561" s="69"/>
      <c r="E561" s="71" t="s">
        <v>81</v>
      </c>
      <c r="F561" s="205"/>
      <c r="G561" s="111"/>
      <c r="H561" s="32" t="s">
        <v>77</v>
      </c>
      <c r="I561" s="33"/>
      <c r="K561" s="417">
        <f>SUM(F578:F603)</f>
        <v>635756</v>
      </c>
    </row>
    <row r="562" spans="1:9" s="133" customFormat="1" ht="12.75">
      <c r="A562" s="312"/>
      <c r="B562" s="214"/>
      <c r="C562" s="546"/>
      <c r="D562" s="547">
        <v>6050</v>
      </c>
      <c r="E562" s="66" t="s">
        <v>64</v>
      </c>
      <c r="F562" s="181">
        <v>124000</v>
      </c>
      <c r="G562" s="193">
        <v>23234.7</v>
      </c>
      <c r="H562" s="49">
        <f>G562*100/F562</f>
        <v>18.73766129032258</v>
      </c>
      <c r="I562" s="67">
        <f>SUM(I563:I563)</f>
        <v>0</v>
      </c>
    </row>
    <row r="563" spans="1:11" s="35" customFormat="1" ht="13.5" thickBot="1">
      <c r="A563" s="544"/>
      <c r="B563" s="544"/>
      <c r="C563" s="449"/>
      <c r="D563" s="293"/>
      <c r="E563" s="545" t="s">
        <v>244</v>
      </c>
      <c r="F563" s="370"/>
      <c r="G563" s="45">
        <v>23234.7</v>
      </c>
      <c r="H563" s="385"/>
      <c r="I563" s="219">
        <v>0</v>
      </c>
      <c r="J563" s="34"/>
      <c r="K563" s="333" t="s">
        <v>77</v>
      </c>
    </row>
    <row r="564" spans="1:10" s="35" customFormat="1" ht="12.75">
      <c r="A564" s="485">
        <v>851</v>
      </c>
      <c r="B564" s="298"/>
      <c r="C564" s="298"/>
      <c r="D564" s="299"/>
      <c r="E564" s="300" t="s">
        <v>23</v>
      </c>
      <c r="F564" s="301">
        <f>SUM(F565,F570,F575,F613)</f>
        <v>761000</v>
      </c>
      <c r="G564" s="301">
        <f>SUM(G565,G570,G575,G613)</f>
        <v>740450.99</v>
      </c>
      <c r="H564" s="486">
        <f>G564*100/F564</f>
        <v>97.2997358738502</v>
      </c>
      <c r="I564" s="233">
        <f>SUM(I570,I575,I613)</f>
        <v>14680.199999999999</v>
      </c>
      <c r="J564" s="34"/>
    </row>
    <row r="565" spans="1:10" s="56" customFormat="1" ht="12.75">
      <c r="A565" s="13"/>
      <c r="B565" s="212">
        <v>85111</v>
      </c>
      <c r="C565" s="8"/>
      <c r="D565" s="9"/>
      <c r="E565" s="93" t="s">
        <v>331</v>
      </c>
      <c r="F565" s="217">
        <f>SUM(F566)</f>
        <v>80000</v>
      </c>
      <c r="G565" s="217">
        <f>SUM(G566)</f>
        <v>80000</v>
      </c>
      <c r="H565" s="550">
        <v>100</v>
      </c>
      <c r="I565" s="58">
        <v>0</v>
      </c>
      <c r="J565" s="55"/>
    </row>
    <row r="566" spans="1:10" s="56" customFormat="1" ht="12.75">
      <c r="A566" s="28"/>
      <c r="B566" s="211"/>
      <c r="C566" s="96"/>
      <c r="D566" s="352"/>
      <c r="E566" s="71" t="s">
        <v>19</v>
      </c>
      <c r="F566" s="167">
        <f>SUM(F568)</f>
        <v>80000</v>
      </c>
      <c r="G566" s="167">
        <f>SUM(G568)</f>
        <v>80000</v>
      </c>
      <c r="H566" s="364">
        <v>100</v>
      </c>
      <c r="I566" s="387">
        <v>0</v>
      </c>
      <c r="J566" s="55"/>
    </row>
    <row r="567" spans="1:9" s="5" customFormat="1" ht="12.75">
      <c r="A567" s="28"/>
      <c r="B567" s="211"/>
      <c r="C567" s="80"/>
      <c r="D567" s="80"/>
      <c r="E567" s="39" t="s">
        <v>81</v>
      </c>
      <c r="F567" s="438"/>
      <c r="G567" s="504"/>
      <c r="H567" s="364" t="s">
        <v>77</v>
      </c>
      <c r="I567" s="388"/>
    </row>
    <row r="568" spans="1:9" s="56" customFormat="1" ht="51">
      <c r="A568" s="28"/>
      <c r="B568" s="403"/>
      <c r="C568" s="29"/>
      <c r="D568" s="72">
        <v>6220</v>
      </c>
      <c r="E568" s="31" t="s">
        <v>332</v>
      </c>
      <c r="F568" s="47">
        <v>80000</v>
      </c>
      <c r="G568" s="111">
        <v>80000</v>
      </c>
      <c r="H568" s="362">
        <v>100</v>
      </c>
      <c r="I568" s="111">
        <v>0</v>
      </c>
    </row>
    <row r="569" spans="1:9" s="44" customFormat="1" ht="25.5">
      <c r="A569" s="42"/>
      <c r="B569" s="88"/>
      <c r="C569" s="628"/>
      <c r="D569" s="629"/>
      <c r="E569" s="627" t="s">
        <v>333</v>
      </c>
      <c r="F569" s="630" t="s">
        <v>77</v>
      </c>
      <c r="G569" s="45">
        <v>80000</v>
      </c>
      <c r="H569" s="631" t="s">
        <v>77</v>
      </c>
      <c r="I569" s="45">
        <v>0</v>
      </c>
    </row>
    <row r="570" spans="1:10" s="56" customFormat="1" ht="12.75">
      <c r="A570" s="13"/>
      <c r="B570" s="212">
        <v>85153</v>
      </c>
      <c r="C570" s="8"/>
      <c r="D570" s="9"/>
      <c r="E570" s="93" t="s">
        <v>103</v>
      </c>
      <c r="F570" s="217">
        <f>SUM(F571)</f>
        <v>10000</v>
      </c>
      <c r="G570" s="526">
        <f>SUM(G571)</f>
        <v>1980.3</v>
      </c>
      <c r="H570" s="550">
        <f>G570*100/F570</f>
        <v>19.803</v>
      </c>
      <c r="I570" s="58">
        <f>SUM(I571)</f>
        <v>0</v>
      </c>
      <c r="J570" s="55"/>
    </row>
    <row r="571" spans="1:10" s="56" customFormat="1" ht="12.75">
      <c r="A571" s="28"/>
      <c r="B571" s="211"/>
      <c r="C571" s="96"/>
      <c r="D571" s="352"/>
      <c r="E571" s="71" t="s">
        <v>75</v>
      </c>
      <c r="F571" s="167">
        <f>SUM(F573:F574)</f>
        <v>10000</v>
      </c>
      <c r="G571" s="527">
        <f>SUM(G573:G574)</f>
        <v>1980.3</v>
      </c>
      <c r="H571" s="364">
        <f>G571*100/F571</f>
        <v>19.803</v>
      </c>
      <c r="I571" s="387">
        <f>SUM(I573:I574)</f>
        <v>0</v>
      </c>
      <c r="J571" s="55"/>
    </row>
    <row r="572" spans="1:9" s="5" customFormat="1" ht="12.75">
      <c r="A572" s="28"/>
      <c r="B572" s="211"/>
      <c r="C572" s="80"/>
      <c r="D572" s="80"/>
      <c r="E572" s="39" t="s">
        <v>81</v>
      </c>
      <c r="F572" s="438"/>
      <c r="G572" s="504"/>
      <c r="H572" s="364" t="s">
        <v>77</v>
      </c>
      <c r="I572" s="388"/>
    </row>
    <row r="573" spans="1:9" s="56" customFormat="1" ht="12.75">
      <c r="A573" s="28"/>
      <c r="B573" s="403"/>
      <c r="C573" s="29"/>
      <c r="D573" s="72">
        <v>4210</v>
      </c>
      <c r="E573" s="31" t="s">
        <v>158</v>
      </c>
      <c r="F573" s="47">
        <v>5000</v>
      </c>
      <c r="G573" s="111">
        <v>1980.3</v>
      </c>
      <c r="H573" s="362">
        <f>G573*100/F573</f>
        <v>39.606</v>
      </c>
      <c r="I573" s="111">
        <v>0</v>
      </c>
    </row>
    <row r="574" spans="1:9" s="56" customFormat="1" ht="12.75">
      <c r="A574" s="28"/>
      <c r="B574" s="384"/>
      <c r="C574" s="29"/>
      <c r="D574" s="72">
        <v>4300</v>
      </c>
      <c r="E574" s="31" t="s">
        <v>161</v>
      </c>
      <c r="F574" s="47">
        <v>5000</v>
      </c>
      <c r="G574" s="111">
        <v>0</v>
      </c>
      <c r="H574" s="362">
        <f>G574*100/F574</f>
        <v>0</v>
      </c>
      <c r="I574" s="111">
        <v>0</v>
      </c>
    </row>
    <row r="575" spans="1:9" s="35" customFormat="1" ht="12.75">
      <c r="A575" s="13"/>
      <c r="B575" s="212">
        <v>85154</v>
      </c>
      <c r="C575" s="2"/>
      <c r="D575" s="3"/>
      <c r="E575" s="93" t="s">
        <v>50</v>
      </c>
      <c r="F575" s="217">
        <f>SUM(F576)</f>
        <v>659000</v>
      </c>
      <c r="G575" s="526">
        <f>SUM(G576)</f>
        <v>646470.69</v>
      </c>
      <c r="H575" s="166">
        <f>G575*100/F575</f>
        <v>98.09873899848253</v>
      </c>
      <c r="I575" s="58">
        <f>SUM(I576)</f>
        <v>14680.199999999999</v>
      </c>
    </row>
    <row r="576" spans="1:9" s="35" customFormat="1" ht="12.75">
      <c r="A576" s="28"/>
      <c r="B576" s="211"/>
      <c r="C576" s="80"/>
      <c r="D576" s="80"/>
      <c r="E576" s="39" t="s">
        <v>75</v>
      </c>
      <c r="F576" s="167">
        <f>SUM(F578,F593:F603,F604:F609)</f>
        <v>659000</v>
      </c>
      <c r="G576" s="167">
        <f>SUM(G578,G593:G603,G604:G609)</f>
        <v>646470.69</v>
      </c>
      <c r="H576" s="65">
        <f>G576*100/F576</f>
        <v>98.09873899848253</v>
      </c>
      <c r="I576" s="387">
        <f>SUM(I578,I594:I609)</f>
        <v>14680.199999999999</v>
      </c>
    </row>
    <row r="577" spans="1:12" s="44" customFormat="1" ht="12.75">
      <c r="A577" s="62"/>
      <c r="B577" s="63"/>
      <c r="C577" s="38"/>
      <c r="D577" s="38"/>
      <c r="E577" s="71" t="s">
        <v>81</v>
      </c>
      <c r="F577" s="205"/>
      <c r="G577" s="466"/>
      <c r="H577" s="32" t="s">
        <v>77</v>
      </c>
      <c r="I577" s="387"/>
      <c r="K577" s="332" t="s">
        <v>77</v>
      </c>
      <c r="L577" s="332">
        <f>SUM(G581:G592)</f>
        <v>194302</v>
      </c>
    </row>
    <row r="578" spans="1:9" s="44" customFormat="1" ht="12.75">
      <c r="A578" s="36"/>
      <c r="B578" s="34"/>
      <c r="C578" s="170"/>
      <c r="D578" s="210">
        <v>2820</v>
      </c>
      <c r="E578" s="302" t="s">
        <v>44</v>
      </c>
      <c r="F578" s="162">
        <v>194500</v>
      </c>
      <c r="G578" s="504">
        <v>194302</v>
      </c>
      <c r="H578" s="51">
        <f>G578*100/F578</f>
        <v>99.89820051413882</v>
      </c>
      <c r="I578" s="388">
        <v>0</v>
      </c>
    </row>
    <row r="579" spans="1:11" s="44" customFormat="1" ht="12.75">
      <c r="A579" s="62"/>
      <c r="B579" s="62"/>
      <c r="C579" s="62"/>
      <c r="D579" s="81"/>
      <c r="E579" s="303" t="s">
        <v>34</v>
      </c>
      <c r="F579" s="34"/>
      <c r="G579" s="467" t="s">
        <v>77</v>
      </c>
      <c r="H579" s="49" t="s">
        <v>77</v>
      </c>
      <c r="I579" s="122"/>
      <c r="K579" s="332" t="s">
        <v>77</v>
      </c>
    </row>
    <row r="580" spans="1:9" s="56" customFormat="1" ht="12.75">
      <c r="A580" s="62"/>
      <c r="B580" s="62"/>
      <c r="C580" s="62"/>
      <c r="D580" s="81"/>
      <c r="E580" s="304" t="s">
        <v>14</v>
      </c>
      <c r="F580" s="314"/>
      <c r="G580" s="461"/>
      <c r="H580" s="49" t="s">
        <v>77</v>
      </c>
      <c r="I580" s="116"/>
    </row>
    <row r="581" spans="1:9" s="56" customFormat="1" ht="12.75">
      <c r="A581" s="198"/>
      <c r="B581" s="198"/>
      <c r="C581" s="198"/>
      <c r="D581" s="207"/>
      <c r="E581" s="398" t="s">
        <v>108</v>
      </c>
      <c r="F581" s="322"/>
      <c r="G581" s="45">
        <v>47300</v>
      </c>
      <c r="H581" s="325"/>
      <c r="I581" s="219">
        <v>0</v>
      </c>
    </row>
    <row r="582" spans="1:10" s="18" customFormat="1" ht="12.75">
      <c r="A582" s="198"/>
      <c r="B582" s="198"/>
      <c r="C582" s="198"/>
      <c r="D582" s="207"/>
      <c r="E582" s="398" t="s">
        <v>109</v>
      </c>
      <c r="F582" s="322"/>
      <c r="G582" s="45">
        <v>35700</v>
      </c>
      <c r="H582" s="325"/>
      <c r="I582" s="219">
        <v>0</v>
      </c>
      <c r="J582" s="17"/>
    </row>
    <row r="583" spans="1:9" s="44" customFormat="1" ht="12.75">
      <c r="A583" s="198"/>
      <c r="B583" s="198"/>
      <c r="C583" s="198"/>
      <c r="D583" s="207"/>
      <c r="E583" s="398" t="s">
        <v>110</v>
      </c>
      <c r="F583" s="322"/>
      <c r="G583" s="45">
        <v>36000</v>
      </c>
      <c r="H583" s="325"/>
      <c r="I583" s="219">
        <v>0</v>
      </c>
    </row>
    <row r="584" spans="1:9" s="44" customFormat="1" ht="25.5">
      <c r="A584" s="208"/>
      <c r="B584" s="82"/>
      <c r="C584" s="282"/>
      <c r="D584" s="88"/>
      <c r="E584" s="398" t="s">
        <v>111</v>
      </c>
      <c r="F584" s="322"/>
      <c r="G584" s="45">
        <v>30000</v>
      </c>
      <c r="H584" s="325"/>
      <c r="I584" s="219">
        <v>0</v>
      </c>
    </row>
    <row r="585" spans="1:9" s="35" customFormat="1" ht="12.75">
      <c r="A585" s="15" t="s">
        <v>74</v>
      </c>
      <c r="B585" s="16">
        <v>22</v>
      </c>
      <c r="C585" s="55"/>
      <c r="D585" s="55"/>
      <c r="E585" s="78"/>
      <c r="F585" s="55"/>
      <c r="G585" s="77"/>
      <c r="H585" s="79" t="s">
        <v>77</v>
      </c>
      <c r="I585" s="77" t="s">
        <v>77</v>
      </c>
    </row>
    <row r="586" spans="1:9" s="35" customFormat="1" ht="13.5" thickBot="1">
      <c r="A586" s="15"/>
      <c r="B586" s="16"/>
      <c r="C586" s="55"/>
      <c r="D586" s="55"/>
      <c r="E586" s="78"/>
      <c r="F586" s="55"/>
      <c r="G586" s="77"/>
      <c r="H586" s="79"/>
      <c r="I586" s="77" t="s">
        <v>77</v>
      </c>
    </row>
    <row r="587" spans="1:9" s="44" customFormat="1" ht="13.5" thickBot="1">
      <c r="A587" s="19" t="s">
        <v>36</v>
      </c>
      <c r="B587" s="20" t="s">
        <v>69</v>
      </c>
      <c r="C587" s="649" t="s">
        <v>49</v>
      </c>
      <c r="D587" s="650"/>
      <c r="E587" s="21" t="s">
        <v>35</v>
      </c>
      <c r="F587" s="20" t="s">
        <v>78</v>
      </c>
      <c r="G587" s="386" t="s">
        <v>79</v>
      </c>
      <c r="H587" s="22" t="s">
        <v>80</v>
      </c>
      <c r="I587" s="197" t="s">
        <v>85</v>
      </c>
    </row>
    <row r="588" spans="1:9" s="133" customFormat="1" ht="12.75">
      <c r="A588" s="42"/>
      <c r="B588" s="43"/>
      <c r="C588" s="198"/>
      <c r="D588" s="207"/>
      <c r="E588" s="398" t="s">
        <v>114</v>
      </c>
      <c r="F588" s="322"/>
      <c r="G588" s="45">
        <v>10000</v>
      </c>
      <c r="H588" s="325"/>
      <c r="I588" s="219">
        <v>0</v>
      </c>
    </row>
    <row r="589" spans="1:9" s="133" customFormat="1" ht="25.5">
      <c r="A589" s="42"/>
      <c r="B589" s="43"/>
      <c r="C589" s="198"/>
      <c r="D589" s="207"/>
      <c r="E589" s="398" t="s">
        <v>182</v>
      </c>
      <c r="F589" s="322"/>
      <c r="G589" s="45">
        <v>3302</v>
      </c>
      <c r="H589" s="325"/>
      <c r="I589" s="219">
        <v>0</v>
      </c>
    </row>
    <row r="590" spans="1:9" s="133" customFormat="1" ht="25.5">
      <c r="A590" s="42"/>
      <c r="B590" s="43"/>
      <c r="C590" s="198"/>
      <c r="D590" s="207"/>
      <c r="E590" s="398" t="s">
        <v>206</v>
      </c>
      <c r="F590" s="322"/>
      <c r="G590" s="45">
        <v>20000</v>
      </c>
      <c r="H590" s="325"/>
      <c r="I590" s="219">
        <v>0</v>
      </c>
    </row>
    <row r="591" spans="1:9" s="133" customFormat="1" ht="12.75">
      <c r="A591" s="42"/>
      <c r="B591" s="43"/>
      <c r="C591" s="198"/>
      <c r="D591" s="207"/>
      <c r="E591" s="398" t="s">
        <v>188</v>
      </c>
      <c r="F591" s="322"/>
      <c r="G591" s="45">
        <v>6000</v>
      </c>
      <c r="H591" s="325"/>
      <c r="I591" s="219">
        <v>0</v>
      </c>
    </row>
    <row r="592" spans="1:9" s="133" customFormat="1" ht="12.75">
      <c r="A592" s="42"/>
      <c r="B592" s="43"/>
      <c r="C592" s="282"/>
      <c r="D592" s="88"/>
      <c r="E592" s="398" t="s">
        <v>247</v>
      </c>
      <c r="F592" s="322"/>
      <c r="G592" s="45">
        <v>6000</v>
      </c>
      <c r="H592" s="325"/>
      <c r="I592" s="219">
        <v>0</v>
      </c>
    </row>
    <row r="593" spans="1:9" s="133" customFormat="1" ht="12.75">
      <c r="A593" s="42"/>
      <c r="B593" s="43"/>
      <c r="C593" s="282"/>
      <c r="D593" s="415">
        <v>3030</v>
      </c>
      <c r="E593" s="576" t="s">
        <v>245</v>
      </c>
      <c r="F593" s="575">
        <v>300</v>
      </c>
      <c r="G593" s="111">
        <v>256.71</v>
      </c>
      <c r="H593" s="132">
        <f aca="true" t="shared" si="28" ref="H593:H603">G593*100/F593</f>
        <v>85.57</v>
      </c>
      <c r="I593" s="116">
        <v>0</v>
      </c>
    </row>
    <row r="594" spans="1:9" s="35" customFormat="1" ht="12.75">
      <c r="A594" s="134"/>
      <c r="B594" s="176"/>
      <c r="C594" s="549"/>
      <c r="D594" s="415">
        <v>4010</v>
      </c>
      <c r="E594" s="54" t="s">
        <v>25</v>
      </c>
      <c r="F594" s="146">
        <v>117890</v>
      </c>
      <c r="G594" s="111">
        <v>117881.94</v>
      </c>
      <c r="H594" s="132">
        <f t="shared" si="28"/>
        <v>99.993163118161</v>
      </c>
      <c r="I594" s="111">
        <v>2287.4</v>
      </c>
    </row>
    <row r="595" spans="1:10" s="35" customFormat="1" ht="12.75">
      <c r="A595" s="134"/>
      <c r="B595" s="176"/>
      <c r="C595" s="143"/>
      <c r="D595" s="72">
        <v>4040</v>
      </c>
      <c r="E595" s="31" t="s">
        <v>62</v>
      </c>
      <c r="F595" s="148">
        <v>7870</v>
      </c>
      <c r="G595" s="111">
        <v>7869.93</v>
      </c>
      <c r="H595" s="132">
        <f t="shared" si="28"/>
        <v>99.99911054637866</v>
      </c>
      <c r="I595" s="111">
        <v>8524.34</v>
      </c>
      <c r="J595" s="34"/>
    </row>
    <row r="596" spans="1:10" s="35" customFormat="1" ht="12.75">
      <c r="A596" s="134"/>
      <c r="B596" s="176"/>
      <c r="C596" s="143"/>
      <c r="D596" s="72">
        <v>4110</v>
      </c>
      <c r="E596" s="31" t="s">
        <v>72</v>
      </c>
      <c r="F596" s="148">
        <v>35581</v>
      </c>
      <c r="G596" s="111">
        <v>35577.66</v>
      </c>
      <c r="H596" s="132">
        <f t="shared" si="28"/>
        <v>99.99061296759508</v>
      </c>
      <c r="I596" s="111">
        <v>2479.91</v>
      </c>
      <c r="J596" s="34"/>
    </row>
    <row r="597" spans="1:10" s="35" customFormat="1" ht="12.75">
      <c r="A597" s="134"/>
      <c r="B597" s="176"/>
      <c r="C597" s="177"/>
      <c r="D597" s="70">
        <v>4120</v>
      </c>
      <c r="E597" s="71" t="s">
        <v>40</v>
      </c>
      <c r="F597" s="353">
        <v>2959</v>
      </c>
      <c r="G597" s="111">
        <v>2849.76</v>
      </c>
      <c r="H597" s="132">
        <f t="shared" si="28"/>
        <v>96.30821223386279</v>
      </c>
      <c r="I597" s="111">
        <v>223.05</v>
      </c>
      <c r="J597" s="34"/>
    </row>
    <row r="598" spans="1:10" s="35" customFormat="1" ht="25.5">
      <c r="A598" s="134"/>
      <c r="B598" s="176"/>
      <c r="C598" s="143"/>
      <c r="D598" s="72">
        <v>4170</v>
      </c>
      <c r="E598" s="31" t="s">
        <v>88</v>
      </c>
      <c r="F598" s="73">
        <v>162707</v>
      </c>
      <c r="G598" s="111">
        <v>160785.67</v>
      </c>
      <c r="H598" s="68">
        <f t="shared" si="28"/>
        <v>98.81914730159122</v>
      </c>
      <c r="I598" s="111">
        <v>1165.5</v>
      </c>
      <c r="J598" s="34"/>
    </row>
    <row r="599" spans="1:10" s="35" customFormat="1" ht="12.75">
      <c r="A599" s="36"/>
      <c r="B599" s="81"/>
      <c r="C599" s="64"/>
      <c r="D599" s="72">
        <v>4210</v>
      </c>
      <c r="E599" s="31" t="s">
        <v>158</v>
      </c>
      <c r="F599" s="47">
        <v>24739</v>
      </c>
      <c r="G599" s="111">
        <v>23574.61</v>
      </c>
      <c r="H599" s="32">
        <f t="shared" si="28"/>
        <v>95.29330207364889</v>
      </c>
      <c r="I599" s="33">
        <v>0</v>
      </c>
      <c r="J599" s="34"/>
    </row>
    <row r="600" spans="1:10" s="35" customFormat="1" ht="12.75">
      <c r="A600" s="36"/>
      <c r="B600" s="81"/>
      <c r="C600" s="64"/>
      <c r="D600" s="72">
        <v>4260</v>
      </c>
      <c r="E600" s="31" t="s">
        <v>162</v>
      </c>
      <c r="F600" s="47">
        <v>24964</v>
      </c>
      <c r="G600" s="111">
        <v>24825.05</v>
      </c>
      <c r="H600" s="32">
        <f t="shared" si="28"/>
        <v>99.44339849383111</v>
      </c>
      <c r="I600" s="33">
        <v>0</v>
      </c>
      <c r="J600" s="34"/>
    </row>
    <row r="601" spans="1:10" s="35" customFormat="1" ht="12.75">
      <c r="A601" s="36"/>
      <c r="B601" s="81"/>
      <c r="C601" s="64"/>
      <c r="D601" s="72">
        <v>4270</v>
      </c>
      <c r="E601" s="31" t="s">
        <v>159</v>
      </c>
      <c r="F601" s="47">
        <v>506</v>
      </c>
      <c r="G601" s="111">
        <v>505.09</v>
      </c>
      <c r="H601" s="32">
        <f t="shared" si="28"/>
        <v>99.8201581027668</v>
      </c>
      <c r="I601" s="33">
        <v>0</v>
      </c>
      <c r="J601" s="34"/>
    </row>
    <row r="602" spans="1:10" s="35" customFormat="1" ht="12.75">
      <c r="A602" s="36"/>
      <c r="B602" s="81"/>
      <c r="C602" s="64"/>
      <c r="D602" s="72">
        <v>4280</v>
      </c>
      <c r="E602" s="31" t="s">
        <v>160</v>
      </c>
      <c r="F602" s="47">
        <v>356</v>
      </c>
      <c r="G602" s="111">
        <v>356</v>
      </c>
      <c r="H602" s="32">
        <f>G602*100/F602</f>
        <v>100</v>
      </c>
      <c r="I602" s="33">
        <v>0</v>
      </c>
      <c r="J602" s="34"/>
    </row>
    <row r="603" spans="1:10" s="35" customFormat="1" ht="12.75">
      <c r="A603" s="36"/>
      <c r="B603" s="81"/>
      <c r="C603" s="64"/>
      <c r="D603" s="72">
        <v>4300</v>
      </c>
      <c r="E603" s="31" t="s">
        <v>161</v>
      </c>
      <c r="F603" s="47">
        <v>63384</v>
      </c>
      <c r="G603" s="111">
        <v>54790.5</v>
      </c>
      <c r="H603" s="32">
        <f t="shared" si="28"/>
        <v>86.44216205982582</v>
      </c>
      <c r="I603" s="33">
        <v>0</v>
      </c>
      <c r="J603" s="34"/>
    </row>
    <row r="604" spans="1:10" s="35" customFormat="1" ht="12.75">
      <c r="A604" s="62"/>
      <c r="B604" s="36"/>
      <c r="C604" s="64"/>
      <c r="D604" s="72">
        <v>4360</v>
      </c>
      <c r="E604" s="31" t="s">
        <v>227</v>
      </c>
      <c r="F604" s="47">
        <v>3038</v>
      </c>
      <c r="G604" s="111">
        <v>3033.95</v>
      </c>
      <c r="H604" s="32">
        <f aca="true" t="shared" si="29" ref="H604:H614">G604*100/F604</f>
        <v>99.86668861092824</v>
      </c>
      <c r="I604" s="33">
        <v>0</v>
      </c>
      <c r="J604" s="34"/>
    </row>
    <row r="605" spans="1:9" s="5" customFormat="1" ht="25.5">
      <c r="A605" s="62"/>
      <c r="B605" s="36"/>
      <c r="C605" s="64"/>
      <c r="D605" s="72">
        <v>4400</v>
      </c>
      <c r="E605" s="31" t="s">
        <v>163</v>
      </c>
      <c r="F605" s="47">
        <v>12181</v>
      </c>
      <c r="G605" s="111">
        <v>12164.22</v>
      </c>
      <c r="H605" s="32">
        <f t="shared" si="29"/>
        <v>99.8622444791068</v>
      </c>
      <c r="I605" s="33">
        <v>0</v>
      </c>
    </row>
    <row r="606" spans="1:9" s="133" customFormat="1" ht="12.75">
      <c r="A606" s="62"/>
      <c r="B606" s="36"/>
      <c r="C606" s="64"/>
      <c r="D606" s="72">
        <v>4430</v>
      </c>
      <c r="E606" s="31" t="s">
        <v>166</v>
      </c>
      <c r="F606" s="47">
        <v>1800</v>
      </c>
      <c r="G606" s="111">
        <v>1734.6</v>
      </c>
      <c r="H606" s="32">
        <f t="shared" si="29"/>
        <v>96.36666666666666</v>
      </c>
      <c r="I606" s="33">
        <v>0</v>
      </c>
    </row>
    <row r="607" spans="1:9" s="35" customFormat="1" ht="12.75">
      <c r="A607" s="62"/>
      <c r="B607" s="36"/>
      <c r="C607" s="64"/>
      <c r="D607" s="72">
        <v>4440</v>
      </c>
      <c r="E607" s="31" t="s">
        <v>167</v>
      </c>
      <c r="F607" s="47">
        <v>4011</v>
      </c>
      <c r="G607" s="111">
        <v>4011</v>
      </c>
      <c r="H607" s="32">
        <f t="shared" si="29"/>
        <v>100</v>
      </c>
      <c r="I607" s="33">
        <v>0</v>
      </c>
    </row>
    <row r="608" spans="1:10" s="18" customFormat="1" ht="25.5">
      <c r="A608" s="36"/>
      <c r="B608" s="81"/>
      <c r="C608" s="64"/>
      <c r="D608" s="72">
        <v>4520</v>
      </c>
      <c r="E608" s="31" t="s">
        <v>169</v>
      </c>
      <c r="F608" s="47">
        <v>1044</v>
      </c>
      <c r="G608" s="111">
        <v>1044</v>
      </c>
      <c r="H608" s="32">
        <f t="shared" si="29"/>
        <v>100</v>
      </c>
      <c r="I608" s="33">
        <v>0</v>
      </c>
      <c r="J608" s="17"/>
    </row>
    <row r="609" spans="1:9" s="56" customFormat="1" ht="25.5">
      <c r="A609" s="75"/>
      <c r="B609" s="75"/>
      <c r="C609" s="64"/>
      <c r="D609" s="72">
        <v>4700</v>
      </c>
      <c r="E609" s="31" t="s">
        <v>190</v>
      </c>
      <c r="F609" s="47">
        <v>1170</v>
      </c>
      <c r="G609" s="111">
        <v>908</v>
      </c>
      <c r="H609" s="32">
        <f t="shared" si="29"/>
        <v>77.6068376068376</v>
      </c>
      <c r="I609" s="33">
        <v>0</v>
      </c>
    </row>
    <row r="610" spans="1:9" s="35" customFormat="1" ht="12.75">
      <c r="A610" s="15" t="s">
        <v>74</v>
      </c>
      <c r="B610" s="16">
        <v>23</v>
      </c>
      <c r="C610" s="55"/>
      <c r="D610" s="55"/>
      <c r="E610" s="78"/>
      <c r="F610" s="55"/>
      <c r="G610" s="77"/>
      <c r="H610" s="79" t="s">
        <v>77</v>
      </c>
      <c r="I610" s="77" t="s">
        <v>77</v>
      </c>
    </row>
    <row r="611" spans="1:9" s="35" customFormat="1" ht="13.5" thickBot="1">
      <c r="A611" s="15"/>
      <c r="B611" s="16"/>
      <c r="C611" s="55"/>
      <c r="D611" s="55"/>
      <c r="E611" s="78"/>
      <c r="F611" s="55"/>
      <c r="G611" s="77"/>
      <c r="H611" s="79"/>
      <c r="I611" s="77" t="s">
        <v>77</v>
      </c>
    </row>
    <row r="612" spans="1:9" s="44" customFormat="1" ht="13.5" thickBot="1">
      <c r="A612" s="19" t="s">
        <v>36</v>
      </c>
      <c r="B612" s="20" t="s">
        <v>69</v>
      </c>
      <c r="C612" s="649" t="s">
        <v>49</v>
      </c>
      <c r="D612" s="650"/>
      <c r="E612" s="21" t="s">
        <v>35</v>
      </c>
      <c r="F612" s="20" t="s">
        <v>78</v>
      </c>
      <c r="G612" s="386" t="s">
        <v>79</v>
      </c>
      <c r="H612" s="22" t="s">
        <v>80</v>
      </c>
      <c r="I612" s="197" t="s">
        <v>85</v>
      </c>
    </row>
    <row r="613" spans="1:9" s="56" customFormat="1" ht="12.75">
      <c r="A613" s="13"/>
      <c r="B613" s="212">
        <v>85195</v>
      </c>
      <c r="C613" s="2"/>
      <c r="D613" s="3"/>
      <c r="E613" s="25" t="s">
        <v>56</v>
      </c>
      <c r="F613" s="84">
        <f>SUM(F614)</f>
        <v>12000</v>
      </c>
      <c r="G613" s="84">
        <f>SUM(G614)</f>
        <v>12000</v>
      </c>
      <c r="H613" s="166">
        <f t="shared" si="29"/>
        <v>100</v>
      </c>
      <c r="I613" s="58">
        <f>SUM(I614)</f>
        <v>0</v>
      </c>
    </row>
    <row r="614" spans="1:10" s="18" customFormat="1" ht="12.75">
      <c r="A614" s="28"/>
      <c r="B614" s="211"/>
      <c r="C614" s="80"/>
      <c r="D614" s="80"/>
      <c r="E614" s="39" t="s">
        <v>75</v>
      </c>
      <c r="F614" s="167">
        <f>SUM(F616:F620)</f>
        <v>12000</v>
      </c>
      <c r="G614" s="167">
        <f>SUM(G616)</f>
        <v>12000</v>
      </c>
      <c r="H614" s="97">
        <f t="shared" si="29"/>
        <v>100</v>
      </c>
      <c r="I614" s="168">
        <f>SUM(I616:I620)</f>
        <v>0</v>
      </c>
      <c r="J614" s="17"/>
    </row>
    <row r="615" spans="1:9" s="35" customFormat="1" ht="12.75">
      <c r="A615" s="36"/>
      <c r="B615" s="499"/>
      <c r="C615" s="69"/>
      <c r="D615" s="69"/>
      <c r="E615" s="71" t="s">
        <v>81</v>
      </c>
      <c r="F615" s="205"/>
      <c r="G615" s="466"/>
      <c r="H615" s="32" t="s">
        <v>77</v>
      </c>
      <c r="I615" s="168"/>
    </row>
    <row r="616" spans="1:9" s="44" customFormat="1" ht="12.75">
      <c r="A616" s="62"/>
      <c r="B616" s="62"/>
      <c r="C616" s="170"/>
      <c r="D616" s="210">
        <v>2820</v>
      </c>
      <c r="E616" s="302" t="s">
        <v>44</v>
      </c>
      <c r="F616" s="162">
        <v>12000</v>
      </c>
      <c r="G616" s="504">
        <v>12000</v>
      </c>
      <c r="H616" s="51">
        <f>G616*100/F616</f>
        <v>100</v>
      </c>
      <c r="I616" s="129">
        <v>0</v>
      </c>
    </row>
    <row r="617" spans="1:10" s="35" customFormat="1" ht="12.75">
      <c r="A617" s="62"/>
      <c r="B617" s="62"/>
      <c r="C617" s="62"/>
      <c r="D617" s="81"/>
      <c r="E617" s="303" t="s">
        <v>34</v>
      </c>
      <c r="F617" s="34"/>
      <c r="G617" s="528"/>
      <c r="H617" s="424" t="s">
        <v>77</v>
      </c>
      <c r="I617" s="164"/>
      <c r="J617" s="34"/>
    </row>
    <row r="618" spans="1:9" s="11" customFormat="1" ht="12.75">
      <c r="A618" s="36"/>
      <c r="B618" s="34"/>
      <c r="C618" s="62"/>
      <c r="D618" s="81"/>
      <c r="E618" s="455" t="s">
        <v>183</v>
      </c>
      <c r="F618" s="423"/>
      <c r="G618" s="505"/>
      <c r="H618" s="362" t="s">
        <v>77</v>
      </c>
      <c r="I618" s="153"/>
    </row>
    <row r="619" spans="1:9" s="133" customFormat="1" ht="25.5">
      <c r="A619" s="198"/>
      <c r="B619" s="42"/>
      <c r="C619" s="43"/>
      <c r="D619" s="207"/>
      <c r="E619" s="632" t="s">
        <v>207</v>
      </c>
      <c r="F619" s="329"/>
      <c r="G619" s="165">
        <v>6000</v>
      </c>
      <c r="H619" s="346"/>
      <c r="I619" s="219">
        <v>0</v>
      </c>
    </row>
    <row r="620" spans="1:9" s="133" customFormat="1" ht="13.5" thickBot="1">
      <c r="A620" s="577"/>
      <c r="B620" s="578"/>
      <c r="C620" s="225"/>
      <c r="D620" s="310"/>
      <c r="E620" s="579" t="s">
        <v>334</v>
      </c>
      <c r="F620" s="580"/>
      <c r="G620" s="581">
        <v>6000</v>
      </c>
      <c r="H620" s="582"/>
      <c r="I620" s="459">
        <v>0</v>
      </c>
    </row>
    <row r="621" spans="1:10" s="35" customFormat="1" ht="12.75">
      <c r="A621" s="263">
        <v>852</v>
      </c>
      <c r="B621" s="235"/>
      <c r="C621" s="235"/>
      <c r="D621" s="236"/>
      <c r="E621" s="237" t="s">
        <v>28</v>
      </c>
      <c r="F621" s="238">
        <f>SUM(F622,F626,F630,F653,F657,F664,F682,F706,F711,F716,F721,F728,F749,F756)</f>
        <v>13116560</v>
      </c>
      <c r="G621" s="238">
        <f>SUM(G622,G626,G630,G653,G657,G664,G682,G706,G711,G716,G721,G728,G749,G756)</f>
        <v>12805927.64</v>
      </c>
      <c r="H621" s="551">
        <f>G621*100/F621</f>
        <v>97.63175436242429</v>
      </c>
      <c r="I621" s="633">
        <f>SUM(I622,I626,I630,I653,I657,I664,I682,I706,I711,I716,I721,I728,I749,I756)</f>
        <v>173715.9</v>
      </c>
      <c r="J621" s="34"/>
    </row>
    <row r="622" spans="1:9" s="5" customFormat="1" ht="12.75">
      <c r="A622" s="14"/>
      <c r="B622" s="98">
        <v>85201</v>
      </c>
      <c r="C622" s="2"/>
      <c r="D622" s="3"/>
      <c r="E622" s="25" t="s">
        <v>177</v>
      </c>
      <c r="F622" s="487">
        <f>SUM(F623)</f>
        <v>20800</v>
      </c>
      <c r="G622" s="487">
        <f>SUM(G623)</f>
        <v>20751.5</v>
      </c>
      <c r="H622" s="26">
        <f>G622*100/F622</f>
        <v>99.76682692307692</v>
      </c>
      <c r="I622" s="27">
        <f>SUM(I623)</f>
        <v>0</v>
      </c>
    </row>
    <row r="623" spans="1:9" s="133" customFormat="1" ht="12.75">
      <c r="A623" s="28"/>
      <c r="B623" s="29"/>
      <c r="C623" s="30"/>
      <c r="D623" s="29"/>
      <c r="E623" s="31" t="s">
        <v>178</v>
      </c>
      <c r="F623" s="146">
        <f>SUM(F625)</f>
        <v>20800</v>
      </c>
      <c r="G623" s="146">
        <f>SUM(G625)</f>
        <v>20751.5</v>
      </c>
      <c r="H623" s="132">
        <f>G623*100/F623</f>
        <v>99.76682692307692</v>
      </c>
      <c r="I623" s="131">
        <f>SUM(I625)</f>
        <v>0</v>
      </c>
    </row>
    <row r="624" spans="1:10" s="35" customFormat="1" ht="12.75">
      <c r="A624" s="36"/>
      <c r="B624" s="499"/>
      <c r="C624" s="100"/>
      <c r="D624" s="100"/>
      <c r="E624" s="215" t="s">
        <v>81</v>
      </c>
      <c r="F624" s="394"/>
      <c r="G624" s="187"/>
      <c r="H624" s="68" t="s">
        <v>77</v>
      </c>
      <c r="I624" s="67"/>
      <c r="J624" s="34"/>
    </row>
    <row r="625" spans="1:10" s="35" customFormat="1" ht="25.5">
      <c r="A625" s="36"/>
      <c r="B625" s="367"/>
      <c r="C625" s="64"/>
      <c r="D625" s="72">
        <v>4330</v>
      </c>
      <c r="E625" s="31" t="s">
        <v>176</v>
      </c>
      <c r="F625" s="488">
        <v>20800</v>
      </c>
      <c r="G625" s="111">
        <v>20751.5</v>
      </c>
      <c r="H625" s="362">
        <f>G625*100/F625</f>
        <v>99.76682692307692</v>
      </c>
      <c r="I625" s="33">
        <v>0</v>
      </c>
      <c r="J625" s="34"/>
    </row>
    <row r="626" spans="1:9" s="5" customFormat="1" ht="12.75">
      <c r="A626" s="13"/>
      <c r="B626" s="98">
        <v>85202</v>
      </c>
      <c r="C626" s="2"/>
      <c r="D626" s="3"/>
      <c r="E626" s="25" t="s">
        <v>138</v>
      </c>
      <c r="F626" s="487">
        <f>SUM(F627)</f>
        <v>850796</v>
      </c>
      <c r="G626" s="487">
        <f>SUM(G627)</f>
        <v>848840.96</v>
      </c>
      <c r="H626" s="26">
        <f>G626*100/F626</f>
        <v>99.7702104852397</v>
      </c>
      <c r="I626" s="27">
        <f>SUM(I627)</f>
        <v>0</v>
      </c>
    </row>
    <row r="627" spans="1:9" s="133" customFormat="1" ht="38.25">
      <c r="A627" s="28"/>
      <c r="B627" s="29"/>
      <c r="C627" s="30"/>
      <c r="D627" s="29"/>
      <c r="E627" s="31" t="s">
        <v>9</v>
      </c>
      <c r="F627" s="146">
        <f>SUM(F629)</f>
        <v>850796</v>
      </c>
      <c r="G627" s="146">
        <f>SUM(G629)</f>
        <v>848840.96</v>
      </c>
      <c r="H627" s="132">
        <f>G627*100/F627</f>
        <v>99.7702104852397</v>
      </c>
      <c r="I627" s="131">
        <f>SUM(I629)</f>
        <v>0</v>
      </c>
    </row>
    <row r="628" spans="1:9" s="133" customFormat="1" ht="12.75">
      <c r="A628" s="36"/>
      <c r="B628" s="366"/>
      <c r="C628" s="34"/>
      <c r="D628" s="34"/>
      <c r="E628" s="66" t="s">
        <v>81</v>
      </c>
      <c r="F628" s="365"/>
      <c r="G628" s="187"/>
      <c r="H628" s="68" t="s">
        <v>77</v>
      </c>
      <c r="I628" s="67"/>
    </row>
    <row r="629" spans="1:11" s="133" customFormat="1" ht="25.5">
      <c r="A629" s="36"/>
      <c r="B629" s="367"/>
      <c r="C629" s="64"/>
      <c r="D629" s="72">
        <v>4330</v>
      </c>
      <c r="E629" s="31" t="s">
        <v>176</v>
      </c>
      <c r="F629" s="47">
        <v>850796</v>
      </c>
      <c r="G629" s="111">
        <v>848840.96</v>
      </c>
      <c r="H629" s="362">
        <f>G629*100/F629</f>
        <v>99.7702104852397</v>
      </c>
      <c r="I629" s="33">
        <v>0</v>
      </c>
      <c r="K629" s="319" t="s">
        <v>77</v>
      </c>
    </row>
    <row r="630" spans="1:9" s="133" customFormat="1" ht="12.75">
      <c r="A630" s="13"/>
      <c r="B630" s="204">
        <v>85203</v>
      </c>
      <c r="C630" s="2"/>
      <c r="D630" s="3"/>
      <c r="E630" s="25" t="s">
        <v>86</v>
      </c>
      <c r="F630" s="89">
        <f>SUM(F631)</f>
        <v>476030</v>
      </c>
      <c r="G630" s="487">
        <f>SUM(G631)</f>
        <v>476023.52</v>
      </c>
      <c r="H630" s="26">
        <f>G630*100/F630</f>
        <v>99.9986387412558</v>
      </c>
      <c r="I630" s="27">
        <f>SUM(I631)</f>
        <v>22672.64</v>
      </c>
    </row>
    <row r="631" spans="1:9" s="133" customFormat="1" ht="63.75">
      <c r="A631" s="28"/>
      <c r="B631" s="493"/>
      <c r="C631" s="29"/>
      <c r="D631" s="29"/>
      <c r="E631" s="178" t="s">
        <v>335</v>
      </c>
      <c r="F631" s="146">
        <f>SUM(F633:F650,F651:F652)</f>
        <v>476030</v>
      </c>
      <c r="G631" s="146">
        <f>SUM(G633:G650,G651:G652)</f>
        <v>476023.52</v>
      </c>
      <c r="H631" s="132">
        <f>G631*100/F631</f>
        <v>99.9986387412558</v>
      </c>
      <c r="I631" s="131">
        <f>SUM(I634:I652)</f>
        <v>22672.64</v>
      </c>
    </row>
    <row r="632" spans="1:9" s="133" customFormat="1" ht="12.75">
      <c r="A632" s="134"/>
      <c r="B632" s="448"/>
      <c r="C632" s="177"/>
      <c r="D632" s="177"/>
      <c r="E632" s="71" t="s">
        <v>81</v>
      </c>
      <c r="F632" s="400"/>
      <c r="G632" s="111"/>
      <c r="H632" s="132" t="s">
        <v>77</v>
      </c>
      <c r="I632" s="131"/>
    </row>
    <row r="633" spans="1:9" s="133" customFormat="1" ht="12.75">
      <c r="A633" s="62"/>
      <c r="B633" s="36"/>
      <c r="C633" s="64"/>
      <c r="D633" s="72">
        <v>3020</v>
      </c>
      <c r="E633" s="31" t="s">
        <v>101</v>
      </c>
      <c r="F633" s="106">
        <v>1640</v>
      </c>
      <c r="G633" s="111">
        <v>1640</v>
      </c>
      <c r="H633" s="32">
        <f>G633*100/F633</f>
        <v>100</v>
      </c>
      <c r="I633" s="33">
        <v>0</v>
      </c>
    </row>
    <row r="634" spans="1:9" s="133" customFormat="1" ht="12.75">
      <c r="A634" s="134"/>
      <c r="B634" s="176"/>
      <c r="C634" s="143"/>
      <c r="D634" s="72">
        <v>4010</v>
      </c>
      <c r="E634" s="31" t="s">
        <v>25</v>
      </c>
      <c r="F634" s="144">
        <v>287119</v>
      </c>
      <c r="G634" s="111">
        <v>287119</v>
      </c>
      <c r="H634" s="132">
        <f>G634*100/F634</f>
        <v>100</v>
      </c>
      <c r="I634" s="131">
        <v>0</v>
      </c>
    </row>
    <row r="635" spans="1:10" s="35" customFormat="1" ht="12.75">
      <c r="A635" s="134"/>
      <c r="B635" s="176"/>
      <c r="C635" s="143"/>
      <c r="D635" s="72">
        <v>4040</v>
      </c>
      <c r="E635" s="31" t="s">
        <v>62</v>
      </c>
      <c r="F635" s="148">
        <v>22032</v>
      </c>
      <c r="G635" s="111">
        <v>22031.69</v>
      </c>
      <c r="H635" s="132">
        <f>G635*100/F635</f>
        <v>99.9985929557008</v>
      </c>
      <c r="I635" s="131">
        <v>19181.8</v>
      </c>
      <c r="J635" s="34"/>
    </row>
    <row r="636" spans="1:10" s="35" customFormat="1" ht="12.75">
      <c r="A636" s="134"/>
      <c r="B636" s="176"/>
      <c r="C636" s="143"/>
      <c r="D636" s="72">
        <v>4110</v>
      </c>
      <c r="E636" s="31" t="s">
        <v>72</v>
      </c>
      <c r="F636" s="148">
        <v>50973</v>
      </c>
      <c r="G636" s="111">
        <v>50972.62</v>
      </c>
      <c r="H636" s="132">
        <f>G636*100/F636</f>
        <v>99.99925450728817</v>
      </c>
      <c r="I636" s="131">
        <v>3349.16</v>
      </c>
      <c r="J636" s="34"/>
    </row>
    <row r="637" spans="1:10" s="35" customFormat="1" ht="12.75">
      <c r="A637" s="604"/>
      <c r="B637" s="155"/>
      <c r="C637" s="177"/>
      <c r="D637" s="70">
        <v>4120</v>
      </c>
      <c r="E637" s="71" t="s">
        <v>40</v>
      </c>
      <c r="F637" s="645">
        <v>2328</v>
      </c>
      <c r="G637" s="111">
        <v>2328</v>
      </c>
      <c r="H637" s="132">
        <f>G637*100/F637</f>
        <v>100</v>
      </c>
      <c r="I637" s="131">
        <v>141.68</v>
      </c>
      <c r="J637" s="34"/>
    </row>
    <row r="638" spans="1:10" s="35" customFormat="1" ht="12.75">
      <c r="A638" s="15" t="s">
        <v>74</v>
      </c>
      <c r="B638" s="16">
        <v>24</v>
      </c>
      <c r="C638" s="55"/>
      <c r="D638" s="55"/>
      <c r="E638" s="78"/>
      <c r="F638" s="55"/>
      <c r="G638" s="464"/>
      <c r="H638" s="79" t="s">
        <v>77</v>
      </c>
      <c r="I638" s="77"/>
      <c r="J638" s="34"/>
    </row>
    <row r="639" spans="1:10" s="35" customFormat="1" ht="13.5" thickBot="1">
      <c r="A639" s="15"/>
      <c r="B639" s="16"/>
      <c r="C639" s="55"/>
      <c r="D639" s="55"/>
      <c r="E639" s="78"/>
      <c r="F639" s="55"/>
      <c r="G639" s="464"/>
      <c r="H639" s="79"/>
      <c r="I639" s="77"/>
      <c r="J639" s="34"/>
    </row>
    <row r="640" spans="1:10" s="35" customFormat="1" ht="13.5" thickBot="1">
      <c r="A640" s="19" t="s">
        <v>36</v>
      </c>
      <c r="B640" s="20" t="s">
        <v>69</v>
      </c>
      <c r="C640" s="649" t="s">
        <v>49</v>
      </c>
      <c r="D640" s="650"/>
      <c r="E640" s="21" t="s">
        <v>35</v>
      </c>
      <c r="F640" s="20" t="s">
        <v>78</v>
      </c>
      <c r="G640" s="386" t="s">
        <v>79</v>
      </c>
      <c r="H640" s="22" t="s">
        <v>80</v>
      </c>
      <c r="I640" s="197" t="s">
        <v>85</v>
      </c>
      <c r="J640" s="34"/>
    </row>
    <row r="641" spans="1:9" s="56" customFormat="1" ht="25.5">
      <c r="A641" s="134"/>
      <c r="B641" s="134"/>
      <c r="C641" s="177"/>
      <c r="D641" s="70">
        <v>4170</v>
      </c>
      <c r="E641" s="31" t="s">
        <v>88</v>
      </c>
      <c r="F641" s="171">
        <v>9033</v>
      </c>
      <c r="G641" s="111">
        <v>9032.93</v>
      </c>
      <c r="H641" s="150">
        <f>G641*100/F641</f>
        <v>99.99922506365549</v>
      </c>
      <c r="I641" s="131">
        <v>0</v>
      </c>
    </row>
    <row r="642" spans="1:9" s="56" customFormat="1" ht="12.75">
      <c r="A642" s="36"/>
      <c r="B642" s="81"/>
      <c r="C642" s="64"/>
      <c r="D642" s="72">
        <v>4210</v>
      </c>
      <c r="E642" s="31" t="s">
        <v>158</v>
      </c>
      <c r="F642" s="47">
        <v>23277</v>
      </c>
      <c r="G642" s="111">
        <v>23272.44</v>
      </c>
      <c r="H642" s="32">
        <f aca="true" t="shared" si="30" ref="H642:H654">G642*100/F642</f>
        <v>99.98040984662973</v>
      </c>
      <c r="I642" s="33">
        <v>0</v>
      </c>
    </row>
    <row r="643" spans="1:10" s="18" customFormat="1" ht="12.75">
      <c r="A643" s="62"/>
      <c r="B643" s="36"/>
      <c r="C643" s="64"/>
      <c r="D643" s="72">
        <v>4260</v>
      </c>
      <c r="E643" s="31" t="s">
        <v>162</v>
      </c>
      <c r="F643" s="47">
        <v>19859</v>
      </c>
      <c r="G643" s="111">
        <v>19858.58</v>
      </c>
      <c r="H643" s="32">
        <f t="shared" si="30"/>
        <v>99.9978850898837</v>
      </c>
      <c r="I643" s="33">
        <v>0</v>
      </c>
      <c r="J643" s="17"/>
    </row>
    <row r="644" spans="1:10" s="35" customFormat="1" ht="12.75">
      <c r="A644" s="62"/>
      <c r="B644" s="36"/>
      <c r="C644" s="64"/>
      <c r="D644" s="72">
        <v>4270</v>
      </c>
      <c r="E644" s="31" t="s">
        <v>159</v>
      </c>
      <c r="F644" s="47">
        <v>3250</v>
      </c>
      <c r="G644" s="111">
        <v>3249.79</v>
      </c>
      <c r="H644" s="32">
        <f t="shared" si="30"/>
        <v>99.99353846153846</v>
      </c>
      <c r="I644" s="33">
        <v>0</v>
      </c>
      <c r="J644" s="34"/>
    </row>
    <row r="645" spans="1:10" s="35" customFormat="1" ht="12.75">
      <c r="A645" s="36"/>
      <c r="B645" s="81"/>
      <c r="C645" s="64"/>
      <c r="D645" s="72">
        <v>4280</v>
      </c>
      <c r="E645" s="31" t="s">
        <v>160</v>
      </c>
      <c r="F645" s="47">
        <v>534</v>
      </c>
      <c r="G645" s="111">
        <v>534</v>
      </c>
      <c r="H645" s="32">
        <f t="shared" si="30"/>
        <v>100</v>
      </c>
      <c r="I645" s="33">
        <v>0</v>
      </c>
      <c r="J645" s="34"/>
    </row>
    <row r="646" spans="1:10" s="35" customFormat="1" ht="12.75">
      <c r="A646" s="36"/>
      <c r="B646" s="81"/>
      <c r="C646" s="64"/>
      <c r="D646" s="72">
        <v>4300</v>
      </c>
      <c r="E646" s="31" t="s">
        <v>161</v>
      </c>
      <c r="F646" s="47">
        <v>35572</v>
      </c>
      <c r="G646" s="111">
        <v>35571.77</v>
      </c>
      <c r="H646" s="32">
        <f t="shared" si="30"/>
        <v>99.99935342404137</v>
      </c>
      <c r="I646" s="33">
        <v>0</v>
      </c>
      <c r="J646" s="34"/>
    </row>
    <row r="647" spans="1:10" s="35" customFormat="1" ht="12.75">
      <c r="A647" s="62"/>
      <c r="B647" s="36"/>
      <c r="C647" s="64"/>
      <c r="D647" s="72">
        <v>4360</v>
      </c>
      <c r="E647" s="31" t="s">
        <v>227</v>
      </c>
      <c r="F647" s="47">
        <v>2293</v>
      </c>
      <c r="G647" s="111">
        <v>2293.61</v>
      </c>
      <c r="H647" s="32">
        <f t="shared" si="30"/>
        <v>100.02660270388138</v>
      </c>
      <c r="I647" s="33">
        <v>0</v>
      </c>
      <c r="J647" s="34"/>
    </row>
    <row r="648" spans="1:9" s="5" customFormat="1" ht="12.75">
      <c r="A648" s="62"/>
      <c r="B648" s="36"/>
      <c r="C648" s="64"/>
      <c r="D648" s="72">
        <v>4410</v>
      </c>
      <c r="E648" s="31" t="s">
        <v>164</v>
      </c>
      <c r="F648" s="47">
        <v>385</v>
      </c>
      <c r="G648" s="111">
        <v>384.09</v>
      </c>
      <c r="H648" s="32">
        <f t="shared" si="30"/>
        <v>99.76363636363637</v>
      </c>
      <c r="I648" s="33">
        <v>0</v>
      </c>
    </row>
    <row r="649" spans="1:9" s="133" customFormat="1" ht="12.75">
      <c r="A649" s="62"/>
      <c r="B649" s="36"/>
      <c r="C649" s="64"/>
      <c r="D649" s="72">
        <v>4430</v>
      </c>
      <c r="E649" s="31" t="s">
        <v>166</v>
      </c>
      <c r="F649" s="47">
        <v>2177</v>
      </c>
      <c r="G649" s="111">
        <v>2177</v>
      </c>
      <c r="H649" s="32">
        <f t="shared" si="30"/>
        <v>100</v>
      </c>
      <c r="I649" s="33">
        <v>0</v>
      </c>
    </row>
    <row r="650" spans="1:9" s="133" customFormat="1" ht="12.75">
      <c r="A650" s="62"/>
      <c r="B650" s="36"/>
      <c r="C650" s="64"/>
      <c r="D650" s="72">
        <v>4440</v>
      </c>
      <c r="E650" s="31" t="s">
        <v>167</v>
      </c>
      <c r="F650" s="47">
        <v>13218</v>
      </c>
      <c r="G650" s="111">
        <v>13218</v>
      </c>
      <c r="H650" s="32">
        <f t="shared" si="30"/>
        <v>100</v>
      </c>
      <c r="I650" s="33">
        <v>0</v>
      </c>
    </row>
    <row r="651" spans="1:10" s="18" customFormat="1" ht="25.5">
      <c r="A651" s="36"/>
      <c r="B651" s="81"/>
      <c r="C651" s="64"/>
      <c r="D651" s="72">
        <v>4520</v>
      </c>
      <c r="E651" s="31" t="s">
        <v>169</v>
      </c>
      <c r="F651" s="47">
        <v>1044</v>
      </c>
      <c r="G651" s="111">
        <v>1044</v>
      </c>
      <c r="H651" s="32">
        <f t="shared" si="30"/>
        <v>100</v>
      </c>
      <c r="I651" s="33">
        <v>0</v>
      </c>
      <c r="J651" s="17"/>
    </row>
    <row r="652" spans="1:11" s="35" customFormat="1" ht="25.5">
      <c r="A652" s="36"/>
      <c r="B652" s="367"/>
      <c r="C652" s="64"/>
      <c r="D652" s="72">
        <v>4700</v>
      </c>
      <c r="E652" s="31" t="s">
        <v>190</v>
      </c>
      <c r="F652" s="47">
        <v>1296</v>
      </c>
      <c r="G652" s="111">
        <v>1296</v>
      </c>
      <c r="H652" s="32">
        <f t="shared" si="30"/>
        <v>100</v>
      </c>
      <c r="I652" s="33">
        <v>0</v>
      </c>
      <c r="J652" s="34"/>
      <c r="K652" s="333" t="s">
        <v>77</v>
      </c>
    </row>
    <row r="653" spans="1:9" s="5" customFormat="1" ht="12.75">
      <c r="A653" s="13"/>
      <c r="B653" s="212">
        <v>85204</v>
      </c>
      <c r="C653" s="6"/>
      <c r="D653" s="7"/>
      <c r="E653" s="117" t="s">
        <v>179</v>
      </c>
      <c r="F653" s="445">
        <f>SUM(F654)</f>
        <v>77080</v>
      </c>
      <c r="G653" s="529">
        <f>SUM(G654)</f>
        <v>76036.08</v>
      </c>
      <c r="H653" s="26">
        <f t="shared" si="30"/>
        <v>98.64566683964712</v>
      </c>
      <c r="I653" s="58">
        <f>SUM(I654)</f>
        <v>0</v>
      </c>
    </row>
    <row r="654" spans="1:9" s="133" customFormat="1" ht="12.75">
      <c r="A654" s="28"/>
      <c r="B654" s="80"/>
      <c r="C654" s="30"/>
      <c r="D654" s="29"/>
      <c r="E654" s="31" t="s">
        <v>75</v>
      </c>
      <c r="F654" s="130">
        <f>SUM(F656)</f>
        <v>77080</v>
      </c>
      <c r="G654" s="130">
        <f>SUM(G656)</f>
        <v>76036.08</v>
      </c>
      <c r="H654" s="132">
        <f t="shared" si="30"/>
        <v>98.64566683964712</v>
      </c>
      <c r="I654" s="145">
        <f>SUM(I656)</f>
        <v>0</v>
      </c>
    </row>
    <row r="655" spans="1:10" s="35" customFormat="1" ht="12.75">
      <c r="A655" s="134"/>
      <c r="B655" s="448"/>
      <c r="C655" s="177"/>
      <c r="D655" s="177"/>
      <c r="E655" s="71" t="s">
        <v>81</v>
      </c>
      <c r="F655" s="400"/>
      <c r="G655" s="111"/>
      <c r="H655" s="132" t="s">
        <v>77</v>
      </c>
      <c r="I655" s="131"/>
      <c r="J655" s="34"/>
    </row>
    <row r="656" spans="1:9" s="133" customFormat="1" ht="12.75">
      <c r="A656" s="36"/>
      <c r="B656" s="367"/>
      <c r="C656" s="64"/>
      <c r="D656" s="72">
        <v>3110</v>
      </c>
      <c r="E656" s="31" t="s">
        <v>106</v>
      </c>
      <c r="F656" s="106">
        <v>77080</v>
      </c>
      <c r="G656" s="111">
        <v>76036.08</v>
      </c>
      <c r="H656" s="32">
        <f>G656*100/F656</f>
        <v>98.64566683964712</v>
      </c>
      <c r="I656" s="33">
        <v>0</v>
      </c>
    </row>
    <row r="657" spans="1:10" s="35" customFormat="1" ht="25.5">
      <c r="A657" s="13"/>
      <c r="B657" s="92">
        <v>85205</v>
      </c>
      <c r="C657" s="2"/>
      <c r="D657" s="3"/>
      <c r="E657" s="25" t="s">
        <v>104</v>
      </c>
      <c r="F657" s="89">
        <f>SUM(F658)</f>
        <v>5000</v>
      </c>
      <c r="G657" s="487">
        <f>SUM(G658)</f>
        <v>4976.94</v>
      </c>
      <c r="H657" s="26">
        <f>G657*100/F657</f>
        <v>99.5388</v>
      </c>
      <c r="I657" s="27">
        <f>SUM(I658)</f>
        <v>0</v>
      </c>
      <c r="J657" s="34"/>
    </row>
    <row r="658" spans="1:10" s="35" customFormat="1" ht="51">
      <c r="A658" s="28"/>
      <c r="B658" s="347"/>
      <c r="C658" s="30"/>
      <c r="D658" s="29"/>
      <c r="E658" s="31" t="s">
        <v>10</v>
      </c>
      <c r="F658" s="146">
        <f>SUM(F660:F663)</f>
        <v>5000</v>
      </c>
      <c r="G658" s="146">
        <f>SUM(G660:G663)</f>
        <v>4976.94</v>
      </c>
      <c r="H658" s="132">
        <f>G658*100/F658</f>
        <v>99.5388</v>
      </c>
      <c r="I658" s="131">
        <f>SUM(I660:I663)</f>
        <v>0</v>
      </c>
      <c r="J658" s="34"/>
    </row>
    <row r="659" spans="1:10" s="35" customFormat="1" ht="12.75">
      <c r="A659" s="36"/>
      <c r="B659" s="63"/>
      <c r="C659" s="100"/>
      <c r="D659" s="100"/>
      <c r="E659" s="215" t="s">
        <v>81</v>
      </c>
      <c r="F659" s="365"/>
      <c r="G659" s="187"/>
      <c r="H659" s="68" t="s">
        <v>77</v>
      </c>
      <c r="I659" s="67"/>
      <c r="J659" s="34"/>
    </row>
    <row r="660" spans="1:9" s="5" customFormat="1" ht="12.75">
      <c r="A660" s="36"/>
      <c r="B660" s="36"/>
      <c r="C660" s="64"/>
      <c r="D660" s="72">
        <v>4210</v>
      </c>
      <c r="E660" s="31" t="s">
        <v>158</v>
      </c>
      <c r="F660" s="47">
        <v>3473</v>
      </c>
      <c r="G660" s="111">
        <v>3451.4</v>
      </c>
      <c r="H660" s="364">
        <f aca="true" t="shared" si="31" ref="H660:H665">G660*100/F660</f>
        <v>99.37805931471351</v>
      </c>
      <c r="I660" s="33">
        <v>0</v>
      </c>
    </row>
    <row r="661" spans="1:9" s="133" customFormat="1" ht="12.75">
      <c r="A661" s="36"/>
      <c r="B661" s="81"/>
      <c r="C661" s="64"/>
      <c r="D661" s="72">
        <v>4300</v>
      </c>
      <c r="E661" s="31" t="s">
        <v>161</v>
      </c>
      <c r="F661" s="47">
        <v>529</v>
      </c>
      <c r="G661" s="111">
        <v>528.1</v>
      </c>
      <c r="H661" s="364">
        <f t="shared" si="31"/>
        <v>99.82986767485822</v>
      </c>
      <c r="I661" s="33">
        <v>0</v>
      </c>
    </row>
    <row r="662" spans="1:9" s="133" customFormat="1" ht="12.75">
      <c r="A662" s="62"/>
      <c r="B662" s="36"/>
      <c r="C662" s="64"/>
      <c r="D662" s="72">
        <v>4410</v>
      </c>
      <c r="E662" s="31" t="s">
        <v>164</v>
      </c>
      <c r="F662" s="47">
        <v>498</v>
      </c>
      <c r="G662" s="111">
        <v>497.44</v>
      </c>
      <c r="H662" s="32">
        <f t="shared" si="31"/>
        <v>99.88755020080322</v>
      </c>
      <c r="I662" s="33">
        <v>0</v>
      </c>
    </row>
    <row r="663" spans="1:9" s="133" customFormat="1" ht="25.5">
      <c r="A663" s="62"/>
      <c r="B663" s="75"/>
      <c r="C663" s="64"/>
      <c r="D663" s="72">
        <v>4700</v>
      </c>
      <c r="E663" s="31" t="s">
        <v>190</v>
      </c>
      <c r="F663" s="181">
        <v>500</v>
      </c>
      <c r="G663" s="158">
        <v>500</v>
      </c>
      <c r="H663" s="49">
        <f t="shared" si="31"/>
        <v>100</v>
      </c>
      <c r="I663" s="48">
        <v>0</v>
      </c>
    </row>
    <row r="664" spans="1:9" s="56" customFormat="1" ht="12.75">
      <c r="A664" s="13"/>
      <c r="B664" s="212">
        <v>85206</v>
      </c>
      <c r="C664" s="6"/>
      <c r="D664" s="7"/>
      <c r="E664" s="446" t="s">
        <v>180</v>
      </c>
      <c r="F664" s="447">
        <f>SUM(F665)</f>
        <v>107535</v>
      </c>
      <c r="G664" s="530">
        <f>SUM(G665)</f>
        <v>95547.81999999999</v>
      </c>
      <c r="H664" s="202">
        <f t="shared" si="31"/>
        <v>88.85276421630167</v>
      </c>
      <c r="I664" s="27">
        <f>SUM(I665)</f>
        <v>4287.5199999999995</v>
      </c>
    </row>
    <row r="665" spans="1:9" s="56" customFormat="1" ht="12.75">
      <c r="A665" s="28"/>
      <c r="B665" s="80"/>
      <c r="C665" s="30"/>
      <c r="D665" s="29"/>
      <c r="E665" s="31" t="s">
        <v>75</v>
      </c>
      <c r="F665" s="130">
        <f>SUM(F667:F667,F668:F681)</f>
        <v>107535</v>
      </c>
      <c r="G665" s="130">
        <f>SUM(G667:G667,G668:G681)</f>
        <v>95547.81999999999</v>
      </c>
      <c r="H665" s="132">
        <f t="shared" si="31"/>
        <v>88.85276421630167</v>
      </c>
      <c r="I665" s="145">
        <f>SUM(I667:I681)</f>
        <v>4287.5199999999995</v>
      </c>
    </row>
    <row r="666" spans="1:10" s="18" customFormat="1" ht="12.75">
      <c r="A666" s="142"/>
      <c r="B666" s="318"/>
      <c r="C666" s="177"/>
      <c r="D666" s="177"/>
      <c r="E666" s="71" t="s">
        <v>81</v>
      </c>
      <c r="F666" s="400" t="s">
        <v>77</v>
      </c>
      <c r="G666" s="111"/>
      <c r="H666" s="132" t="s">
        <v>77</v>
      </c>
      <c r="I666" s="131"/>
      <c r="J666" s="17"/>
    </row>
    <row r="667" spans="1:9" s="133" customFormat="1" ht="12.75">
      <c r="A667" s="155"/>
      <c r="B667" s="646"/>
      <c r="C667" s="143"/>
      <c r="D667" s="72">
        <v>4010</v>
      </c>
      <c r="E667" s="31" t="s">
        <v>25</v>
      </c>
      <c r="F667" s="148">
        <v>60793</v>
      </c>
      <c r="G667" s="111">
        <v>60030.69</v>
      </c>
      <c r="H667" s="132">
        <f>G667*100/F667</f>
        <v>98.74605628937542</v>
      </c>
      <c r="I667" s="131">
        <v>0</v>
      </c>
    </row>
    <row r="668" spans="1:9" s="5" customFormat="1" ht="12.75">
      <c r="A668" s="15" t="s">
        <v>74</v>
      </c>
      <c r="B668" s="16">
        <v>25</v>
      </c>
      <c r="C668" s="55"/>
      <c r="D668" s="55"/>
      <c r="E668" s="78"/>
      <c r="F668" s="55"/>
      <c r="G668" s="464"/>
      <c r="H668" s="79" t="s">
        <v>77</v>
      </c>
      <c r="I668" s="77"/>
    </row>
    <row r="669" spans="1:9" s="317" customFormat="1" ht="13.5" thickBot="1">
      <c r="A669" s="15"/>
      <c r="B669" s="16"/>
      <c r="C669" s="55"/>
      <c r="D669" s="55"/>
      <c r="E669" s="78"/>
      <c r="F669" s="55"/>
      <c r="G669" s="464"/>
      <c r="H669" s="79"/>
      <c r="I669" s="77"/>
    </row>
    <row r="670" spans="1:9" s="133" customFormat="1" ht="13.5" thickBot="1">
      <c r="A670" s="19" t="s">
        <v>36</v>
      </c>
      <c r="B670" s="20" t="s">
        <v>69</v>
      </c>
      <c r="C670" s="649" t="s">
        <v>49</v>
      </c>
      <c r="D670" s="650"/>
      <c r="E670" s="21" t="s">
        <v>35</v>
      </c>
      <c r="F670" s="20" t="s">
        <v>78</v>
      </c>
      <c r="G670" s="386" t="s">
        <v>79</v>
      </c>
      <c r="H670" s="22" t="s">
        <v>80</v>
      </c>
      <c r="I670" s="197" t="s">
        <v>85</v>
      </c>
    </row>
    <row r="671" spans="1:10" s="35" customFormat="1" ht="12.75">
      <c r="A671" s="142"/>
      <c r="B671" s="134"/>
      <c r="C671" s="143"/>
      <c r="D671" s="72">
        <v>4040</v>
      </c>
      <c r="E671" s="31" t="s">
        <v>62</v>
      </c>
      <c r="F671" s="148">
        <v>3133</v>
      </c>
      <c r="G671" s="111">
        <v>3132.95</v>
      </c>
      <c r="H671" s="132">
        <f>G671*100/F671</f>
        <v>99.99840408554101</v>
      </c>
      <c r="I671" s="131">
        <v>3586.19</v>
      </c>
      <c r="J671" s="34"/>
    </row>
    <row r="672" spans="1:9" s="5" customFormat="1" ht="12.75">
      <c r="A672" s="142"/>
      <c r="B672" s="134"/>
      <c r="C672" s="177"/>
      <c r="D672" s="72">
        <v>4110</v>
      </c>
      <c r="E672" s="31" t="s">
        <v>72</v>
      </c>
      <c r="F672" s="148">
        <v>12613</v>
      </c>
      <c r="G672" s="111">
        <v>10970.67</v>
      </c>
      <c r="H672" s="132">
        <f>G672*100/F672</f>
        <v>86.9790692143027</v>
      </c>
      <c r="I672" s="131">
        <v>626.14</v>
      </c>
    </row>
    <row r="673" spans="1:10" s="35" customFormat="1" ht="12.75">
      <c r="A673" s="134"/>
      <c r="B673" s="176"/>
      <c r="C673" s="143"/>
      <c r="D673" s="72">
        <v>4120</v>
      </c>
      <c r="E673" s="31" t="s">
        <v>40</v>
      </c>
      <c r="F673" s="149">
        <v>1133</v>
      </c>
      <c r="G673" s="111">
        <v>1080.28</v>
      </c>
      <c r="H673" s="150">
        <f aca="true" t="shared" si="32" ref="H673:H682">G673*100/F673</f>
        <v>95.3468667255075</v>
      </c>
      <c r="I673" s="131">
        <v>75.19</v>
      </c>
      <c r="J673" s="34"/>
    </row>
    <row r="674" spans="1:9" s="5" customFormat="1" ht="12.75">
      <c r="A674" s="62"/>
      <c r="B674" s="36"/>
      <c r="C674" s="64"/>
      <c r="D674" s="72">
        <v>4210</v>
      </c>
      <c r="E674" s="31" t="s">
        <v>158</v>
      </c>
      <c r="F674" s="47">
        <v>10057</v>
      </c>
      <c r="G674" s="111">
        <v>6285.23</v>
      </c>
      <c r="H674" s="364">
        <f t="shared" si="32"/>
        <v>62.49607238739187</v>
      </c>
      <c r="I674" s="33">
        <v>0</v>
      </c>
    </row>
    <row r="675" spans="1:10" s="35" customFormat="1" ht="12.75">
      <c r="A675" s="36"/>
      <c r="B675" s="36"/>
      <c r="C675" s="64"/>
      <c r="D675" s="72">
        <v>4260</v>
      </c>
      <c r="E675" s="31" t="s">
        <v>162</v>
      </c>
      <c r="F675" s="47">
        <v>1200</v>
      </c>
      <c r="G675" s="111">
        <v>466.49</v>
      </c>
      <c r="H675" s="32">
        <f t="shared" si="32"/>
        <v>38.87416666666667</v>
      </c>
      <c r="I675" s="33">
        <v>0</v>
      </c>
      <c r="J675" s="34"/>
    </row>
    <row r="676" spans="1:10" s="35" customFormat="1" ht="12.75">
      <c r="A676" s="36"/>
      <c r="B676" s="81"/>
      <c r="C676" s="64"/>
      <c r="D676" s="72">
        <v>4280</v>
      </c>
      <c r="E676" s="31" t="s">
        <v>160</v>
      </c>
      <c r="F676" s="47">
        <v>190</v>
      </c>
      <c r="G676" s="111">
        <v>61</v>
      </c>
      <c r="H676" s="32">
        <f t="shared" si="32"/>
        <v>32.10526315789474</v>
      </c>
      <c r="I676" s="33">
        <v>0</v>
      </c>
      <c r="J676" s="34"/>
    </row>
    <row r="677" spans="1:9" s="133" customFormat="1" ht="12.75">
      <c r="A677" s="62"/>
      <c r="B677" s="36"/>
      <c r="C677" s="64"/>
      <c r="D677" s="72">
        <v>4300</v>
      </c>
      <c r="E677" s="31" t="s">
        <v>161</v>
      </c>
      <c r="F677" s="47">
        <v>8299</v>
      </c>
      <c r="G677" s="111">
        <v>7996.47</v>
      </c>
      <c r="H677" s="364">
        <f t="shared" si="32"/>
        <v>96.35462103867935</v>
      </c>
      <c r="I677" s="33">
        <v>0</v>
      </c>
    </row>
    <row r="678" spans="1:10" s="35" customFormat="1" ht="12.75">
      <c r="A678" s="62"/>
      <c r="B678" s="36"/>
      <c r="C678" s="64"/>
      <c r="D678" s="72">
        <v>4360</v>
      </c>
      <c r="E678" s="31" t="s">
        <v>227</v>
      </c>
      <c r="F678" s="47">
        <v>1416</v>
      </c>
      <c r="G678" s="111">
        <v>1107.95</v>
      </c>
      <c r="H678" s="32">
        <f t="shared" si="32"/>
        <v>78.24505649717514</v>
      </c>
      <c r="I678" s="33">
        <v>0</v>
      </c>
      <c r="J678" s="34"/>
    </row>
    <row r="679" spans="1:9" s="133" customFormat="1" ht="12.75">
      <c r="A679" s="62"/>
      <c r="B679" s="36"/>
      <c r="C679" s="64"/>
      <c r="D679" s="72">
        <v>4410</v>
      </c>
      <c r="E679" s="31" t="s">
        <v>164</v>
      </c>
      <c r="F679" s="47">
        <v>1919</v>
      </c>
      <c r="G679" s="111">
        <v>494.09</v>
      </c>
      <c r="H679" s="32">
        <f t="shared" si="32"/>
        <v>25.747264200104222</v>
      </c>
      <c r="I679" s="33">
        <v>0</v>
      </c>
    </row>
    <row r="680" spans="1:9" s="133" customFormat="1" ht="12.75">
      <c r="A680" s="62"/>
      <c r="B680" s="36"/>
      <c r="C680" s="64"/>
      <c r="D680" s="72">
        <v>4440</v>
      </c>
      <c r="E680" s="31" t="s">
        <v>167</v>
      </c>
      <c r="F680" s="47">
        <v>3282</v>
      </c>
      <c r="G680" s="111">
        <v>3282</v>
      </c>
      <c r="H680" s="32">
        <f t="shared" si="32"/>
        <v>100</v>
      </c>
      <c r="I680" s="33">
        <v>0</v>
      </c>
    </row>
    <row r="681" spans="1:9" s="133" customFormat="1" ht="25.5">
      <c r="A681" s="36"/>
      <c r="B681" s="75"/>
      <c r="C681" s="64"/>
      <c r="D681" s="72">
        <v>4700</v>
      </c>
      <c r="E681" s="31" t="s">
        <v>190</v>
      </c>
      <c r="F681" s="224">
        <v>3500</v>
      </c>
      <c r="G681" s="111">
        <v>640</v>
      </c>
      <c r="H681" s="97">
        <f t="shared" si="32"/>
        <v>18.285714285714285</v>
      </c>
      <c r="I681" s="33">
        <v>0</v>
      </c>
    </row>
    <row r="682" spans="1:11" s="35" customFormat="1" ht="25.5">
      <c r="A682" s="13"/>
      <c r="B682" s="212">
        <v>85212</v>
      </c>
      <c r="C682" s="6"/>
      <c r="D682" s="7"/>
      <c r="E682" s="117" t="s">
        <v>210</v>
      </c>
      <c r="F682" s="172">
        <f>SUM(F684)</f>
        <v>7210624</v>
      </c>
      <c r="G682" s="531">
        <f>SUM(G684)</f>
        <v>6937261.72</v>
      </c>
      <c r="H682" s="166">
        <f t="shared" si="32"/>
        <v>96.20889565174942</v>
      </c>
      <c r="I682" s="173">
        <f>SUM(I684)</f>
        <v>12382.08</v>
      </c>
      <c r="J682" s="34"/>
      <c r="K682" s="333" t="s">
        <v>77</v>
      </c>
    </row>
    <row r="683" spans="1:11" s="35" customFormat="1" ht="12.75">
      <c r="A683" s="13"/>
      <c r="B683" s="9"/>
      <c r="C683" s="8"/>
      <c r="D683" s="9"/>
      <c r="E683" s="93" t="s">
        <v>209</v>
      </c>
      <c r="F683" s="8"/>
      <c r="G683" s="465"/>
      <c r="H683" s="23" t="s">
        <v>77</v>
      </c>
      <c r="I683" s="121"/>
      <c r="J683" s="34"/>
      <c r="K683" s="333" t="s">
        <v>77</v>
      </c>
    </row>
    <row r="684" spans="1:9" s="133" customFormat="1" ht="38.25">
      <c r="A684" s="28"/>
      <c r="B684" s="80"/>
      <c r="C684" s="30"/>
      <c r="D684" s="29"/>
      <c r="E684" s="178" t="s">
        <v>336</v>
      </c>
      <c r="F684" s="130">
        <f>SUM(F686:F705)</f>
        <v>7210624</v>
      </c>
      <c r="G684" s="130">
        <f>SUM(G686:G705)</f>
        <v>6937261.72</v>
      </c>
      <c r="H684" s="132">
        <f>G684*100/F684</f>
        <v>96.20889565174942</v>
      </c>
      <c r="I684" s="145">
        <f>SUM(I686:I688,I689:I705)</f>
        <v>12382.08</v>
      </c>
    </row>
    <row r="685" spans="1:9" s="133" customFormat="1" ht="12.75">
      <c r="A685" s="134"/>
      <c r="B685" s="318"/>
      <c r="C685" s="177"/>
      <c r="D685" s="177"/>
      <c r="E685" s="71" t="s">
        <v>211</v>
      </c>
      <c r="F685" s="400"/>
      <c r="G685" s="463"/>
      <c r="H685" s="132" t="s">
        <v>77</v>
      </c>
      <c r="I685" s="131"/>
    </row>
    <row r="686" spans="1:9" s="56" customFormat="1" ht="76.5">
      <c r="A686" s="28"/>
      <c r="B686" s="403"/>
      <c r="C686" s="96"/>
      <c r="D686" s="502">
        <v>2910</v>
      </c>
      <c r="E686" s="457" t="s">
        <v>214</v>
      </c>
      <c r="F686" s="438">
        <v>49500</v>
      </c>
      <c r="G686" s="111">
        <v>24222.39</v>
      </c>
      <c r="H686" s="362">
        <f>G686*100/F686</f>
        <v>48.93412121212121</v>
      </c>
      <c r="I686" s="111">
        <v>0</v>
      </c>
    </row>
    <row r="687" spans="1:9" s="133" customFormat="1" ht="12.75">
      <c r="A687" s="36"/>
      <c r="B687" s="36"/>
      <c r="C687" s="64"/>
      <c r="D687" s="72">
        <v>3110</v>
      </c>
      <c r="E687" s="31" t="s">
        <v>106</v>
      </c>
      <c r="F687" s="106">
        <v>6691498</v>
      </c>
      <c r="G687" s="111">
        <v>6449175.76</v>
      </c>
      <c r="H687" s="32">
        <f aca="true" t="shared" si="33" ref="H687:H694">G687*100/F687</f>
        <v>96.37865482437564</v>
      </c>
      <c r="I687" s="33">
        <v>0</v>
      </c>
    </row>
    <row r="688" spans="1:10" s="35" customFormat="1" ht="12.75">
      <c r="A688" s="134"/>
      <c r="B688" s="134"/>
      <c r="C688" s="143"/>
      <c r="D688" s="72">
        <v>4010</v>
      </c>
      <c r="E688" s="31" t="s">
        <v>25</v>
      </c>
      <c r="F688" s="148">
        <v>131168</v>
      </c>
      <c r="G688" s="111">
        <v>131168</v>
      </c>
      <c r="H688" s="132">
        <f t="shared" si="33"/>
        <v>100</v>
      </c>
      <c r="I688" s="131">
        <v>562.55</v>
      </c>
      <c r="J688" s="34"/>
    </row>
    <row r="689" spans="1:10" s="35" customFormat="1" ht="12.75">
      <c r="A689" s="134"/>
      <c r="B689" s="176"/>
      <c r="C689" s="143"/>
      <c r="D689" s="72">
        <v>4040</v>
      </c>
      <c r="E689" s="31" t="s">
        <v>62</v>
      </c>
      <c r="F689" s="149">
        <v>9380</v>
      </c>
      <c r="G689" s="111">
        <v>9379.07</v>
      </c>
      <c r="H689" s="132">
        <f t="shared" si="33"/>
        <v>99.99008528784648</v>
      </c>
      <c r="I689" s="131">
        <v>9771.15</v>
      </c>
      <c r="J689" s="34"/>
    </row>
    <row r="690" spans="1:10" s="35" customFormat="1" ht="12.75">
      <c r="A690" s="134"/>
      <c r="B690" s="134"/>
      <c r="C690" s="143"/>
      <c r="D690" s="72">
        <v>4110</v>
      </c>
      <c r="E690" s="31" t="s">
        <v>72</v>
      </c>
      <c r="F690" s="148">
        <v>253096</v>
      </c>
      <c r="G690" s="111">
        <v>249275.85</v>
      </c>
      <c r="H690" s="132">
        <f t="shared" si="33"/>
        <v>98.49063201314917</v>
      </c>
      <c r="I690" s="131">
        <v>1796.86</v>
      </c>
      <c r="J690" s="34"/>
    </row>
    <row r="691" spans="1:10" s="35" customFormat="1" ht="12.75">
      <c r="A691" s="134"/>
      <c r="B691" s="134"/>
      <c r="C691" s="143"/>
      <c r="D691" s="72">
        <v>4120</v>
      </c>
      <c r="E691" s="31" t="s">
        <v>40</v>
      </c>
      <c r="F691" s="149">
        <v>3440</v>
      </c>
      <c r="G691" s="111">
        <v>3349.45</v>
      </c>
      <c r="H691" s="150">
        <f t="shared" si="33"/>
        <v>97.36773255813954</v>
      </c>
      <c r="I691" s="131">
        <v>251.52</v>
      </c>
      <c r="J691" s="34"/>
    </row>
    <row r="692" spans="1:10" s="35" customFormat="1" ht="12.75">
      <c r="A692" s="36"/>
      <c r="B692" s="36"/>
      <c r="C692" s="64"/>
      <c r="D692" s="72">
        <v>4210</v>
      </c>
      <c r="E692" s="31" t="s">
        <v>158</v>
      </c>
      <c r="F692" s="47">
        <v>6898</v>
      </c>
      <c r="G692" s="111">
        <v>6893.89</v>
      </c>
      <c r="H692" s="32">
        <f t="shared" si="33"/>
        <v>99.94041751232241</v>
      </c>
      <c r="I692" s="33">
        <v>0</v>
      </c>
      <c r="J692" s="34"/>
    </row>
    <row r="693" spans="1:10" s="35" customFormat="1" ht="12.75">
      <c r="A693" s="36"/>
      <c r="B693" s="36"/>
      <c r="C693" s="64"/>
      <c r="D693" s="72">
        <v>4260</v>
      </c>
      <c r="E693" s="31" t="s">
        <v>162</v>
      </c>
      <c r="F693" s="47">
        <v>1550</v>
      </c>
      <c r="G693" s="111">
        <v>1549.26</v>
      </c>
      <c r="H693" s="32">
        <f t="shared" si="33"/>
        <v>99.95225806451613</v>
      </c>
      <c r="I693" s="33">
        <v>0</v>
      </c>
      <c r="J693" s="34"/>
    </row>
    <row r="694" spans="1:10" s="35" customFormat="1" ht="12.75">
      <c r="A694" s="36"/>
      <c r="B694" s="81"/>
      <c r="C694" s="64"/>
      <c r="D694" s="72">
        <v>4280</v>
      </c>
      <c r="E694" s="31" t="s">
        <v>160</v>
      </c>
      <c r="F694" s="47">
        <v>183</v>
      </c>
      <c r="G694" s="111">
        <v>183</v>
      </c>
      <c r="H694" s="32">
        <f t="shared" si="33"/>
        <v>100</v>
      </c>
      <c r="I694" s="33">
        <v>0</v>
      </c>
      <c r="J694" s="34"/>
    </row>
    <row r="695" spans="1:10" s="35" customFormat="1" ht="12.75">
      <c r="A695" s="36"/>
      <c r="B695" s="81"/>
      <c r="C695" s="64"/>
      <c r="D695" s="72">
        <v>4300</v>
      </c>
      <c r="E695" s="31" t="s">
        <v>161</v>
      </c>
      <c r="F695" s="47">
        <v>48461</v>
      </c>
      <c r="G695" s="111">
        <v>47464.07</v>
      </c>
      <c r="H695" s="32">
        <f aca="true" t="shared" si="34" ref="H695:H706">G695*100/F695</f>
        <v>97.9428199995873</v>
      </c>
      <c r="I695" s="33">
        <v>0</v>
      </c>
      <c r="J695" s="34"/>
    </row>
    <row r="696" spans="1:10" s="35" customFormat="1" ht="12.75">
      <c r="A696" s="74"/>
      <c r="B696" s="75"/>
      <c r="C696" s="64"/>
      <c r="D696" s="72">
        <v>4360</v>
      </c>
      <c r="E696" s="31" t="s">
        <v>227</v>
      </c>
      <c r="F696" s="47">
        <v>2010</v>
      </c>
      <c r="G696" s="111">
        <v>1936.13</v>
      </c>
      <c r="H696" s="32">
        <f t="shared" si="34"/>
        <v>96.32487562189054</v>
      </c>
      <c r="I696" s="33">
        <v>0</v>
      </c>
      <c r="J696" s="34"/>
    </row>
    <row r="697" spans="1:10" s="35" customFormat="1" ht="12.75">
      <c r="A697" s="15" t="s">
        <v>74</v>
      </c>
      <c r="B697" s="16">
        <v>26</v>
      </c>
      <c r="C697" s="55"/>
      <c r="D697" s="55"/>
      <c r="E697" s="78"/>
      <c r="F697" s="55"/>
      <c r="G697" s="464"/>
      <c r="H697" s="79" t="s">
        <v>77</v>
      </c>
      <c r="I697" s="77"/>
      <c r="J697" s="34"/>
    </row>
    <row r="698" spans="1:10" s="35" customFormat="1" ht="13.5" thickBot="1">
      <c r="A698" s="15"/>
      <c r="B698" s="16"/>
      <c r="C698" s="55"/>
      <c r="D698" s="55"/>
      <c r="E698" s="78"/>
      <c r="F698" s="55"/>
      <c r="G698" s="464"/>
      <c r="H698" s="79"/>
      <c r="I698" s="77"/>
      <c r="J698" s="34"/>
    </row>
    <row r="699" spans="1:10" s="35" customFormat="1" ht="13.5" thickBot="1">
      <c r="A699" s="19" t="s">
        <v>36</v>
      </c>
      <c r="B699" s="20" t="s">
        <v>69</v>
      </c>
      <c r="C699" s="649" t="s">
        <v>49</v>
      </c>
      <c r="D699" s="650"/>
      <c r="E699" s="21" t="s">
        <v>35</v>
      </c>
      <c r="F699" s="20" t="s">
        <v>78</v>
      </c>
      <c r="G699" s="386" t="s">
        <v>79</v>
      </c>
      <c r="H699" s="22" t="s">
        <v>80</v>
      </c>
      <c r="I699" s="197" t="s">
        <v>85</v>
      </c>
      <c r="J699" s="34"/>
    </row>
    <row r="700" spans="1:9" s="56" customFormat="1" ht="12.75">
      <c r="A700" s="36"/>
      <c r="B700" s="81"/>
      <c r="C700" s="64"/>
      <c r="D700" s="72">
        <v>4410</v>
      </c>
      <c r="E700" s="31" t="s">
        <v>164</v>
      </c>
      <c r="F700" s="47">
        <v>170</v>
      </c>
      <c r="G700" s="111">
        <v>160.88</v>
      </c>
      <c r="H700" s="32">
        <f>G700*100/F700</f>
        <v>94.63529411764706</v>
      </c>
      <c r="I700" s="33">
        <v>0</v>
      </c>
    </row>
    <row r="701" spans="1:9" s="56" customFormat="1" ht="12.75">
      <c r="A701" s="36"/>
      <c r="B701" s="81"/>
      <c r="C701" s="64"/>
      <c r="D701" s="72">
        <v>4430</v>
      </c>
      <c r="E701" s="31" t="s">
        <v>166</v>
      </c>
      <c r="F701" s="47">
        <v>500</v>
      </c>
      <c r="G701" s="111">
        <v>286.95</v>
      </c>
      <c r="H701" s="32">
        <f>G701*100/F701</f>
        <v>57.39</v>
      </c>
      <c r="I701" s="33">
        <v>0</v>
      </c>
    </row>
    <row r="702" spans="1:10" s="18" customFormat="1" ht="12.75">
      <c r="A702" s="36"/>
      <c r="B702" s="81"/>
      <c r="C702" s="64"/>
      <c r="D702" s="72">
        <v>4440</v>
      </c>
      <c r="E702" s="31" t="s">
        <v>167</v>
      </c>
      <c r="F702" s="47">
        <v>5470</v>
      </c>
      <c r="G702" s="111">
        <v>5470</v>
      </c>
      <c r="H702" s="32">
        <f t="shared" si="34"/>
        <v>100</v>
      </c>
      <c r="I702" s="33">
        <v>0</v>
      </c>
      <c r="J702" s="17"/>
    </row>
    <row r="703" spans="1:10" s="18" customFormat="1" ht="12.75">
      <c r="A703" s="36"/>
      <c r="B703" s="81"/>
      <c r="C703" s="38"/>
      <c r="D703" s="41">
        <v>4580</v>
      </c>
      <c r="E703" s="39" t="s">
        <v>193</v>
      </c>
      <c r="F703" s="443">
        <v>6487</v>
      </c>
      <c r="G703" s="111">
        <v>5978.98</v>
      </c>
      <c r="H703" s="32">
        <f t="shared" si="34"/>
        <v>92.16864498227224</v>
      </c>
      <c r="I703" s="33">
        <v>0</v>
      </c>
      <c r="J703" s="17"/>
    </row>
    <row r="704" spans="1:9" s="56" customFormat="1" ht="12.75">
      <c r="A704" s="36"/>
      <c r="B704" s="81"/>
      <c r="C704" s="69"/>
      <c r="D704" s="70">
        <v>4610</v>
      </c>
      <c r="E704" s="71" t="s">
        <v>168</v>
      </c>
      <c r="F704" s="224">
        <v>113</v>
      </c>
      <c r="G704" s="111">
        <v>68.04</v>
      </c>
      <c r="H704" s="32">
        <f>G704*100/F704</f>
        <v>60.21238938053098</v>
      </c>
      <c r="I704" s="33">
        <v>0</v>
      </c>
    </row>
    <row r="705" spans="1:9" s="5" customFormat="1" ht="25.5">
      <c r="A705" s="36"/>
      <c r="B705" s="367"/>
      <c r="C705" s="64"/>
      <c r="D705" s="72">
        <v>4700</v>
      </c>
      <c r="E705" s="31" t="s">
        <v>190</v>
      </c>
      <c r="F705" s="47">
        <v>700</v>
      </c>
      <c r="G705" s="111">
        <v>700</v>
      </c>
      <c r="H705" s="32">
        <f t="shared" si="34"/>
        <v>100</v>
      </c>
      <c r="I705" s="33">
        <v>0</v>
      </c>
    </row>
    <row r="706" spans="1:11" s="35" customFormat="1" ht="12.75">
      <c r="A706" s="13"/>
      <c r="B706" s="212">
        <v>85213</v>
      </c>
      <c r="C706" s="6"/>
      <c r="D706" s="7"/>
      <c r="E706" s="117" t="s">
        <v>131</v>
      </c>
      <c r="F706" s="174">
        <f>SUM(F708)</f>
        <v>57493</v>
      </c>
      <c r="G706" s="532">
        <f>SUM(G708)</f>
        <v>54637.07</v>
      </c>
      <c r="H706" s="119">
        <f t="shared" si="34"/>
        <v>95.03256048562433</v>
      </c>
      <c r="I706" s="175">
        <f>SUM(I708)</f>
        <v>0</v>
      </c>
      <c r="J706" s="34"/>
      <c r="K706" s="333" t="s">
        <v>77</v>
      </c>
    </row>
    <row r="707" spans="1:9" s="5" customFormat="1" ht="38.25">
      <c r="A707" s="13"/>
      <c r="B707" s="9"/>
      <c r="C707" s="8"/>
      <c r="D707" s="9"/>
      <c r="E707" s="93" t="s">
        <v>5</v>
      </c>
      <c r="F707" s="8"/>
      <c r="G707" s="524"/>
      <c r="H707" s="23" t="s">
        <v>77</v>
      </c>
      <c r="I707" s="121"/>
    </row>
    <row r="708" spans="1:9" s="5" customFormat="1" ht="38.25">
      <c r="A708" s="28"/>
      <c r="B708" s="80"/>
      <c r="C708" s="30"/>
      <c r="D708" s="29"/>
      <c r="E708" s="555" t="s">
        <v>339</v>
      </c>
      <c r="F708" s="338">
        <f>SUM(F710)</f>
        <v>57493</v>
      </c>
      <c r="G708" s="338">
        <f>SUM(G710)</f>
        <v>54637.07</v>
      </c>
      <c r="H708" s="315">
        <f>G708*100/F708</f>
        <v>95.03256048562433</v>
      </c>
      <c r="I708" s="316">
        <f>SUM(I710)</f>
        <v>0</v>
      </c>
    </row>
    <row r="709" spans="1:9" s="133" customFormat="1" ht="12.75">
      <c r="A709" s="142"/>
      <c r="B709" s="318"/>
      <c r="C709" s="135"/>
      <c r="D709" s="135"/>
      <c r="E709" s="39" t="s">
        <v>81</v>
      </c>
      <c r="F709" s="147"/>
      <c r="G709" s="158"/>
      <c r="H709" s="132" t="s">
        <v>77</v>
      </c>
      <c r="I709" s="131"/>
    </row>
    <row r="710" spans="1:9" s="133" customFormat="1" ht="12.75">
      <c r="A710" s="36"/>
      <c r="B710" s="367"/>
      <c r="C710" s="64"/>
      <c r="D710" s="72">
        <v>4130</v>
      </c>
      <c r="E710" s="31" t="s">
        <v>105</v>
      </c>
      <c r="F710" s="106">
        <v>57493</v>
      </c>
      <c r="G710" s="111">
        <v>54637.07</v>
      </c>
      <c r="H710" s="32">
        <f>G710*100/F710</f>
        <v>95.03256048562433</v>
      </c>
      <c r="I710" s="33">
        <v>0</v>
      </c>
    </row>
    <row r="711" spans="1:11" s="35" customFormat="1" ht="12.75">
      <c r="A711" s="13"/>
      <c r="B711" s="212">
        <v>85214</v>
      </c>
      <c r="C711" s="6"/>
      <c r="D711" s="7"/>
      <c r="E711" s="117" t="s">
        <v>132</v>
      </c>
      <c r="F711" s="127">
        <f>SUM(F713)</f>
        <v>665914</v>
      </c>
      <c r="G711" s="514">
        <f>SUM(G713)</f>
        <v>665854.23</v>
      </c>
      <c r="H711" s="119">
        <f>G711*100/F711</f>
        <v>99.99102436650979</v>
      </c>
      <c r="I711" s="175">
        <v>0</v>
      </c>
      <c r="J711" s="34"/>
      <c r="K711" s="333" t="s">
        <v>77</v>
      </c>
    </row>
    <row r="712" spans="1:11" s="35" customFormat="1" ht="12.75">
      <c r="A712" s="13"/>
      <c r="B712" s="9"/>
      <c r="C712" s="8"/>
      <c r="D712" s="9"/>
      <c r="E712" s="93" t="s">
        <v>212</v>
      </c>
      <c r="F712" s="8"/>
      <c r="G712" s="524"/>
      <c r="H712" s="23" t="s">
        <v>77</v>
      </c>
      <c r="I712" s="121"/>
      <c r="J712" s="34"/>
      <c r="K712" s="333" t="s">
        <v>77</v>
      </c>
    </row>
    <row r="713" spans="1:9" s="5" customFormat="1" ht="12.75">
      <c r="A713" s="28"/>
      <c r="B713" s="80"/>
      <c r="C713" s="30"/>
      <c r="D713" s="29"/>
      <c r="E713" s="31" t="s">
        <v>11</v>
      </c>
      <c r="F713" s="146">
        <f>SUM(F715:F715)</f>
        <v>665914</v>
      </c>
      <c r="G713" s="146">
        <f>SUM(G715:G715)</f>
        <v>665854.23</v>
      </c>
      <c r="H713" s="132">
        <f>G713*100/F713</f>
        <v>99.99102436650979</v>
      </c>
      <c r="I713" s="145">
        <v>0</v>
      </c>
    </row>
    <row r="714" spans="1:9" s="35" customFormat="1" ht="12.75">
      <c r="A714" s="142"/>
      <c r="B714" s="318"/>
      <c r="C714" s="135"/>
      <c r="D714" s="135"/>
      <c r="E714" s="39" t="s">
        <v>81</v>
      </c>
      <c r="F714" s="147"/>
      <c r="G714" s="158"/>
      <c r="H714" s="132" t="s">
        <v>77</v>
      </c>
      <c r="I714" s="131"/>
    </row>
    <row r="715" spans="1:9" s="133" customFormat="1" ht="12.75">
      <c r="A715" s="36"/>
      <c r="B715" s="75"/>
      <c r="C715" s="64"/>
      <c r="D715" s="72">
        <v>3110</v>
      </c>
      <c r="E715" s="31" t="s">
        <v>106</v>
      </c>
      <c r="F715" s="106">
        <v>665914</v>
      </c>
      <c r="G715" s="111">
        <v>665854.23</v>
      </c>
      <c r="H715" s="32">
        <f>G715*100/F715</f>
        <v>99.99102436650979</v>
      </c>
      <c r="I715" s="33">
        <v>0</v>
      </c>
    </row>
    <row r="716" spans="1:9" s="5" customFormat="1" ht="12.75">
      <c r="A716" s="13"/>
      <c r="B716" s="92">
        <v>85215</v>
      </c>
      <c r="C716" s="2"/>
      <c r="D716" s="3"/>
      <c r="E716" s="25" t="s">
        <v>213</v>
      </c>
      <c r="F716" s="89">
        <f>SUM(F717)</f>
        <v>529309</v>
      </c>
      <c r="G716" s="487">
        <f>SUM(G717)</f>
        <v>529040.4</v>
      </c>
      <c r="H716" s="26">
        <f>G716*100/F716</f>
        <v>99.94925459419734</v>
      </c>
      <c r="I716" s="27">
        <v>0</v>
      </c>
    </row>
    <row r="717" spans="1:9" s="35" customFormat="1" ht="51">
      <c r="A717" s="28"/>
      <c r="B717" s="80"/>
      <c r="C717" s="30"/>
      <c r="D717" s="29"/>
      <c r="E717" s="555" t="s">
        <v>338</v>
      </c>
      <c r="F717" s="90">
        <f>SUM(F719:F720)</f>
        <v>529309</v>
      </c>
      <c r="G717" s="90">
        <f>SUM(G719:G720)</f>
        <v>529040.4</v>
      </c>
      <c r="H717" s="32">
        <f>G717*100/F717</f>
        <v>99.94925459419734</v>
      </c>
      <c r="I717" s="33">
        <f>SUM(I719:I720)</f>
        <v>0</v>
      </c>
    </row>
    <row r="718" spans="1:9" s="133" customFormat="1" ht="12.75">
      <c r="A718" s="142"/>
      <c r="B718" s="318"/>
      <c r="C718" s="135"/>
      <c r="D718" s="135"/>
      <c r="E718" s="39" t="s">
        <v>81</v>
      </c>
      <c r="F718" s="147"/>
      <c r="G718" s="158"/>
      <c r="H718" s="132" t="s">
        <v>77</v>
      </c>
      <c r="I718" s="131"/>
    </row>
    <row r="719" spans="1:11" s="35" customFormat="1" ht="12.75">
      <c r="A719" s="36"/>
      <c r="B719" s="75"/>
      <c r="C719" s="64"/>
      <c r="D719" s="72">
        <v>3110</v>
      </c>
      <c r="E719" s="31" t="s">
        <v>106</v>
      </c>
      <c r="F719" s="106">
        <v>529207</v>
      </c>
      <c r="G719" s="111">
        <v>528971.4</v>
      </c>
      <c r="H719" s="32">
        <f>G719*100/F719</f>
        <v>99.95548055864718</v>
      </c>
      <c r="I719" s="33">
        <v>0</v>
      </c>
      <c r="J719" s="34"/>
      <c r="K719" s="333" t="s">
        <v>77</v>
      </c>
    </row>
    <row r="720" spans="1:11" s="35" customFormat="1" ht="12.75">
      <c r="A720" s="36"/>
      <c r="B720" s="75"/>
      <c r="C720" s="64"/>
      <c r="D720" s="72">
        <v>4210</v>
      </c>
      <c r="E720" s="31" t="s">
        <v>106</v>
      </c>
      <c r="F720" s="106">
        <v>102</v>
      </c>
      <c r="G720" s="111">
        <v>69</v>
      </c>
      <c r="H720" s="32">
        <f>G720*100/F720</f>
        <v>67.6470588235294</v>
      </c>
      <c r="I720" s="33">
        <v>0</v>
      </c>
      <c r="J720" s="34"/>
      <c r="K720" s="333" t="s">
        <v>77</v>
      </c>
    </row>
    <row r="721" spans="1:9" s="5" customFormat="1" ht="12.75">
      <c r="A721" s="13"/>
      <c r="B721" s="92">
        <v>85216</v>
      </c>
      <c r="C721" s="2"/>
      <c r="D721" s="3"/>
      <c r="E721" s="25" t="s">
        <v>107</v>
      </c>
      <c r="F721" s="89">
        <f>SUM(F722)</f>
        <v>275115</v>
      </c>
      <c r="G721" s="487">
        <f>SUM(G722)</f>
        <v>270572.78</v>
      </c>
      <c r="H721" s="26">
        <f>G721*100/F721</f>
        <v>98.34897406539085</v>
      </c>
      <c r="I721" s="27">
        <v>0</v>
      </c>
    </row>
    <row r="722" spans="1:9" s="133" customFormat="1" ht="12.75">
      <c r="A722" s="28"/>
      <c r="B722" s="80"/>
      <c r="C722" s="30"/>
      <c r="D722" s="29"/>
      <c r="E722" s="31" t="s">
        <v>75</v>
      </c>
      <c r="F722" s="90">
        <f>SUM(F724)</f>
        <v>275115</v>
      </c>
      <c r="G722" s="146">
        <f>SUM(G724)</f>
        <v>270572.78</v>
      </c>
      <c r="H722" s="32">
        <f>G722*100/F722</f>
        <v>98.34897406539085</v>
      </c>
      <c r="I722" s="33">
        <v>0</v>
      </c>
    </row>
    <row r="723" spans="1:9" s="56" customFormat="1" ht="12.75">
      <c r="A723" s="142"/>
      <c r="B723" s="318"/>
      <c r="C723" s="135"/>
      <c r="D723" s="135"/>
      <c r="E723" s="39" t="s">
        <v>81</v>
      </c>
      <c r="F723" s="147"/>
      <c r="G723" s="158" t="s">
        <v>77</v>
      </c>
      <c r="H723" s="132" t="s">
        <v>77</v>
      </c>
      <c r="I723" s="131"/>
    </row>
    <row r="724" spans="1:11" s="35" customFormat="1" ht="12.75">
      <c r="A724" s="75"/>
      <c r="B724" s="367"/>
      <c r="C724" s="64"/>
      <c r="D724" s="72">
        <v>3110</v>
      </c>
      <c r="E724" s="31" t="s">
        <v>106</v>
      </c>
      <c r="F724" s="106">
        <v>275115</v>
      </c>
      <c r="G724" s="111">
        <v>270572.78</v>
      </c>
      <c r="H724" s="32">
        <f>G724*100/F724</f>
        <v>98.34897406539085</v>
      </c>
      <c r="I724" s="33">
        <v>0</v>
      </c>
      <c r="J724" s="34"/>
      <c r="K724" s="333" t="s">
        <v>77</v>
      </c>
    </row>
    <row r="725" spans="1:9" s="133" customFormat="1" ht="12.75">
      <c r="A725" s="15" t="s">
        <v>74</v>
      </c>
      <c r="B725" s="16">
        <v>27</v>
      </c>
      <c r="C725" s="55"/>
      <c r="D725" s="55"/>
      <c r="E725" s="78"/>
      <c r="F725" s="55"/>
      <c r="G725" s="464"/>
      <c r="H725" s="79" t="s">
        <v>77</v>
      </c>
      <c r="I725" s="77"/>
    </row>
    <row r="726" spans="1:9" s="133" customFormat="1" ht="13.5" thickBot="1">
      <c r="A726" s="15"/>
      <c r="B726" s="16"/>
      <c r="C726" s="55"/>
      <c r="D726" s="55"/>
      <c r="E726" s="78"/>
      <c r="F726" s="55"/>
      <c r="G726" s="464"/>
      <c r="H726" s="79"/>
      <c r="I726" s="77"/>
    </row>
    <row r="727" spans="1:11" s="35" customFormat="1" ht="13.5" thickBot="1">
      <c r="A727" s="19" t="s">
        <v>36</v>
      </c>
      <c r="B727" s="20" t="s">
        <v>69</v>
      </c>
      <c r="C727" s="649" t="s">
        <v>49</v>
      </c>
      <c r="D727" s="650"/>
      <c r="E727" s="21" t="s">
        <v>35</v>
      </c>
      <c r="F727" s="20" t="s">
        <v>78</v>
      </c>
      <c r="G727" s="386" t="s">
        <v>79</v>
      </c>
      <c r="H727" s="22" t="s">
        <v>80</v>
      </c>
      <c r="I727" s="197" t="s">
        <v>85</v>
      </c>
      <c r="J727" s="34"/>
      <c r="K727" s="333" t="s">
        <v>77</v>
      </c>
    </row>
    <row r="728" spans="1:9" s="133" customFormat="1" ht="12.75">
      <c r="A728" s="13"/>
      <c r="B728" s="92">
        <v>85219</v>
      </c>
      <c r="C728" s="2"/>
      <c r="D728" s="3"/>
      <c r="E728" s="25" t="s">
        <v>33</v>
      </c>
      <c r="F728" s="84">
        <f>SUM(F729)</f>
        <v>1442549</v>
      </c>
      <c r="G728" s="490">
        <f>SUM(G729)</f>
        <v>1442016.3200000003</v>
      </c>
      <c r="H728" s="26">
        <f>G728*100/F728</f>
        <v>99.96307369801652</v>
      </c>
      <c r="I728" s="27">
        <f>SUM(I729)</f>
        <v>122694.28</v>
      </c>
    </row>
    <row r="729" spans="1:9" s="133" customFormat="1" ht="25.5">
      <c r="A729" s="28"/>
      <c r="B729" s="80"/>
      <c r="C729" s="30"/>
      <c r="D729" s="29"/>
      <c r="E729" s="31" t="s">
        <v>117</v>
      </c>
      <c r="F729" s="146">
        <f>SUM(F731:F748)</f>
        <v>1442549</v>
      </c>
      <c r="G729" s="146">
        <f>SUM(G731:G748)</f>
        <v>1442016.3200000003</v>
      </c>
      <c r="H729" s="132">
        <f>G729*100/F729</f>
        <v>99.96307369801652</v>
      </c>
      <c r="I729" s="131">
        <f>SUM(I731:I748)</f>
        <v>122694.28</v>
      </c>
    </row>
    <row r="730" spans="1:9" s="133" customFormat="1" ht="12.75">
      <c r="A730" s="142"/>
      <c r="B730" s="318"/>
      <c r="C730" s="177"/>
      <c r="D730" s="177"/>
      <c r="E730" s="71" t="s">
        <v>81</v>
      </c>
      <c r="F730" s="605"/>
      <c r="G730" s="111"/>
      <c r="H730" s="23" t="s">
        <v>77</v>
      </c>
      <c r="I730" s="111"/>
    </row>
    <row r="731" spans="1:9" s="133" customFormat="1" ht="12.75">
      <c r="A731" s="36"/>
      <c r="B731" s="81"/>
      <c r="C731" s="64"/>
      <c r="D731" s="72">
        <v>3020</v>
      </c>
      <c r="E731" s="31" t="s">
        <v>101</v>
      </c>
      <c r="F731" s="106">
        <v>5999</v>
      </c>
      <c r="G731" s="111">
        <v>5998.98</v>
      </c>
      <c r="H731" s="32">
        <f aca="true" t="shared" si="35" ref="H731:H745">G731*100/F731</f>
        <v>99.99966661110184</v>
      </c>
      <c r="I731" s="33">
        <v>0</v>
      </c>
    </row>
    <row r="732" spans="1:10" s="35" customFormat="1" ht="12.75">
      <c r="A732" s="59"/>
      <c r="B732" s="28"/>
      <c r="C732" s="29"/>
      <c r="D732" s="72">
        <v>4010</v>
      </c>
      <c r="E732" s="31" t="s">
        <v>25</v>
      </c>
      <c r="F732" s="144">
        <v>992734</v>
      </c>
      <c r="G732" s="111">
        <v>992734</v>
      </c>
      <c r="H732" s="132">
        <f t="shared" si="35"/>
        <v>100</v>
      </c>
      <c r="I732" s="131">
        <v>20868.05</v>
      </c>
      <c r="J732" s="34"/>
    </row>
    <row r="733" spans="1:9" s="56" customFormat="1" ht="12.75">
      <c r="A733" s="134"/>
      <c r="B733" s="176"/>
      <c r="C733" s="143"/>
      <c r="D733" s="72">
        <v>4040</v>
      </c>
      <c r="E733" s="31" t="s">
        <v>62</v>
      </c>
      <c r="F733" s="148">
        <v>76398</v>
      </c>
      <c r="G733" s="111">
        <v>76397.31</v>
      </c>
      <c r="H733" s="132">
        <f t="shared" si="35"/>
        <v>99.99909683499568</v>
      </c>
      <c r="I733" s="131">
        <v>79058.65</v>
      </c>
    </row>
    <row r="734" spans="1:9" s="56" customFormat="1" ht="12.75">
      <c r="A734" s="142"/>
      <c r="B734" s="134"/>
      <c r="C734" s="143"/>
      <c r="D734" s="72">
        <v>4110</v>
      </c>
      <c r="E734" s="31" t="s">
        <v>72</v>
      </c>
      <c r="F734" s="144">
        <v>176687</v>
      </c>
      <c r="G734" s="111">
        <v>176687</v>
      </c>
      <c r="H734" s="132">
        <f t="shared" si="35"/>
        <v>100</v>
      </c>
      <c r="I734" s="131">
        <v>21804.45</v>
      </c>
    </row>
    <row r="735" spans="1:10" s="18" customFormat="1" ht="12.75">
      <c r="A735" s="142"/>
      <c r="B735" s="134"/>
      <c r="C735" s="143"/>
      <c r="D735" s="72">
        <v>4120</v>
      </c>
      <c r="E735" s="31" t="s">
        <v>40</v>
      </c>
      <c r="F735" s="148">
        <v>15811</v>
      </c>
      <c r="G735" s="111">
        <v>15713.58</v>
      </c>
      <c r="H735" s="150">
        <f t="shared" si="35"/>
        <v>99.38384668901398</v>
      </c>
      <c r="I735" s="131">
        <v>963.13</v>
      </c>
      <c r="J735" s="17"/>
    </row>
    <row r="736" spans="1:10" s="35" customFormat="1" ht="25.5">
      <c r="A736" s="134"/>
      <c r="B736" s="176"/>
      <c r="C736" s="177"/>
      <c r="D736" s="70">
        <v>4170</v>
      </c>
      <c r="E736" s="31" t="s">
        <v>88</v>
      </c>
      <c r="F736" s="171">
        <v>13429</v>
      </c>
      <c r="G736" s="111">
        <v>13423.19</v>
      </c>
      <c r="H736" s="150">
        <f t="shared" si="35"/>
        <v>99.95673542333755</v>
      </c>
      <c r="I736" s="131">
        <v>0</v>
      </c>
      <c r="J736" s="34"/>
    </row>
    <row r="737" spans="1:10" s="35" customFormat="1" ht="12.75">
      <c r="A737" s="36"/>
      <c r="B737" s="81"/>
      <c r="C737" s="64"/>
      <c r="D737" s="72">
        <v>4210</v>
      </c>
      <c r="E737" s="31" t="s">
        <v>158</v>
      </c>
      <c r="F737" s="47">
        <v>25827</v>
      </c>
      <c r="G737" s="111">
        <v>25818.77</v>
      </c>
      <c r="H737" s="32">
        <f t="shared" si="35"/>
        <v>99.9681341232044</v>
      </c>
      <c r="I737" s="33">
        <v>0</v>
      </c>
      <c r="J737" s="34"/>
    </row>
    <row r="738" spans="1:10" s="35" customFormat="1" ht="12.75">
      <c r="A738" s="36"/>
      <c r="B738" s="81"/>
      <c r="C738" s="64"/>
      <c r="D738" s="72">
        <v>4260</v>
      </c>
      <c r="E738" s="31" t="s">
        <v>162</v>
      </c>
      <c r="F738" s="47">
        <v>24878</v>
      </c>
      <c r="G738" s="111">
        <v>24783.92</v>
      </c>
      <c r="H738" s="32">
        <f t="shared" si="35"/>
        <v>99.62183455261678</v>
      </c>
      <c r="I738" s="33">
        <v>0</v>
      </c>
      <c r="J738" s="34"/>
    </row>
    <row r="739" spans="1:10" s="35" customFormat="1" ht="12.75">
      <c r="A739" s="36"/>
      <c r="B739" s="81"/>
      <c r="C739" s="64"/>
      <c r="D739" s="72">
        <v>4270</v>
      </c>
      <c r="E739" s="31" t="s">
        <v>159</v>
      </c>
      <c r="F739" s="47">
        <v>4698</v>
      </c>
      <c r="G739" s="111">
        <v>4500.37</v>
      </c>
      <c r="H739" s="32">
        <f t="shared" si="35"/>
        <v>95.79331630481056</v>
      </c>
      <c r="I739" s="33">
        <v>0</v>
      </c>
      <c r="J739" s="34"/>
    </row>
    <row r="740" spans="1:10" s="35" customFormat="1" ht="12.75">
      <c r="A740" s="36"/>
      <c r="B740" s="81"/>
      <c r="C740" s="64"/>
      <c r="D740" s="72">
        <v>4280</v>
      </c>
      <c r="E740" s="31" t="s">
        <v>160</v>
      </c>
      <c r="F740" s="47">
        <v>1773</v>
      </c>
      <c r="G740" s="111">
        <v>1773</v>
      </c>
      <c r="H740" s="32">
        <f t="shared" si="35"/>
        <v>100</v>
      </c>
      <c r="I740" s="33">
        <v>0</v>
      </c>
      <c r="J740" s="34"/>
    </row>
    <row r="741" spans="1:10" s="35" customFormat="1" ht="12.75">
      <c r="A741" s="36"/>
      <c r="B741" s="81"/>
      <c r="C741" s="64"/>
      <c r="D741" s="72">
        <v>4300</v>
      </c>
      <c r="E741" s="31" t="s">
        <v>161</v>
      </c>
      <c r="F741" s="47">
        <v>48714</v>
      </c>
      <c r="G741" s="111">
        <v>48615.62</v>
      </c>
      <c r="H741" s="32">
        <f t="shared" si="35"/>
        <v>99.79804573633864</v>
      </c>
      <c r="I741" s="33">
        <v>0</v>
      </c>
      <c r="J741" s="34"/>
    </row>
    <row r="742" spans="1:10" s="35" customFormat="1" ht="12.75">
      <c r="A742" s="36"/>
      <c r="B742" s="81"/>
      <c r="C742" s="64"/>
      <c r="D742" s="72">
        <v>4360</v>
      </c>
      <c r="E742" s="31" t="s">
        <v>227</v>
      </c>
      <c r="F742" s="47">
        <v>4334</v>
      </c>
      <c r="G742" s="111">
        <v>4333.14</v>
      </c>
      <c r="H742" s="32">
        <f t="shared" si="35"/>
        <v>99.98015689893865</v>
      </c>
      <c r="I742" s="33">
        <v>0</v>
      </c>
      <c r="J742" s="34"/>
    </row>
    <row r="743" spans="1:10" s="35" customFormat="1" ht="12.75">
      <c r="A743" s="36"/>
      <c r="B743" s="81"/>
      <c r="C743" s="64"/>
      <c r="D743" s="72">
        <v>4410</v>
      </c>
      <c r="E743" s="31" t="s">
        <v>164</v>
      </c>
      <c r="F743" s="47">
        <v>2120</v>
      </c>
      <c r="G743" s="111">
        <v>2091.11</v>
      </c>
      <c r="H743" s="32">
        <f t="shared" si="35"/>
        <v>98.6372641509434</v>
      </c>
      <c r="I743" s="33">
        <v>0</v>
      </c>
      <c r="J743" s="34"/>
    </row>
    <row r="744" spans="1:10" s="35" customFormat="1" ht="12.75">
      <c r="A744" s="36"/>
      <c r="B744" s="81"/>
      <c r="C744" s="64"/>
      <c r="D744" s="72">
        <v>4430</v>
      </c>
      <c r="E744" s="31" t="s">
        <v>166</v>
      </c>
      <c r="F744" s="47">
        <v>1686</v>
      </c>
      <c r="G744" s="111">
        <v>1685.76</v>
      </c>
      <c r="H744" s="32">
        <f t="shared" si="35"/>
        <v>99.98576512455516</v>
      </c>
      <c r="I744" s="33">
        <v>0</v>
      </c>
      <c r="J744" s="34"/>
    </row>
    <row r="745" spans="1:9" s="5" customFormat="1" ht="12.75">
      <c r="A745" s="36"/>
      <c r="B745" s="81"/>
      <c r="C745" s="64"/>
      <c r="D745" s="72">
        <v>4440</v>
      </c>
      <c r="E745" s="31" t="s">
        <v>167</v>
      </c>
      <c r="F745" s="47">
        <v>35188</v>
      </c>
      <c r="G745" s="111">
        <v>35188</v>
      </c>
      <c r="H745" s="32">
        <f t="shared" si="35"/>
        <v>100</v>
      </c>
      <c r="I745" s="33">
        <v>0</v>
      </c>
    </row>
    <row r="746" spans="1:9" s="133" customFormat="1" ht="12.75">
      <c r="A746" s="36"/>
      <c r="B746" s="81"/>
      <c r="C746" s="64"/>
      <c r="D746" s="72">
        <v>4480</v>
      </c>
      <c r="E746" s="31" t="s">
        <v>174</v>
      </c>
      <c r="F746" s="47">
        <v>5033</v>
      </c>
      <c r="G746" s="111">
        <v>5033</v>
      </c>
      <c r="H746" s="32">
        <f>G746*100/F746</f>
        <v>100</v>
      </c>
      <c r="I746" s="33">
        <v>0</v>
      </c>
    </row>
    <row r="747" spans="1:10" s="18" customFormat="1" ht="25.5">
      <c r="A747" s="62"/>
      <c r="B747" s="36"/>
      <c r="C747" s="64"/>
      <c r="D747" s="72">
        <v>4520</v>
      </c>
      <c r="E747" s="31" t="s">
        <v>169</v>
      </c>
      <c r="F747" s="47">
        <v>1281</v>
      </c>
      <c r="G747" s="111">
        <v>1280.57</v>
      </c>
      <c r="H747" s="32">
        <f>G747*100/F747</f>
        <v>99.9664324746292</v>
      </c>
      <c r="I747" s="33">
        <v>0</v>
      </c>
      <c r="J747" s="17"/>
    </row>
    <row r="748" spans="1:9" s="133" customFormat="1" ht="25.5">
      <c r="A748" s="36"/>
      <c r="B748" s="367"/>
      <c r="C748" s="53"/>
      <c r="D748" s="415">
        <v>4700</v>
      </c>
      <c r="E748" s="54" t="s">
        <v>190</v>
      </c>
      <c r="F748" s="47">
        <v>5959</v>
      </c>
      <c r="G748" s="187">
        <v>5959</v>
      </c>
      <c r="H748" s="32">
        <f>G748*100/F748</f>
        <v>100</v>
      </c>
      <c r="I748" s="67">
        <v>0</v>
      </c>
    </row>
    <row r="749" spans="1:9" s="133" customFormat="1" ht="25.5">
      <c r="A749" s="13"/>
      <c r="B749" s="540">
        <v>85228</v>
      </c>
      <c r="C749" s="3"/>
      <c r="D749" s="3"/>
      <c r="E749" s="25" t="s">
        <v>133</v>
      </c>
      <c r="F749" s="89">
        <f>SUM(F750)</f>
        <v>817856</v>
      </c>
      <c r="G749" s="487">
        <f>SUM(G750)</f>
        <v>814856.4</v>
      </c>
      <c r="H749" s="26">
        <f>G749*100/F749</f>
        <v>99.63323616871429</v>
      </c>
      <c r="I749" s="58">
        <f>SUM(I750)</f>
        <v>0</v>
      </c>
    </row>
    <row r="750" spans="1:9" s="133" customFormat="1" ht="38.25">
      <c r="A750" s="28"/>
      <c r="B750" s="55"/>
      <c r="C750" s="30"/>
      <c r="D750" s="29"/>
      <c r="E750" s="555" t="s">
        <v>337</v>
      </c>
      <c r="F750" s="146">
        <f>SUM(F752:F752)</f>
        <v>817856</v>
      </c>
      <c r="G750" s="146">
        <f>SUM(G752:G752)</f>
        <v>814856.4</v>
      </c>
      <c r="H750" s="132">
        <f>G750*100/F750</f>
        <v>99.63323616871429</v>
      </c>
      <c r="I750" s="131">
        <f>SUM(I752:I752)</f>
        <v>0</v>
      </c>
    </row>
    <row r="751" spans="1:10" s="35" customFormat="1" ht="12.75">
      <c r="A751" s="134"/>
      <c r="B751" s="448"/>
      <c r="C751" s="135"/>
      <c r="D751" s="135"/>
      <c r="E751" s="39" t="s">
        <v>81</v>
      </c>
      <c r="F751" s="369"/>
      <c r="G751" s="111"/>
      <c r="H751" s="23" t="s">
        <v>77</v>
      </c>
      <c r="I751" s="111"/>
      <c r="J751" s="34"/>
    </row>
    <row r="752" spans="1:11" s="35" customFormat="1" ht="12.75">
      <c r="A752" s="75"/>
      <c r="B752" s="367"/>
      <c r="C752" s="64"/>
      <c r="D752" s="72">
        <v>4300</v>
      </c>
      <c r="E752" s="31" t="s">
        <v>161</v>
      </c>
      <c r="F752" s="47">
        <v>817856</v>
      </c>
      <c r="G752" s="111">
        <v>814856.4</v>
      </c>
      <c r="H752" s="32">
        <f>G752*100/F752</f>
        <v>99.63323616871429</v>
      </c>
      <c r="I752" s="33">
        <v>0</v>
      </c>
      <c r="J752" s="34"/>
      <c r="K752" s="333" t="s">
        <v>77</v>
      </c>
    </row>
    <row r="753" spans="1:9" s="5" customFormat="1" ht="12.75">
      <c r="A753" s="15" t="s">
        <v>74</v>
      </c>
      <c r="B753" s="16">
        <v>28</v>
      </c>
      <c r="C753" s="55"/>
      <c r="D753" s="55"/>
      <c r="E753" s="78"/>
      <c r="F753" s="55"/>
      <c r="G753" s="464" t="s">
        <v>77</v>
      </c>
      <c r="H753" s="79" t="s">
        <v>77</v>
      </c>
      <c r="I753" s="77"/>
    </row>
    <row r="754" spans="1:13" s="133" customFormat="1" ht="13.5" thickBot="1">
      <c r="A754" s="15"/>
      <c r="B754" s="16"/>
      <c r="C754" s="55"/>
      <c r="D754" s="55"/>
      <c r="E754" s="78"/>
      <c r="F754" s="55"/>
      <c r="G754" s="464"/>
      <c r="H754" s="79"/>
      <c r="I754" s="77"/>
      <c r="K754" s="418">
        <f>SUM(F719:F727)</f>
        <v>1354654</v>
      </c>
      <c r="L754" s="319">
        <f>SUM(G719:G727)</f>
        <v>1340758.74</v>
      </c>
      <c r="M754" s="319">
        <f>SUM(I719:I727)</f>
        <v>0</v>
      </c>
    </row>
    <row r="755" spans="1:9" s="35" customFormat="1" ht="13.5" thickBot="1">
      <c r="A755" s="19" t="s">
        <v>36</v>
      </c>
      <c r="B755" s="20" t="s">
        <v>69</v>
      </c>
      <c r="C755" s="649" t="s">
        <v>49</v>
      </c>
      <c r="D755" s="650"/>
      <c r="E755" s="21" t="s">
        <v>35</v>
      </c>
      <c r="F755" s="20" t="s">
        <v>78</v>
      </c>
      <c r="G755" s="386" t="s">
        <v>79</v>
      </c>
      <c r="H755" s="22" t="s">
        <v>80</v>
      </c>
      <c r="I755" s="197" t="s">
        <v>85</v>
      </c>
    </row>
    <row r="756" spans="1:9" s="133" customFormat="1" ht="12.75">
      <c r="A756" s="13"/>
      <c r="B756" s="92">
        <v>85295</v>
      </c>
      <c r="C756" s="2"/>
      <c r="D756" s="3"/>
      <c r="E756" s="25" t="s">
        <v>151</v>
      </c>
      <c r="F756" s="89">
        <f>SUM(F757)</f>
        <v>580459</v>
      </c>
      <c r="G756" s="487">
        <f>SUM(G757)</f>
        <v>569511.9</v>
      </c>
      <c r="H756" s="26">
        <f>G756*100/F756</f>
        <v>98.11406145825975</v>
      </c>
      <c r="I756" s="27">
        <f>SUM(I757)</f>
        <v>11679.38</v>
      </c>
    </row>
    <row r="757" spans="1:9" s="133" customFormat="1" ht="127.5">
      <c r="A757" s="592"/>
      <c r="B757" s="201"/>
      <c r="C757" s="30"/>
      <c r="D757" s="29"/>
      <c r="E757" s="393" t="s">
        <v>340</v>
      </c>
      <c r="F757" s="146">
        <f>SUM(F759:F773)</f>
        <v>580459</v>
      </c>
      <c r="G757" s="146">
        <f>SUM(G759:G765,G766:G773)</f>
        <v>569511.9</v>
      </c>
      <c r="H757" s="132">
        <f>G757*100/F757</f>
        <v>98.11406145825975</v>
      </c>
      <c r="I757" s="131">
        <f>SUM(I759:I772)</f>
        <v>11679.38</v>
      </c>
    </row>
    <row r="758" spans="1:9" s="133" customFormat="1" ht="12.75">
      <c r="A758" s="134"/>
      <c r="B758" s="448"/>
      <c r="C758" s="135"/>
      <c r="D758" s="135"/>
      <c r="E758" s="39" t="s">
        <v>81</v>
      </c>
      <c r="F758" s="147"/>
      <c r="G758" s="111"/>
      <c r="H758" s="132" t="s">
        <v>77</v>
      </c>
      <c r="I758" s="131"/>
    </row>
    <row r="759" spans="1:9" s="133" customFormat="1" ht="12.75">
      <c r="A759" s="62"/>
      <c r="B759" s="36"/>
      <c r="C759" s="64"/>
      <c r="D759" s="72">
        <v>3110</v>
      </c>
      <c r="E759" s="31" t="s">
        <v>106</v>
      </c>
      <c r="F759" s="106">
        <v>312001</v>
      </c>
      <c r="G759" s="111">
        <v>311001</v>
      </c>
      <c r="H759" s="32">
        <f aca="true" t="shared" si="36" ref="H759:H765">G759*100/F759</f>
        <v>99.67948820676857</v>
      </c>
      <c r="I759" s="33">
        <v>0</v>
      </c>
    </row>
    <row r="760" spans="1:10" s="35" customFormat="1" ht="12.75">
      <c r="A760" s="345"/>
      <c r="B760" s="134"/>
      <c r="C760" s="143"/>
      <c r="D760" s="72">
        <v>4010</v>
      </c>
      <c r="E760" s="31" t="s">
        <v>25</v>
      </c>
      <c r="F760" s="148">
        <v>99451</v>
      </c>
      <c r="G760" s="111">
        <v>99384.54</v>
      </c>
      <c r="H760" s="132">
        <f t="shared" si="36"/>
        <v>99.93317312043116</v>
      </c>
      <c r="I760" s="131">
        <v>0</v>
      </c>
      <c r="J760" s="34"/>
    </row>
    <row r="761" spans="1:10" s="35" customFormat="1" ht="12.75">
      <c r="A761" s="345"/>
      <c r="B761" s="134"/>
      <c r="C761" s="143"/>
      <c r="D761" s="72">
        <v>4040</v>
      </c>
      <c r="E761" s="31" t="s">
        <v>62</v>
      </c>
      <c r="F761" s="149">
        <v>7524</v>
      </c>
      <c r="G761" s="111">
        <v>7523.83</v>
      </c>
      <c r="H761" s="132">
        <f t="shared" si="36"/>
        <v>99.99774056353004</v>
      </c>
      <c r="I761" s="131">
        <v>8768.09</v>
      </c>
      <c r="J761" s="34"/>
    </row>
    <row r="762" spans="1:10" s="35" customFormat="1" ht="12.75">
      <c r="A762" s="345"/>
      <c r="B762" s="134"/>
      <c r="C762" s="135"/>
      <c r="D762" s="41">
        <v>4110</v>
      </c>
      <c r="E762" s="39" t="s">
        <v>72</v>
      </c>
      <c r="F762" s="395">
        <v>17581</v>
      </c>
      <c r="G762" s="158">
        <v>17293.53</v>
      </c>
      <c r="H762" s="425">
        <f t="shared" si="36"/>
        <v>98.36488254365509</v>
      </c>
      <c r="I762" s="154">
        <v>2826.65</v>
      </c>
      <c r="J762" s="34"/>
    </row>
    <row r="763" spans="1:10" s="35" customFormat="1" ht="12.75">
      <c r="A763" s="142"/>
      <c r="B763" s="134"/>
      <c r="C763" s="419"/>
      <c r="D763" s="396">
        <v>4120</v>
      </c>
      <c r="E763" s="420" t="s">
        <v>40</v>
      </c>
      <c r="F763" s="397">
        <v>820</v>
      </c>
      <c r="G763" s="111">
        <v>778.85</v>
      </c>
      <c r="H763" s="150">
        <f t="shared" si="36"/>
        <v>94.98170731707317</v>
      </c>
      <c r="I763" s="131">
        <v>84.64</v>
      </c>
      <c r="J763" s="34"/>
    </row>
    <row r="764" spans="1:10" s="35" customFormat="1" ht="25.5">
      <c r="A764" s="134"/>
      <c r="B764" s="176"/>
      <c r="C764" s="177"/>
      <c r="D764" s="70">
        <v>4170</v>
      </c>
      <c r="E764" s="31" t="s">
        <v>88</v>
      </c>
      <c r="F764" s="171">
        <v>2551</v>
      </c>
      <c r="G764" s="111">
        <v>905.6</v>
      </c>
      <c r="H764" s="150">
        <f t="shared" si="36"/>
        <v>35.499803998431986</v>
      </c>
      <c r="I764" s="131">
        <v>0</v>
      </c>
      <c r="J764" s="34"/>
    </row>
    <row r="765" spans="1:10" s="35" customFormat="1" ht="12.75">
      <c r="A765" s="36"/>
      <c r="B765" s="81"/>
      <c r="C765" s="53"/>
      <c r="D765" s="415">
        <v>4210</v>
      </c>
      <c r="E765" s="54" t="s">
        <v>158</v>
      </c>
      <c r="F765" s="47">
        <v>8757</v>
      </c>
      <c r="G765" s="187">
        <v>8746.91</v>
      </c>
      <c r="H765" s="32">
        <f t="shared" si="36"/>
        <v>99.88477789197213</v>
      </c>
      <c r="I765" s="67">
        <v>0</v>
      </c>
      <c r="J765" s="34"/>
    </row>
    <row r="766" spans="1:10" s="35" customFormat="1" ht="12.75">
      <c r="A766" s="36"/>
      <c r="B766" s="81"/>
      <c r="C766" s="64"/>
      <c r="D766" s="72">
        <v>4220</v>
      </c>
      <c r="E766" s="31" t="s">
        <v>175</v>
      </c>
      <c r="F766" s="47">
        <v>96192</v>
      </c>
      <c r="G766" s="111">
        <v>88299.6</v>
      </c>
      <c r="H766" s="32">
        <f aca="true" t="shared" si="37" ref="H766:H772">G766*100/F766</f>
        <v>91.79515968063872</v>
      </c>
      <c r="I766" s="33">
        <v>0</v>
      </c>
      <c r="J766" s="34"/>
    </row>
    <row r="767" spans="1:10" s="35" customFormat="1" ht="12.75">
      <c r="A767" s="62"/>
      <c r="B767" s="36"/>
      <c r="C767" s="64"/>
      <c r="D767" s="72">
        <v>4260</v>
      </c>
      <c r="E767" s="31" t="s">
        <v>162</v>
      </c>
      <c r="F767" s="47">
        <v>9294</v>
      </c>
      <c r="G767" s="111">
        <v>9293.46</v>
      </c>
      <c r="H767" s="32">
        <f t="shared" si="37"/>
        <v>99.99418979987087</v>
      </c>
      <c r="I767" s="33">
        <v>0</v>
      </c>
      <c r="J767" s="34"/>
    </row>
    <row r="768" spans="1:10" s="35" customFormat="1" ht="12.75">
      <c r="A768" s="62"/>
      <c r="B768" s="36"/>
      <c r="C768" s="64"/>
      <c r="D768" s="72">
        <v>4280</v>
      </c>
      <c r="E768" s="31" t="s">
        <v>160</v>
      </c>
      <c r="F768" s="47">
        <v>110</v>
      </c>
      <c r="G768" s="111">
        <v>110</v>
      </c>
      <c r="H768" s="32">
        <f t="shared" si="37"/>
        <v>100</v>
      </c>
      <c r="I768" s="33">
        <v>0</v>
      </c>
      <c r="J768" s="34"/>
    </row>
    <row r="769" spans="1:10" s="35" customFormat="1" ht="12.75">
      <c r="A769" s="62"/>
      <c r="B769" s="36"/>
      <c r="C769" s="64"/>
      <c r="D769" s="72">
        <v>4300</v>
      </c>
      <c r="E769" s="31" t="s">
        <v>161</v>
      </c>
      <c r="F769" s="47">
        <v>10253</v>
      </c>
      <c r="G769" s="111">
        <v>10250.49</v>
      </c>
      <c r="H769" s="32">
        <f t="shared" si="37"/>
        <v>99.97551936018726</v>
      </c>
      <c r="I769" s="33">
        <v>0</v>
      </c>
      <c r="J769" s="34"/>
    </row>
    <row r="770" spans="1:10" s="35" customFormat="1" ht="12.75">
      <c r="A770" s="62"/>
      <c r="B770" s="36"/>
      <c r="C770" s="64"/>
      <c r="D770" s="72">
        <v>4360</v>
      </c>
      <c r="E770" s="31" t="s">
        <v>227</v>
      </c>
      <c r="F770" s="47">
        <v>1466</v>
      </c>
      <c r="G770" s="111">
        <v>1465.92</v>
      </c>
      <c r="H770" s="32">
        <f t="shared" si="37"/>
        <v>99.99454297407912</v>
      </c>
      <c r="I770" s="33">
        <v>0</v>
      </c>
      <c r="J770" s="34"/>
    </row>
    <row r="771" spans="1:9" s="56" customFormat="1" ht="25.5">
      <c r="A771" s="62"/>
      <c r="B771" s="36"/>
      <c r="C771" s="64"/>
      <c r="D771" s="72">
        <v>4400</v>
      </c>
      <c r="E771" s="31" t="s">
        <v>163</v>
      </c>
      <c r="F771" s="47">
        <v>10191</v>
      </c>
      <c r="G771" s="111">
        <v>10190.17</v>
      </c>
      <c r="H771" s="32">
        <f t="shared" si="37"/>
        <v>99.99185555882642</v>
      </c>
      <c r="I771" s="33">
        <v>0</v>
      </c>
    </row>
    <row r="772" spans="1:10" s="18" customFormat="1" ht="12.75">
      <c r="A772" s="36"/>
      <c r="B772" s="81"/>
      <c r="C772" s="69"/>
      <c r="D772" s="70">
        <v>4440</v>
      </c>
      <c r="E772" s="71" t="s">
        <v>167</v>
      </c>
      <c r="F772" s="224">
        <v>3920</v>
      </c>
      <c r="G772" s="111">
        <v>3920</v>
      </c>
      <c r="H772" s="32">
        <f t="shared" si="37"/>
        <v>100</v>
      </c>
      <c r="I772" s="33">
        <v>0</v>
      </c>
      <c r="J772" s="17"/>
    </row>
    <row r="773" spans="1:10" s="18" customFormat="1" ht="25.5">
      <c r="A773" s="74"/>
      <c r="B773" s="75"/>
      <c r="C773" s="69"/>
      <c r="D773" s="70">
        <v>4520</v>
      </c>
      <c r="E773" s="71" t="s">
        <v>169</v>
      </c>
      <c r="F773" s="224">
        <v>348</v>
      </c>
      <c r="G773" s="111">
        <v>348</v>
      </c>
      <c r="H773" s="32">
        <f>G773*100/F773</f>
        <v>100</v>
      </c>
      <c r="I773" s="33">
        <v>0</v>
      </c>
      <c r="J773" s="17"/>
    </row>
    <row r="774" spans="1:9" s="5" customFormat="1" ht="12.75">
      <c r="A774" s="15" t="s">
        <v>74</v>
      </c>
      <c r="B774" s="16">
        <v>29</v>
      </c>
      <c r="C774" s="55"/>
      <c r="D774" s="55"/>
      <c r="E774" s="78"/>
      <c r="F774" s="55"/>
      <c r="G774" s="464" t="s">
        <v>77</v>
      </c>
      <c r="H774" s="79" t="s">
        <v>77</v>
      </c>
      <c r="I774" s="77"/>
    </row>
    <row r="775" spans="1:13" s="133" customFormat="1" ht="13.5" thickBot="1">
      <c r="A775" s="15"/>
      <c r="B775" s="16"/>
      <c r="C775" s="55"/>
      <c r="D775" s="55"/>
      <c r="E775" s="78"/>
      <c r="F775" s="55"/>
      <c r="G775" s="464"/>
      <c r="H775" s="79"/>
      <c r="I775" s="77"/>
      <c r="K775" s="418">
        <f>SUM(F741:F752)</f>
        <v>2557883</v>
      </c>
      <c r="L775" s="319">
        <f>SUM(G741:G752)</f>
        <v>2548755.4</v>
      </c>
      <c r="M775" s="319">
        <f>SUM(I741:I752)</f>
        <v>0</v>
      </c>
    </row>
    <row r="776" spans="1:9" s="35" customFormat="1" ht="13.5" thickBot="1">
      <c r="A776" s="19" t="s">
        <v>36</v>
      </c>
      <c r="B776" s="20" t="s">
        <v>69</v>
      </c>
      <c r="C776" s="649" t="s">
        <v>49</v>
      </c>
      <c r="D776" s="650"/>
      <c r="E776" s="21" t="s">
        <v>35</v>
      </c>
      <c r="F776" s="20" t="s">
        <v>78</v>
      </c>
      <c r="G776" s="386" t="s">
        <v>79</v>
      </c>
      <c r="H776" s="22" t="s">
        <v>80</v>
      </c>
      <c r="I776" s="197" t="s">
        <v>85</v>
      </c>
    </row>
    <row r="777" spans="1:9" s="133" customFormat="1" ht="12.75">
      <c r="A777" s="500">
        <v>853</v>
      </c>
      <c r="B777" s="255"/>
      <c r="C777" s="255"/>
      <c r="D777" s="426"/>
      <c r="E777" s="256" t="s">
        <v>147</v>
      </c>
      <c r="F777" s="489">
        <f>SUM(F778,F809)</f>
        <v>3078361</v>
      </c>
      <c r="G777" s="489">
        <f>SUM(G778,G809)</f>
        <v>3053695.2399999998</v>
      </c>
      <c r="H777" s="427">
        <f>G777*100/F777</f>
        <v>99.19873725011459</v>
      </c>
      <c r="I777" s="239">
        <f>SUM(I778,I809)</f>
        <v>89004.55</v>
      </c>
    </row>
    <row r="778" spans="1:11" s="133" customFormat="1" ht="12.75">
      <c r="A778" s="13"/>
      <c r="B778" s="92">
        <v>85305</v>
      </c>
      <c r="C778" s="2"/>
      <c r="D778" s="3"/>
      <c r="E778" s="25" t="s">
        <v>181</v>
      </c>
      <c r="F778" s="490">
        <f>SUM(F805,F779)</f>
        <v>2624641</v>
      </c>
      <c r="G778" s="490">
        <f>SUM(G805,G779)</f>
        <v>2611130.17</v>
      </c>
      <c r="H778" s="26">
        <f>G778*100/F778</f>
        <v>99.48523131353964</v>
      </c>
      <c r="I778" s="58">
        <f>SUM(I779)</f>
        <v>88754.55</v>
      </c>
      <c r="K778" s="319" t="s">
        <v>77</v>
      </c>
    </row>
    <row r="779" spans="1:9" s="133" customFormat="1" ht="38.25">
      <c r="A779" s="110"/>
      <c r="B779" s="124"/>
      <c r="C779" s="30"/>
      <c r="D779" s="29"/>
      <c r="E779" s="31" t="s">
        <v>274</v>
      </c>
      <c r="F779" s="130">
        <f>SUM(F781:F786,F787:F801)</f>
        <v>1036241</v>
      </c>
      <c r="G779" s="130">
        <f>SUM(G781:G786,G787:G801)</f>
        <v>1024434.0800000001</v>
      </c>
      <c r="H779" s="132">
        <f>G779*100/F779</f>
        <v>98.86060096058735</v>
      </c>
      <c r="I779" s="131">
        <f>SUM(I781:I786,I787:I801)</f>
        <v>88754.55</v>
      </c>
    </row>
    <row r="780" spans="1:10" s="35" customFormat="1" ht="12.75">
      <c r="A780" s="345"/>
      <c r="B780" s="318"/>
      <c r="C780" s="177"/>
      <c r="D780" s="177"/>
      <c r="E780" s="71" t="s">
        <v>81</v>
      </c>
      <c r="F780" s="205"/>
      <c r="G780" s="111"/>
      <c r="H780" s="68" t="s">
        <v>77</v>
      </c>
      <c r="I780" s="33"/>
      <c r="J780" s="34"/>
    </row>
    <row r="781" spans="1:9" s="56" customFormat="1" ht="51">
      <c r="A781" s="28"/>
      <c r="B781" s="28"/>
      <c r="C781" s="96"/>
      <c r="D781" s="502">
        <v>2910</v>
      </c>
      <c r="E781" s="457" t="s">
        <v>248</v>
      </c>
      <c r="F781" s="438">
        <v>7065</v>
      </c>
      <c r="G781" s="111">
        <v>6059.24</v>
      </c>
      <c r="H781" s="362">
        <f aca="true" t="shared" si="38" ref="H781:H786">G781*100/F781</f>
        <v>85.76418966737438</v>
      </c>
      <c r="I781" s="111">
        <v>0</v>
      </c>
    </row>
    <row r="782" spans="1:10" s="35" customFormat="1" ht="12.75">
      <c r="A782" s="62"/>
      <c r="B782" s="36"/>
      <c r="C782" s="64"/>
      <c r="D782" s="72">
        <v>4010</v>
      </c>
      <c r="E782" s="31" t="s">
        <v>25</v>
      </c>
      <c r="F782" s="141">
        <v>587789</v>
      </c>
      <c r="G782" s="187">
        <v>586892.67</v>
      </c>
      <c r="H782" s="132">
        <f t="shared" si="38"/>
        <v>99.84750820447475</v>
      </c>
      <c r="I782" s="145">
        <v>14510.19</v>
      </c>
      <c r="J782" s="34"/>
    </row>
    <row r="783" spans="1:10" s="35" customFormat="1" ht="12.75">
      <c r="A783" s="345"/>
      <c r="B783" s="134"/>
      <c r="C783" s="143"/>
      <c r="D783" s="72">
        <v>4040</v>
      </c>
      <c r="E783" s="31" t="s">
        <v>62</v>
      </c>
      <c r="F783" s="149">
        <v>26356</v>
      </c>
      <c r="G783" s="111">
        <v>26355.62</v>
      </c>
      <c r="H783" s="132">
        <f t="shared" si="38"/>
        <v>99.99855820306571</v>
      </c>
      <c r="I783" s="131">
        <v>48166.16</v>
      </c>
      <c r="J783" s="34"/>
    </row>
    <row r="784" spans="1:10" s="35" customFormat="1" ht="12.75">
      <c r="A784" s="134"/>
      <c r="B784" s="176"/>
      <c r="C784" s="143"/>
      <c r="D784" s="72">
        <v>4110</v>
      </c>
      <c r="E784" s="31" t="s">
        <v>72</v>
      </c>
      <c r="F784" s="144">
        <v>103231</v>
      </c>
      <c r="G784" s="111">
        <v>102154.82</v>
      </c>
      <c r="H784" s="132">
        <f t="shared" si="38"/>
        <v>98.9575030756265</v>
      </c>
      <c r="I784" s="131">
        <v>16828.81</v>
      </c>
      <c r="J784" s="34"/>
    </row>
    <row r="785" spans="1:10" s="35" customFormat="1" ht="12.75">
      <c r="A785" s="345"/>
      <c r="B785" s="134"/>
      <c r="C785" s="143"/>
      <c r="D785" s="72">
        <v>4120</v>
      </c>
      <c r="E785" s="31" t="s">
        <v>40</v>
      </c>
      <c r="F785" s="148">
        <v>11746</v>
      </c>
      <c r="G785" s="111">
        <v>11648.25</v>
      </c>
      <c r="H785" s="132">
        <f t="shared" si="38"/>
        <v>99.16780180486974</v>
      </c>
      <c r="I785" s="131">
        <v>1856.49</v>
      </c>
      <c r="J785" s="34"/>
    </row>
    <row r="786" spans="1:10" s="35" customFormat="1" ht="12.75">
      <c r="A786" s="36"/>
      <c r="B786" s="81"/>
      <c r="C786" s="64"/>
      <c r="D786" s="72">
        <v>4210</v>
      </c>
      <c r="E786" s="31" t="s">
        <v>158</v>
      </c>
      <c r="F786" s="47">
        <v>57234</v>
      </c>
      <c r="G786" s="111">
        <v>57151.34</v>
      </c>
      <c r="H786" s="32">
        <f t="shared" si="38"/>
        <v>99.8555753573051</v>
      </c>
      <c r="I786" s="33">
        <v>0</v>
      </c>
      <c r="J786" s="34"/>
    </row>
    <row r="787" spans="1:10" s="35" customFormat="1" ht="12.75">
      <c r="A787" s="36"/>
      <c r="B787" s="81"/>
      <c r="C787" s="64"/>
      <c r="D787" s="72">
        <v>4220</v>
      </c>
      <c r="E787" s="31" t="s">
        <v>175</v>
      </c>
      <c r="F787" s="47">
        <v>56607</v>
      </c>
      <c r="G787" s="111">
        <v>56605.35</v>
      </c>
      <c r="H787" s="32">
        <f aca="true" t="shared" si="39" ref="H787:H797">G787*100/F787</f>
        <v>99.99708516614552</v>
      </c>
      <c r="I787" s="33">
        <v>0</v>
      </c>
      <c r="J787" s="34"/>
    </row>
    <row r="788" spans="1:10" s="35" customFormat="1" ht="12.75">
      <c r="A788" s="62"/>
      <c r="B788" s="36"/>
      <c r="C788" s="64"/>
      <c r="D788" s="72">
        <v>4240</v>
      </c>
      <c r="E788" s="31" t="s">
        <v>173</v>
      </c>
      <c r="F788" s="47">
        <v>3000</v>
      </c>
      <c r="G788" s="111">
        <v>2995.05</v>
      </c>
      <c r="H788" s="32">
        <f t="shared" si="39"/>
        <v>99.835</v>
      </c>
      <c r="I788" s="33">
        <v>0</v>
      </c>
      <c r="J788" s="34"/>
    </row>
    <row r="789" spans="1:10" s="35" customFormat="1" ht="12.75">
      <c r="A789" s="62"/>
      <c r="B789" s="36"/>
      <c r="C789" s="64"/>
      <c r="D789" s="72">
        <v>4260</v>
      </c>
      <c r="E789" s="31" t="s">
        <v>162</v>
      </c>
      <c r="F789" s="47">
        <v>73550</v>
      </c>
      <c r="G789" s="111">
        <v>72136.29</v>
      </c>
      <c r="H789" s="32">
        <f t="shared" si="39"/>
        <v>98.07789259007477</v>
      </c>
      <c r="I789" s="33">
        <v>7392.9</v>
      </c>
      <c r="J789" s="34"/>
    </row>
    <row r="790" spans="1:10" s="35" customFormat="1" ht="12.75">
      <c r="A790" s="62"/>
      <c r="B790" s="36"/>
      <c r="C790" s="64"/>
      <c r="D790" s="72">
        <v>4270</v>
      </c>
      <c r="E790" s="31" t="s">
        <v>159</v>
      </c>
      <c r="F790" s="47">
        <v>13985</v>
      </c>
      <c r="G790" s="111">
        <v>13686.4</v>
      </c>
      <c r="H790" s="32">
        <f t="shared" si="39"/>
        <v>97.86485520200215</v>
      </c>
      <c r="I790" s="33">
        <v>0</v>
      </c>
      <c r="J790" s="34"/>
    </row>
    <row r="791" spans="1:10" s="35" customFormat="1" ht="12.75">
      <c r="A791" s="62"/>
      <c r="B791" s="36"/>
      <c r="C791" s="64"/>
      <c r="D791" s="72">
        <v>4280</v>
      </c>
      <c r="E791" s="31" t="s">
        <v>160</v>
      </c>
      <c r="F791" s="47">
        <v>2303</v>
      </c>
      <c r="G791" s="111">
        <v>2303</v>
      </c>
      <c r="H791" s="32">
        <f t="shared" si="39"/>
        <v>100</v>
      </c>
      <c r="I791" s="33">
        <v>0</v>
      </c>
      <c r="J791" s="34"/>
    </row>
    <row r="792" spans="1:10" s="35" customFormat="1" ht="12.75">
      <c r="A792" s="62"/>
      <c r="B792" s="36"/>
      <c r="C792" s="64"/>
      <c r="D792" s="72">
        <v>4300</v>
      </c>
      <c r="E792" s="31" t="s">
        <v>161</v>
      </c>
      <c r="F792" s="47">
        <v>45330</v>
      </c>
      <c r="G792" s="111">
        <v>40389.73</v>
      </c>
      <c r="H792" s="32">
        <f t="shared" si="39"/>
        <v>89.10154423119349</v>
      </c>
      <c r="I792" s="33">
        <v>0</v>
      </c>
      <c r="J792" s="34"/>
    </row>
    <row r="793" spans="1:10" s="35" customFormat="1" ht="12.75">
      <c r="A793" s="62"/>
      <c r="B793" s="36"/>
      <c r="C793" s="64"/>
      <c r="D793" s="72">
        <v>4360</v>
      </c>
      <c r="E793" s="31" t="s">
        <v>227</v>
      </c>
      <c r="F793" s="47">
        <v>1520</v>
      </c>
      <c r="G793" s="111">
        <v>1427.03</v>
      </c>
      <c r="H793" s="32">
        <f t="shared" si="39"/>
        <v>93.88355263157895</v>
      </c>
      <c r="I793" s="33">
        <v>0</v>
      </c>
      <c r="J793" s="34"/>
    </row>
    <row r="794" spans="1:9" s="35" customFormat="1" ht="12.75">
      <c r="A794" s="62"/>
      <c r="B794" s="36"/>
      <c r="C794" s="64"/>
      <c r="D794" s="72">
        <v>4410</v>
      </c>
      <c r="E794" s="31" t="s">
        <v>164</v>
      </c>
      <c r="F794" s="47">
        <v>1000</v>
      </c>
      <c r="G794" s="111">
        <v>312.75</v>
      </c>
      <c r="H794" s="32">
        <f t="shared" si="39"/>
        <v>31.275</v>
      </c>
      <c r="I794" s="33">
        <v>0</v>
      </c>
    </row>
    <row r="795" spans="1:9" s="35" customFormat="1" ht="12.75">
      <c r="A795" s="62"/>
      <c r="B795" s="36"/>
      <c r="C795" s="64"/>
      <c r="D795" s="72">
        <v>4430</v>
      </c>
      <c r="E795" s="31" t="s">
        <v>166</v>
      </c>
      <c r="F795" s="47">
        <v>65</v>
      </c>
      <c r="G795" s="111">
        <v>64.64</v>
      </c>
      <c r="H795" s="32">
        <f t="shared" si="39"/>
        <v>99.44615384615385</v>
      </c>
      <c r="I795" s="33">
        <v>0</v>
      </c>
    </row>
    <row r="796" spans="1:9" s="35" customFormat="1" ht="12.75">
      <c r="A796" s="36"/>
      <c r="B796" s="81"/>
      <c r="C796" s="64"/>
      <c r="D796" s="72">
        <v>4440</v>
      </c>
      <c r="E796" s="31" t="s">
        <v>167</v>
      </c>
      <c r="F796" s="47">
        <v>25168</v>
      </c>
      <c r="G796" s="111">
        <v>24014</v>
      </c>
      <c r="H796" s="32">
        <f t="shared" si="39"/>
        <v>95.414812460267</v>
      </c>
      <c r="I796" s="33">
        <v>0</v>
      </c>
    </row>
    <row r="797" spans="1:9" s="35" customFormat="1" ht="12.75">
      <c r="A797" s="36"/>
      <c r="B797" s="81"/>
      <c r="C797" s="64"/>
      <c r="D797" s="72">
        <v>4480</v>
      </c>
      <c r="E797" s="31" t="s">
        <v>174</v>
      </c>
      <c r="F797" s="47">
        <v>9358</v>
      </c>
      <c r="G797" s="111">
        <v>9358</v>
      </c>
      <c r="H797" s="32">
        <f t="shared" si="39"/>
        <v>100</v>
      </c>
      <c r="I797" s="33">
        <v>0</v>
      </c>
    </row>
    <row r="798" spans="1:10" s="18" customFormat="1" ht="25.5">
      <c r="A798" s="62"/>
      <c r="B798" s="36"/>
      <c r="C798" s="64"/>
      <c r="D798" s="72">
        <v>4520</v>
      </c>
      <c r="E798" s="31" t="s">
        <v>169</v>
      </c>
      <c r="F798" s="47">
        <v>2792</v>
      </c>
      <c r="G798" s="111">
        <v>2791.95</v>
      </c>
      <c r="H798" s="32">
        <f>G798*100/F798</f>
        <v>99.99820916905445</v>
      </c>
      <c r="I798" s="33">
        <v>0</v>
      </c>
      <c r="J798" s="17"/>
    </row>
    <row r="799" spans="1:10" s="18" customFormat="1" ht="51">
      <c r="A799" s="62"/>
      <c r="B799" s="36"/>
      <c r="C799" s="64"/>
      <c r="D799" s="72">
        <v>4560</v>
      </c>
      <c r="E799" s="31" t="s">
        <v>343</v>
      </c>
      <c r="F799" s="47">
        <v>100</v>
      </c>
      <c r="G799" s="111">
        <v>59.95</v>
      </c>
      <c r="H799" s="32">
        <f>G799*100/F799</f>
        <v>59.95</v>
      </c>
      <c r="I799" s="33">
        <v>0</v>
      </c>
      <c r="J799" s="17"/>
    </row>
    <row r="800" spans="1:10" s="18" customFormat="1" ht="12.75">
      <c r="A800" s="62"/>
      <c r="B800" s="36"/>
      <c r="C800" s="64"/>
      <c r="D800" s="72">
        <v>4580</v>
      </c>
      <c r="E800" s="31" t="s">
        <v>193</v>
      </c>
      <c r="F800" s="47">
        <v>60</v>
      </c>
      <c r="G800" s="111">
        <v>46</v>
      </c>
      <c r="H800" s="32">
        <f>G800*100/F800</f>
        <v>76.66666666666667</v>
      </c>
      <c r="I800" s="33">
        <v>0</v>
      </c>
      <c r="J800" s="17"/>
    </row>
    <row r="801" spans="1:9" s="35" customFormat="1" ht="25.5">
      <c r="A801" s="75"/>
      <c r="B801" s="75"/>
      <c r="C801" s="64"/>
      <c r="D801" s="72">
        <v>4700</v>
      </c>
      <c r="E801" s="31" t="s">
        <v>190</v>
      </c>
      <c r="F801" s="47">
        <v>7982</v>
      </c>
      <c r="G801" s="111">
        <v>7982</v>
      </c>
      <c r="H801" s="32">
        <f>G801*100/F801</f>
        <v>100</v>
      </c>
      <c r="I801" s="33">
        <v>0</v>
      </c>
    </row>
    <row r="802" spans="1:9" s="5" customFormat="1" ht="12.75">
      <c r="A802" s="15" t="s">
        <v>74</v>
      </c>
      <c r="B802" s="16">
        <v>30</v>
      </c>
      <c r="C802" s="55"/>
      <c r="D802" s="55"/>
      <c r="E802" s="78"/>
      <c r="F802" s="55"/>
      <c r="G802" s="464" t="s">
        <v>77</v>
      </c>
      <c r="H802" s="79" t="s">
        <v>77</v>
      </c>
      <c r="I802" s="77"/>
    </row>
    <row r="803" spans="1:13" s="133" customFormat="1" ht="13.5" thickBot="1">
      <c r="A803" s="15"/>
      <c r="B803" s="16"/>
      <c r="C803" s="55"/>
      <c r="D803" s="55"/>
      <c r="E803" s="78"/>
      <c r="F803" s="55"/>
      <c r="G803" s="464"/>
      <c r="H803" s="79"/>
      <c r="I803" s="77"/>
      <c r="K803" s="418">
        <f>SUM(F782:F801)</f>
        <v>1029176</v>
      </c>
      <c r="L803" s="319">
        <f>SUM(G782:G801)</f>
        <v>1018374.8400000001</v>
      </c>
      <c r="M803" s="319">
        <f>SUM(I782:I801)</f>
        <v>88754.55</v>
      </c>
    </row>
    <row r="804" spans="1:9" s="35" customFormat="1" ht="13.5" thickBot="1">
      <c r="A804" s="19" t="s">
        <v>36</v>
      </c>
      <c r="B804" s="20" t="s">
        <v>69</v>
      </c>
      <c r="C804" s="649" t="s">
        <v>49</v>
      </c>
      <c r="D804" s="650"/>
      <c r="E804" s="21" t="s">
        <v>35</v>
      </c>
      <c r="F804" s="20" t="s">
        <v>78</v>
      </c>
      <c r="G804" s="386" t="s">
        <v>79</v>
      </c>
      <c r="H804" s="22" t="s">
        <v>80</v>
      </c>
      <c r="I804" s="197" t="s">
        <v>85</v>
      </c>
    </row>
    <row r="805" spans="1:10" s="5" customFormat="1" ht="12.75">
      <c r="A805" s="134"/>
      <c r="B805" s="176"/>
      <c r="C805" s="143"/>
      <c r="D805" s="143"/>
      <c r="E805" s="31" t="s">
        <v>19</v>
      </c>
      <c r="F805" s="47">
        <f>SUM(F807:F807)</f>
        <v>1588400</v>
      </c>
      <c r="G805" s="488">
        <f>SUM(G807:G807)</f>
        <v>1586696.09</v>
      </c>
      <c r="H805" s="32">
        <f>G805*100/F805</f>
        <v>99.89272790229161</v>
      </c>
      <c r="I805" s="33">
        <f>SUM(I807)</f>
        <v>0</v>
      </c>
      <c r="J805" s="4"/>
    </row>
    <row r="806" spans="1:12" s="56" customFormat="1" ht="12.75">
      <c r="A806" s="62"/>
      <c r="B806" s="63"/>
      <c r="C806" s="69"/>
      <c r="D806" s="69"/>
      <c r="E806" s="71" t="s">
        <v>81</v>
      </c>
      <c r="F806" s="205"/>
      <c r="G806" s="111"/>
      <c r="H806" s="32" t="s">
        <v>77</v>
      </c>
      <c r="I806" s="33"/>
      <c r="K806" s="407" t="e">
        <f>SUM(#REF!)</f>
        <v>#REF!</v>
      </c>
      <c r="L806" s="363" t="e">
        <f>SUM(#REF!)</f>
        <v>#REF!</v>
      </c>
    </row>
    <row r="807" spans="1:9" s="56" customFormat="1" ht="12.75">
      <c r="A807" s="214"/>
      <c r="B807" s="456"/>
      <c r="C807" s="372"/>
      <c r="D807" s="371">
        <v>6050</v>
      </c>
      <c r="E807" s="66" t="s">
        <v>64</v>
      </c>
      <c r="F807" s="181">
        <v>1588400</v>
      </c>
      <c r="G807" s="193">
        <v>1586696.09</v>
      </c>
      <c r="H807" s="49">
        <f>G807*100/F807</f>
        <v>99.89272790229161</v>
      </c>
      <c r="I807" s="67">
        <v>0</v>
      </c>
    </row>
    <row r="808" spans="1:9" s="56" customFormat="1" ht="25.5">
      <c r="A808" s="214"/>
      <c r="B808" s="307"/>
      <c r="C808" s="449"/>
      <c r="D808" s="293"/>
      <c r="E808" s="473" t="s">
        <v>249</v>
      </c>
      <c r="F808" s="370"/>
      <c r="G808" s="45">
        <v>1586696.09</v>
      </c>
      <c r="H808" s="385"/>
      <c r="I808" s="219">
        <v>0</v>
      </c>
    </row>
    <row r="809" spans="1:11" s="133" customFormat="1" ht="12.75">
      <c r="A809" s="13"/>
      <c r="B809" s="92">
        <v>85307</v>
      </c>
      <c r="C809" s="8"/>
      <c r="D809" s="9"/>
      <c r="E809" s="93" t="s">
        <v>341</v>
      </c>
      <c r="F809" s="526">
        <f>SUM(F818,F810)</f>
        <v>453720</v>
      </c>
      <c r="G809" s="526">
        <f>SUM(G818,G810)</f>
        <v>442565.07</v>
      </c>
      <c r="H809" s="26">
        <f>G809*100/F809</f>
        <v>97.54145067442475</v>
      </c>
      <c r="I809" s="58">
        <f>SUM(I810)</f>
        <v>250</v>
      </c>
      <c r="K809" s="319" t="s">
        <v>77</v>
      </c>
    </row>
    <row r="810" spans="1:9" s="133" customFormat="1" ht="38.25">
      <c r="A810" s="110"/>
      <c r="B810" s="124"/>
      <c r="C810" s="30"/>
      <c r="D810" s="29"/>
      <c r="E810" s="31" t="s">
        <v>342</v>
      </c>
      <c r="F810" s="130">
        <f>SUM(F812:F815,F816:F817)</f>
        <v>12220</v>
      </c>
      <c r="G810" s="130">
        <f>SUM(G812:G815,G816:G817)</f>
        <v>2492.04</v>
      </c>
      <c r="H810" s="132">
        <f>G810*100/F810</f>
        <v>20.393126022913258</v>
      </c>
      <c r="I810" s="131">
        <f>SUM(I812:I815,I816:I817)</f>
        <v>250</v>
      </c>
    </row>
    <row r="811" spans="1:10" s="35" customFormat="1" ht="12.75">
      <c r="A811" s="345"/>
      <c r="B811" s="318"/>
      <c r="C811" s="177"/>
      <c r="D811" s="177"/>
      <c r="E811" s="71" t="s">
        <v>81</v>
      </c>
      <c r="F811" s="205"/>
      <c r="G811" s="111"/>
      <c r="H811" s="68" t="s">
        <v>77</v>
      </c>
      <c r="I811" s="33"/>
      <c r="J811" s="34"/>
    </row>
    <row r="812" spans="1:10" s="35" customFormat="1" ht="12.75">
      <c r="A812" s="134"/>
      <c r="B812" s="176"/>
      <c r="C812" s="143"/>
      <c r="D812" s="72">
        <v>4110</v>
      </c>
      <c r="E812" s="31" t="s">
        <v>72</v>
      </c>
      <c r="F812" s="144">
        <v>450</v>
      </c>
      <c r="G812" s="111">
        <v>183.59</v>
      </c>
      <c r="H812" s="132">
        <f aca="true" t="shared" si="40" ref="H812:H817">G812*100/F812</f>
        <v>40.797777777777775</v>
      </c>
      <c r="I812" s="131">
        <v>0</v>
      </c>
      <c r="J812" s="34"/>
    </row>
    <row r="813" spans="1:10" s="35" customFormat="1" ht="12.75">
      <c r="A813" s="345"/>
      <c r="B813" s="134"/>
      <c r="C813" s="143"/>
      <c r="D813" s="72">
        <v>4120</v>
      </c>
      <c r="E813" s="31" t="s">
        <v>40</v>
      </c>
      <c r="F813" s="148">
        <v>100</v>
      </c>
      <c r="G813" s="111">
        <v>26.17</v>
      </c>
      <c r="H813" s="132">
        <f>G813*100/F813</f>
        <v>26.17</v>
      </c>
      <c r="I813" s="131">
        <v>0</v>
      </c>
      <c r="J813" s="34"/>
    </row>
    <row r="814" spans="1:10" s="35" customFormat="1" ht="25.5">
      <c r="A814" s="134"/>
      <c r="B814" s="176"/>
      <c r="C814" s="177"/>
      <c r="D814" s="70">
        <v>4170</v>
      </c>
      <c r="E814" s="31" t="s">
        <v>88</v>
      </c>
      <c r="F814" s="171">
        <v>8145</v>
      </c>
      <c r="G814" s="111">
        <v>1067.99</v>
      </c>
      <c r="H814" s="150">
        <f>G814*100/F814</f>
        <v>13.112216083486802</v>
      </c>
      <c r="I814" s="131">
        <v>0</v>
      </c>
      <c r="J814" s="34"/>
    </row>
    <row r="815" spans="1:10" s="35" customFormat="1" ht="12.75">
      <c r="A815" s="36"/>
      <c r="B815" s="81"/>
      <c r="C815" s="64"/>
      <c r="D815" s="72">
        <v>4210</v>
      </c>
      <c r="E815" s="31" t="s">
        <v>158</v>
      </c>
      <c r="F815" s="47">
        <v>525</v>
      </c>
      <c r="G815" s="111">
        <v>514.29</v>
      </c>
      <c r="H815" s="32">
        <f>G815*100/F815</f>
        <v>97.96</v>
      </c>
      <c r="I815" s="33">
        <v>0</v>
      </c>
      <c r="J815" s="34"/>
    </row>
    <row r="816" spans="1:10" s="35" customFormat="1" ht="12.75">
      <c r="A816" s="62"/>
      <c r="B816" s="36"/>
      <c r="C816" s="64"/>
      <c r="D816" s="72">
        <v>4260</v>
      </c>
      <c r="E816" s="31" t="s">
        <v>162</v>
      </c>
      <c r="F816" s="47">
        <v>700</v>
      </c>
      <c r="G816" s="111">
        <v>700</v>
      </c>
      <c r="H816" s="32">
        <f t="shared" si="40"/>
        <v>100</v>
      </c>
      <c r="I816" s="33">
        <v>0</v>
      </c>
      <c r="J816" s="34"/>
    </row>
    <row r="817" spans="1:10" s="35" customFormat="1" ht="12.75">
      <c r="A817" s="62"/>
      <c r="B817" s="75"/>
      <c r="C817" s="64"/>
      <c r="D817" s="72">
        <v>4300</v>
      </c>
      <c r="E817" s="31" t="s">
        <v>161</v>
      </c>
      <c r="F817" s="47">
        <v>2300</v>
      </c>
      <c r="G817" s="111">
        <v>0</v>
      </c>
      <c r="H817" s="32">
        <f t="shared" si="40"/>
        <v>0</v>
      </c>
      <c r="I817" s="33">
        <v>250</v>
      </c>
      <c r="J817" s="34"/>
    </row>
    <row r="818" spans="1:10" s="5" customFormat="1" ht="12.75">
      <c r="A818" s="134"/>
      <c r="B818" s="176"/>
      <c r="C818" s="143"/>
      <c r="D818" s="143"/>
      <c r="E818" s="31" t="s">
        <v>19</v>
      </c>
      <c r="F818" s="47">
        <f>SUM(F820:F820)</f>
        <v>441500</v>
      </c>
      <c r="G818" s="488">
        <f>SUM(G820:G820)</f>
        <v>440073.03</v>
      </c>
      <c r="H818" s="32">
        <f>G818*100/F818</f>
        <v>99.67679048697622</v>
      </c>
      <c r="I818" s="33">
        <f>SUM(I820)</f>
        <v>0</v>
      </c>
      <c r="J818" s="4"/>
    </row>
    <row r="819" spans="1:12" s="56" customFormat="1" ht="12.75">
      <c r="A819" s="62"/>
      <c r="B819" s="63"/>
      <c r="C819" s="69"/>
      <c r="D819" s="69"/>
      <c r="E819" s="71" t="s">
        <v>81</v>
      </c>
      <c r="F819" s="205"/>
      <c r="G819" s="111"/>
      <c r="H819" s="32" t="s">
        <v>77</v>
      </c>
      <c r="I819" s="33"/>
      <c r="K819" s="407" t="e">
        <f>SUM(#REF!)</f>
        <v>#REF!</v>
      </c>
      <c r="L819" s="363" t="e">
        <f>SUM(#REF!)</f>
        <v>#REF!</v>
      </c>
    </row>
    <row r="820" spans="1:9" s="56" customFormat="1" ht="12.75">
      <c r="A820" s="214"/>
      <c r="B820" s="456"/>
      <c r="C820" s="372"/>
      <c r="D820" s="371">
        <v>6050</v>
      </c>
      <c r="E820" s="66" t="s">
        <v>64</v>
      </c>
      <c r="F820" s="181">
        <v>441500</v>
      </c>
      <c r="G820" s="193">
        <v>440073.03</v>
      </c>
      <c r="H820" s="49">
        <f>G820*100/F820</f>
        <v>99.67679048697622</v>
      </c>
      <c r="I820" s="67">
        <v>0</v>
      </c>
    </row>
    <row r="821" spans="1:9" s="56" customFormat="1" ht="26.25" thickBot="1">
      <c r="A821" s="593"/>
      <c r="B821" s="593"/>
      <c r="C821" s="594"/>
      <c r="D821" s="595"/>
      <c r="E821" s="596" t="s">
        <v>250</v>
      </c>
      <c r="F821" s="597"/>
      <c r="G821" s="309">
        <v>440073.03</v>
      </c>
      <c r="H821" s="598"/>
      <c r="I821" s="459">
        <v>0</v>
      </c>
    </row>
    <row r="822" spans="1:11" s="35" customFormat="1" ht="12.75">
      <c r="A822" s="452">
        <v>854</v>
      </c>
      <c r="B822" s="235"/>
      <c r="C822" s="235"/>
      <c r="D822" s="236"/>
      <c r="E822" s="440" t="s">
        <v>32</v>
      </c>
      <c r="F822" s="453">
        <f>SUM(F850,F842,F823)</f>
        <v>650245</v>
      </c>
      <c r="G822" s="453">
        <f>SUM(G850,G842,G823)</f>
        <v>626411.2899999999</v>
      </c>
      <c r="H822" s="232">
        <f>G822*100/F822</f>
        <v>96.33465693700066</v>
      </c>
      <c r="I822" s="239">
        <f>SUM(I850,I842,I823)</f>
        <v>41223.7</v>
      </c>
      <c r="J822" s="34"/>
      <c r="K822" s="333" t="s">
        <v>77</v>
      </c>
    </row>
    <row r="823" spans="1:9" s="133" customFormat="1" ht="12.75">
      <c r="A823" s="1"/>
      <c r="B823" s="109">
        <v>85401</v>
      </c>
      <c r="C823" s="2"/>
      <c r="D823" s="3"/>
      <c r="E823" s="25" t="s">
        <v>67</v>
      </c>
      <c r="F823" s="89">
        <f>SUM(F824)</f>
        <v>482380</v>
      </c>
      <c r="G823" s="487">
        <f>SUM(G824)</f>
        <v>479542.81999999995</v>
      </c>
      <c r="H823" s="26">
        <f>G823*100/F823</f>
        <v>99.4118371408433</v>
      </c>
      <c r="I823" s="27">
        <f>SUM(I824)</f>
        <v>41223.7</v>
      </c>
    </row>
    <row r="824" spans="1:11" s="133" customFormat="1" ht="38.25">
      <c r="A824" s="110"/>
      <c r="B824" s="428"/>
      <c r="C824" s="30"/>
      <c r="D824" s="29"/>
      <c r="E824" s="31" t="s">
        <v>134</v>
      </c>
      <c r="F824" s="146">
        <f>SUM(F826:F841)</f>
        <v>482380</v>
      </c>
      <c r="G824" s="146">
        <f>SUM(G826:G841)</f>
        <v>479542.81999999995</v>
      </c>
      <c r="H824" s="132">
        <f>G824*100/F824</f>
        <v>99.4118371408433</v>
      </c>
      <c r="I824" s="131">
        <f>SUM(I826:I841)</f>
        <v>41223.7</v>
      </c>
      <c r="K824" s="319" t="s">
        <v>77</v>
      </c>
    </row>
    <row r="825" spans="1:9" s="133" customFormat="1" ht="12.75">
      <c r="A825" s="142"/>
      <c r="B825" s="318"/>
      <c r="C825" s="135"/>
      <c r="D825" s="135"/>
      <c r="E825" s="39" t="s">
        <v>81</v>
      </c>
      <c r="F825" s="147"/>
      <c r="G825" s="111"/>
      <c r="H825" s="132" t="s">
        <v>77</v>
      </c>
      <c r="I825" s="131"/>
    </row>
    <row r="826" spans="1:9" s="133" customFormat="1" ht="12.75">
      <c r="A826" s="62"/>
      <c r="B826" s="36"/>
      <c r="C826" s="64"/>
      <c r="D826" s="72">
        <v>3020</v>
      </c>
      <c r="E826" s="31" t="s">
        <v>101</v>
      </c>
      <c r="F826" s="106">
        <v>561</v>
      </c>
      <c r="G826" s="111">
        <v>560.66</v>
      </c>
      <c r="H826" s="32">
        <f>G826*100/F826</f>
        <v>99.93939393939394</v>
      </c>
      <c r="I826" s="33">
        <v>45.54</v>
      </c>
    </row>
    <row r="827" spans="1:10" s="35" customFormat="1" ht="12.75">
      <c r="A827" s="345"/>
      <c r="B827" s="134"/>
      <c r="C827" s="143"/>
      <c r="D827" s="72">
        <v>4010</v>
      </c>
      <c r="E827" s="31" t="s">
        <v>25</v>
      </c>
      <c r="F827" s="144">
        <v>345787</v>
      </c>
      <c r="G827" s="111">
        <v>343683.95</v>
      </c>
      <c r="H827" s="132">
        <f aca="true" t="shared" si="41" ref="H827:H843">G827*100/F827</f>
        <v>99.39180767350999</v>
      </c>
      <c r="I827" s="131">
        <v>8819.76</v>
      </c>
      <c r="J827" s="34"/>
    </row>
    <row r="828" spans="1:10" s="35" customFormat="1" ht="12.75">
      <c r="A828" s="345"/>
      <c r="B828" s="134"/>
      <c r="C828" s="143"/>
      <c r="D828" s="72">
        <v>4040</v>
      </c>
      <c r="E828" s="31" t="s">
        <v>62</v>
      </c>
      <c r="F828" s="148">
        <v>24292</v>
      </c>
      <c r="G828" s="111">
        <v>24282.48</v>
      </c>
      <c r="H828" s="132">
        <f t="shared" si="41"/>
        <v>99.96081014325704</v>
      </c>
      <c r="I828" s="111">
        <v>22983.62</v>
      </c>
      <c r="J828" s="34"/>
    </row>
    <row r="829" spans="1:10" s="35" customFormat="1" ht="12.75">
      <c r="A829" s="345"/>
      <c r="B829" s="134"/>
      <c r="C829" s="143"/>
      <c r="D829" s="72">
        <v>4110</v>
      </c>
      <c r="E829" s="31" t="s">
        <v>72</v>
      </c>
      <c r="F829" s="148">
        <v>60852</v>
      </c>
      <c r="G829" s="111">
        <v>60358.49</v>
      </c>
      <c r="H829" s="132">
        <f t="shared" si="41"/>
        <v>99.18899953986723</v>
      </c>
      <c r="I829" s="131">
        <v>8207.36</v>
      </c>
      <c r="J829" s="34"/>
    </row>
    <row r="830" spans="1:10" s="35" customFormat="1" ht="12.75">
      <c r="A830" s="142"/>
      <c r="B830" s="134"/>
      <c r="C830" s="143"/>
      <c r="D830" s="72">
        <v>4120</v>
      </c>
      <c r="E830" s="31" t="s">
        <v>40</v>
      </c>
      <c r="F830" s="149">
        <v>7264</v>
      </c>
      <c r="G830" s="111">
        <v>7153.97</v>
      </c>
      <c r="H830" s="132">
        <f>G830*100/F830</f>
        <v>98.48526982378854</v>
      </c>
      <c r="I830" s="131">
        <v>978.42</v>
      </c>
      <c r="J830" s="34"/>
    </row>
    <row r="831" spans="1:10" s="35" customFormat="1" ht="12.75">
      <c r="A831" s="74"/>
      <c r="B831" s="75"/>
      <c r="C831" s="64"/>
      <c r="D831" s="72">
        <v>4140</v>
      </c>
      <c r="E831" s="31" t="s">
        <v>171</v>
      </c>
      <c r="F831" s="47">
        <v>2215</v>
      </c>
      <c r="G831" s="111">
        <v>2215</v>
      </c>
      <c r="H831" s="32">
        <f>G831*100/F831</f>
        <v>100</v>
      </c>
      <c r="I831" s="33">
        <v>189</v>
      </c>
      <c r="J831" s="34"/>
    </row>
    <row r="832" spans="1:9" s="5" customFormat="1" ht="12.75">
      <c r="A832" s="15" t="s">
        <v>74</v>
      </c>
      <c r="B832" s="16">
        <v>31</v>
      </c>
      <c r="C832" s="55"/>
      <c r="D832" s="55"/>
      <c r="E832" s="78"/>
      <c r="F832" s="55"/>
      <c r="G832" s="464" t="s">
        <v>77</v>
      </c>
      <c r="H832" s="79" t="s">
        <v>77</v>
      </c>
      <c r="I832" s="77"/>
    </row>
    <row r="833" spans="1:13" s="133" customFormat="1" ht="13.5" thickBot="1">
      <c r="A833" s="15"/>
      <c r="B833" s="16"/>
      <c r="C833" s="55"/>
      <c r="D833" s="55"/>
      <c r="E833" s="78"/>
      <c r="F833" s="55"/>
      <c r="G833" s="464"/>
      <c r="H833" s="79"/>
      <c r="I833" s="77"/>
      <c r="K833" s="418">
        <f>SUM(F812:F817)</f>
        <v>12220</v>
      </c>
      <c r="L833" s="319">
        <f>SUM(G812:G817)</f>
        <v>2492.04</v>
      </c>
      <c r="M833" s="319">
        <f>SUM(I812:I817)</f>
        <v>250</v>
      </c>
    </row>
    <row r="834" spans="1:9" s="35" customFormat="1" ht="13.5" thickBot="1">
      <c r="A834" s="19" t="s">
        <v>36</v>
      </c>
      <c r="B834" s="20" t="s">
        <v>69</v>
      </c>
      <c r="C834" s="649" t="s">
        <v>49</v>
      </c>
      <c r="D834" s="650"/>
      <c r="E834" s="21" t="s">
        <v>35</v>
      </c>
      <c r="F834" s="20" t="s">
        <v>78</v>
      </c>
      <c r="G834" s="386" t="s">
        <v>79</v>
      </c>
      <c r="H834" s="22" t="s">
        <v>80</v>
      </c>
      <c r="I834" s="197" t="s">
        <v>85</v>
      </c>
    </row>
    <row r="835" spans="1:10" s="35" customFormat="1" ht="12.75">
      <c r="A835" s="62"/>
      <c r="B835" s="36"/>
      <c r="C835" s="64"/>
      <c r="D835" s="72">
        <v>4210</v>
      </c>
      <c r="E835" s="31" t="s">
        <v>158</v>
      </c>
      <c r="F835" s="47">
        <v>6865</v>
      </c>
      <c r="G835" s="111">
        <v>6855.02</v>
      </c>
      <c r="H835" s="32">
        <f t="shared" si="41"/>
        <v>99.85462490895848</v>
      </c>
      <c r="I835" s="33">
        <v>0</v>
      </c>
      <c r="J835" s="34"/>
    </row>
    <row r="836" spans="1:10" s="35" customFormat="1" ht="12.75">
      <c r="A836" s="62"/>
      <c r="B836" s="36"/>
      <c r="C836" s="64"/>
      <c r="D836" s="72">
        <v>4240</v>
      </c>
      <c r="E836" s="31" t="s">
        <v>173</v>
      </c>
      <c r="F836" s="47">
        <v>1200</v>
      </c>
      <c r="G836" s="111">
        <v>1200</v>
      </c>
      <c r="H836" s="32">
        <f t="shared" si="41"/>
        <v>100</v>
      </c>
      <c r="I836" s="33">
        <v>0</v>
      </c>
      <c r="J836" s="34"/>
    </row>
    <row r="837" spans="1:10" s="35" customFormat="1" ht="12.75">
      <c r="A837" s="62"/>
      <c r="B837" s="36"/>
      <c r="C837" s="64"/>
      <c r="D837" s="72">
        <v>4270</v>
      </c>
      <c r="E837" s="31" t="s">
        <v>159</v>
      </c>
      <c r="F837" s="47">
        <v>1800</v>
      </c>
      <c r="G837" s="111">
        <v>1790</v>
      </c>
      <c r="H837" s="32">
        <f t="shared" si="41"/>
        <v>99.44444444444444</v>
      </c>
      <c r="I837" s="33">
        <v>0</v>
      </c>
      <c r="J837" s="34"/>
    </row>
    <row r="838" spans="1:9" s="56" customFormat="1" ht="12.75">
      <c r="A838" s="62"/>
      <c r="B838" s="36"/>
      <c r="C838" s="64"/>
      <c r="D838" s="72">
        <v>4280</v>
      </c>
      <c r="E838" s="31" t="s">
        <v>160</v>
      </c>
      <c r="F838" s="47">
        <v>272</v>
      </c>
      <c r="G838" s="111">
        <v>172</v>
      </c>
      <c r="H838" s="32">
        <f t="shared" si="41"/>
        <v>63.23529411764706</v>
      </c>
      <c r="I838" s="33">
        <v>0</v>
      </c>
    </row>
    <row r="839" spans="1:10" s="18" customFormat="1" ht="12.75">
      <c r="A839" s="62"/>
      <c r="B839" s="36"/>
      <c r="C839" s="64"/>
      <c r="D839" s="72">
        <v>4300</v>
      </c>
      <c r="E839" s="31" t="s">
        <v>161</v>
      </c>
      <c r="F839" s="47">
        <v>93</v>
      </c>
      <c r="G839" s="111">
        <v>92.25</v>
      </c>
      <c r="H839" s="32">
        <f t="shared" si="41"/>
        <v>99.19354838709677</v>
      </c>
      <c r="I839" s="33">
        <v>0</v>
      </c>
      <c r="J839" s="17"/>
    </row>
    <row r="840" spans="1:10" s="44" customFormat="1" ht="12.75">
      <c r="A840" s="62"/>
      <c r="B840" s="36"/>
      <c r="C840" s="64"/>
      <c r="D840" s="72">
        <v>4440</v>
      </c>
      <c r="E840" s="31" t="s">
        <v>167</v>
      </c>
      <c r="F840" s="47">
        <v>31129</v>
      </c>
      <c r="G840" s="111">
        <v>31129</v>
      </c>
      <c r="H840" s="32">
        <f t="shared" si="41"/>
        <v>100</v>
      </c>
      <c r="I840" s="33">
        <v>0</v>
      </c>
      <c r="J840" s="43"/>
    </row>
    <row r="841" spans="1:9" s="56" customFormat="1" ht="25.5">
      <c r="A841" s="36"/>
      <c r="B841" s="75"/>
      <c r="C841" s="64"/>
      <c r="D841" s="72">
        <v>4700</v>
      </c>
      <c r="E841" s="31" t="s">
        <v>191</v>
      </c>
      <c r="F841" s="47">
        <v>50</v>
      </c>
      <c r="G841" s="111">
        <v>50</v>
      </c>
      <c r="H841" s="32">
        <f>G841*100/F841</f>
        <v>100</v>
      </c>
      <c r="I841" s="33">
        <v>0</v>
      </c>
    </row>
    <row r="842" spans="1:11" s="56" customFormat="1" ht="12.75">
      <c r="A842" s="13"/>
      <c r="B842" s="212">
        <v>85415</v>
      </c>
      <c r="C842" s="6"/>
      <c r="D842" s="7"/>
      <c r="E842" s="117" t="s">
        <v>61</v>
      </c>
      <c r="F842" s="174">
        <f>SUM(F843)</f>
        <v>165070</v>
      </c>
      <c r="G842" s="532">
        <f>SUM(G843)</f>
        <v>144691.97</v>
      </c>
      <c r="H842" s="166">
        <f t="shared" si="41"/>
        <v>87.65491609620162</v>
      </c>
      <c r="I842" s="289">
        <f>SUM(I843)</f>
        <v>0</v>
      </c>
      <c r="J842" s="55"/>
      <c r="K842" s="363" t="s">
        <v>77</v>
      </c>
    </row>
    <row r="843" spans="1:9" s="56" customFormat="1" ht="12.75">
      <c r="A843" s="28"/>
      <c r="B843" s="159"/>
      <c r="C843" s="285"/>
      <c r="D843" s="159"/>
      <c r="E843" s="190" t="s">
        <v>75</v>
      </c>
      <c r="F843" s="220">
        <f>SUM(F846:F849)</f>
        <v>165070</v>
      </c>
      <c r="G843" s="220">
        <f>SUM(G846:G849)</f>
        <v>144691.97</v>
      </c>
      <c r="H843" s="51">
        <f t="shared" si="41"/>
        <v>87.65491609620162</v>
      </c>
      <c r="I843" s="129">
        <v>0</v>
      </c>
    </row>
    <row r="844" spans="1:9" s="5" customFormat="1" ht="25.5">
      <c r="A844" s="42"/>
      <c r="B844" s="82"/>
      <c r="C844" s="282"/>
      <c r="D844" s="306" t="s">
        <v>77</v>
      </c>
      <c r="E844" s="218" t="s">
        <v>143</v>
      </c>
      <c r="F844" s="221" t="s">
        <v>77</v>
      </c>
      <c r="G844" s="507"/>
      <c r="H844" s="23" t="s">
        <v>77</v>
      </c>
      <c r="I844" s="219"/>
    </row>
    <row r="845" spans="1:9" s="133" customFormat="1" ht="12.75">
      <c r="A845" s="28"/>
      <c r="B845" s="211"/>
      <c r="C845" s="80"/>
      <c r="D845" s="80"/>
      <c r="E845" s="39" t="s">
        <v>81</v>
      </c>
      <c r="F845" s="147"/>
      <c r="G845" s="111"/>
      <c r="H845" s="362" t="s">
        <v>77</v>
      </c>
      <c r="I845" s="111"/>
    </row>
    <row r="846" spans="1:9" s="56" customFormat="1" ht="51">
      <c r="A846" s="28"/>
      <c r="B846" s="28"/>
      <c r="C846" s="96"/>
      <c r="D846" s="502">
        <v>2910</v>
      </c>
      <c r="E846" s="457" t="s">
        <v>248</v>
      </c>
      <c r="F846" s="438">
        <v>1043</v>
      </c>
      <c r="G846" s="111">
        <v>1042.87</v>
      </c>
      <c r="H846" s="362">
        <f aca="true" t="shared" si="42" ref="H846:H851">G846*100/F846</f>
        <v>99.98753595397889</v>
      </c>
      <c r="I846" s="111">
        <v>0</v>
      </c>
    </row>
    <row r="847" spans="1:10" s="35" customFormat="1" ht="12.75">
      <c r="A847" s="28"/>
      <c r="B847" s="403"/>
      <c r="C847" s="29"/>
      <c r="D847" s="72">
        <v>3240</v>
      </c>
      <c r="E847" s="31" t="s">
        <v>102</v>
      </c>
      <c r="F847" s="106">
        <v>125513</v>
      </c>
      <c r="G847" s="111">
        <v>110835.39</v>
      </c>
      <c r="H847" s="362">
        <f t="shared" si="42"/>
        <v>88.30590456765435</v>
      </c>
      <c r="I847" s="111">
        <v>0</v>
      </c>
      <c r="J847" s="34"/>
    </row>
    <row r="848" spans="1:10" s="35" customFormat="1" ht="12.75">
      <c r="A848" s="28"/>
      <c r="B848" s="403"/>
      <c r="C848" s="29"/>
      <c r="D848" s="72">
        <v>3260</v>
      </c>
      <c r="E848" s="31" t="s">
        <v>144</v>
      </c>
      <c r="F848" s="144">
        <v>38440</v>
      </c>
      <c r="G848" s="111">
        <v>32740.23</v>
      </c>
      <c r="H848" s="362">
        <f t="shared" si="42"/>
        <v>85.17229448491155</v>
      </c>
      <c r="I848" s="111">
        <v>0</v>
      </c>
      <c r="J848" s="34"/>
    </row>
    <row r="849" spans="1:10" s="18" customFormat="1" ht="51">
      <c r="A849" s="36"/>
      <c r="B849" s="367"/>
      <c r="C849" s="64"/>
      <c r="D849" s="72">
        <v>4560</v>
      </c>
      <c r="E849" s="31" t="s">
        <v>343</v>
      </c>
      <c r="F849" s="47">
        <v>74</v>
      </c>
      <c r="G849" s="111">
        <v>73.48</v>
      </c>
      <c r="H849" s="32">
        <f t="shared" si="42"/>
        <v>99.29729729729729</v>
      </c>
      <c r="I849" s="33">
        <v>0</v>
      </c>
      <c r="J849" s="17"/>
    </row>
    <row r="850" spans="1:10" s="35" customFormat="1" ht="12.75">
      <c r="A850" s="13"/>
      <c r="B850" s="92">
        <v>85446</v>
      </c>
      <c r="C850" s="8"/>
      <c r="D850" s="9"/>
      <c r="E850" s="93" t="s">
        <v>45</v>
      </c>
      <c r="F850" s="94">
        <f>SUM(F851)</f>
        <v>2795</v>
      </c>
      <c r="G850" s="516">
        <f>SUM(G851)</f>
        <v>2176.5</v>
      </c>
      <c r="H850" s="26">
        <f t="shared" si="42"/>
        <v>77.87119856887298</v>
      </c>
      <c r="I850" s="58">
        <v>0</v>
      </c>
      <c r="J850" s="34"/>
    </row>
    <row r="851" spans="1:10" s="35" customFormat="1" ht="38.25">
      <c r="A851" s="110"/>
      <c r="B851" s="95"/>
      <c r="C851" s="95"/>
      <c r="D851" s="96"/>
      <c r="E851" s="71" t="s">
        <v>118</v>
      </c>
      <c r="F851" s="179">
        <f>SUM(F853:F856)</f>
        <v>2795</v>
      </c>
      <c r="G851" s="179">
        <f>SUM(G853:G856)</f>
        <v>2176.5</v>
      </c>
      <c r="H851" s="150">
        <f t="shared" si="42"/>
        <v>77.87119856887298</v>
      </c>
      <c r="I851" s="131">
        <f>SUM(I853:I856)</f>
        <v>0</v>
      </c>
      <c r="J851" s="34"/>
    </row>
    <row r="852" spans="1:10" s="35" customFormat="1" ht="12.75">
      <c r="A852" s="36"/>
      <c r="B852" s="366"/>
      <c r="C852" s="343"/>
      <c r="D852" s="343"/>
      <c r="E852" s="433" t="s">
        <v>81</v>
      </c>
      <c r="F852" s="183"/>
      <c r="G852" s="187"/>
      <c r="H852" s="364" t="s">
        <v>77</v>
      </c>
      <c r="I852" s="67"/>
      <c r="J852" s="34"/>
    </row>
    <row r="853" spans="1:9" s="11" customFormat="1" ht="12.75">
      <c r="A853" s="62"/>
      <c r="B853" s="36"/>
      <c r="C853" s="64"/>
      <c r="D853" s="72">
        <v>4210</v>
      </c>
      <c r="E853" s="31" t="s">
        <v>158</v>
      </c>
      <c r="F853" s="47">
        <v>319</v>
      </c>
      <c r="G853" s="111">
        <v>319</v>
      </c>
      <c r="H853" s="150">
        <f aca="true" t="shared" si="43" ref="H853:H862">G853*100/F853</f>
        <v>100</v>
      </c>
      <c r="I853" s="33">
        <v>0</v>
      </c>
    </row>
    <row r="854" spans="1:9" s="5" customFormat="1" ht="12.75">
      <c r="A854" s="62"/>
      <c r="B854" s="36"/>
      <c r="C854" s="64"/>
      <c r="D854" s="72">
        <v>4300</v>
      </c>
      <c r="E854" s="31" t="s">
        <v>161</v>
      </c>
      <c r="F854" s="47">
        <v>434</v>
      </c>
      <c r="G854" s="111">
        <v>426.5</v>
      </c>
      <c r="H854" s="150">
        <f t="shared" si="43"/>
        <v>98.27188940092167</v>
      </c>
      <c r="I854" s="33">
        <v>0</v>
      </c>
    </row>
    <row r="855" spans="1:10" s="35" customFormat="1" ht="12.75">
      <c r="A855" s="36"/>
      <c r="B855" s="81"/>
      <c r="C855" s="64"/>
      <c r="D855" s="72">
        <v>4410</v>
      </c>
      <c r="E855" s="31" t="s">
        <v>164</v>
      </c>
      <c r="F855" s="47">
        <v>100</v>
      </c>
      <c r="G855" s="111">
        <v>0</v>
      </c>
      <c r="H855" s="32">
        <f>G855*100/F855</f>
        <v>0</v>
      </c>
      <c r="I855" s="33">
        <v>0</v>
      </c>
      <c r="J855" s="34"/>
    </row>
    <row r="856" spans="1:10" s="35" customFormat="1" ht="26.25" thickBot="1">
      <c r="A856" s="74"/>
      <c r="B856" s="75"/>
      <c r="C856" s="64"/>
      <c r="D856" s="72">
        <v>4700</v>
      </c>
      <c r="E856" s="31" t="s">
        <v>190</v>
      </c>
      <c r="F856" s="47">
        <v>1942</v>
      </c>
      <c r="G856" s="111">
        <v>1431</v>
      </c>
      <c r="H856" s="382">
        <f t="shared" si="43"/>
        <v>73.68692070030896</v>
      </c>
      <c r="I856" s="114">
        <v>0</v>
      </c>
      <c r="J856" s="34"/>
    </row>
    <row r="857" spans="1:16" s="44" customFormat="1" ht="12.75">
      <c r="A857" s="15" t="s">
        <v>74</v>
      </c>
      <c r="B857" s="16">
        <v>32</v>
      </c>
      <c r="C857" s="55"/>
      <c r="D857" s="55"/>
      <c r="E857" s="78"/>
      <c r="F857" s="55"/>
      <c r="G857" s="464" t="s">
        <v>77</v>
      </c>
      <c r="H857" s="79" t="s">
        <v>77</v>
      </c>
      <c r="I857" s="77"/>
      <c r="P857" s="460">
        <f>SUM(F832:F834)</f>
        <v>0</v>
      </c>
    </row>
    <row r="858" spans="1:9" s="56" customFormat="1" ht="13.5" thickBot="1">
      <c r="A858" s="15"/>
      <c r="B858" s="16"/>
      <c r="C858" s="55"/>
      <c r="D858" s="55"/>
      <c r="E858" s="78"/>
      <c r="F858" s="55"/>
      <c r="G858" s="464" t="s">
        <v>77</v>
      </c>
      <c r="H858" s="79"/>
      <c r="I858" s="77"/>
    </row>
    <row r="859" spans="1:9" s="56" customFormat="1" ht="13.5" thickBot="1">
      <c r="A859" s="19" t="s">
        <v>36</v>
      </c>
      <c r="B859" s="20" t="s">
        <v>69</v>
      </c>
      <c r="C859" s="649" t="s">
        <v>49</v>
      </c>
      <c r="D859" s="650"/>
      <c r="E859" s="21" t="s">
        <v>35</v>
      </c>
      <c r="F859" s="20" t="s">
        <v>78</v>
      </c>
      <c r="G859" s="386" t="s">
        <v>79</v>
      </c>
      <c r="H859" s="22" t="s">
        <v>80</v>
      </c>
      <c r="I859" s="197" t="s">
        <v>85</v>
      </c>
    </row>
    <row r="860" spans="1:10" s="35" customFormat="1" ht="12.75">
      <c r="A860" s="434">
        <v>900</v>
      </c>
      <c r="B860" s="298"/>
      <c r="C860" s="298"/>
      <c r="D860" s="299"/>
      <c r="E860" s="300" t="s">
        <v>60</v>
      </c>
      <c r="F860" s="301">
        <f>SUM(F909,F891,F882,F874,F861)</f>
        <v>8006640</v>
      </c>
      <c r="G860" s="533">
        <f>SUM(G909,G891,G882,G874,G861)</f>
        <v>7245494.970000001</v>
      </c>
      <c r="H860" s="232">
        <f t="shared" si="43"/>
        <v>90.49357745571177</v>
      </c>
      <c r="I860" s="239">
        <f>SUM(I861,I874,I882,I891,I909)</f>
        <v>343997.64999999997</v>
      </c>
      <c r="J860" s="34"/>
    </row>
    <row r="861" spans="1:11" s="5" customFormat="1" ht="12.75">
      <c r="A861" s="14"/>
      <c r="B861" s="92">
        <v>90002</v>
      </c>
      <c r="C861" s="8"/>
      <c r="D861" s="9"/>
      <c r="E861" s="93" t="s">
        <v>52</v>
      </c>
      <c r="F861" s="185">
        <f>SUM(F862)</f>
        <v>3381077</v>
      </c>
      <c r="G861" s="515">
        <f>SUM(G862)</f>
        <v>3121310.22</v>
      </c>
      <c r="H861" s="26">
        <f t="shared" si="43"/>
        <v>92.31704039866587</v>
      </c>
      <c r="I861" s="58">
        <f>SUM(I862)</f>
        <v>259008.31</v>
      </c>
      <c r="K861" s="334" t="s">
        <v>77</v>
      </c>
    </row>
    <row r="862" spans="1:9" s="35" customFormat="1" ht="38.25">
      <c r="A862" s="28"/>
      <c r="B862" s="347"/>
      <c r="C862" s="30"/>
      <c r="D862" s="29"/>
      <c r="E862" s="31" t="s">
        <v>216</v>
      </c>
      <c r="F862" s="90">
        <f>SUM(F864:F873)</f>
        <v>3381077</v>
      </c>
      <c r="G862" s="90">
        <f>SUM(G864:G873)</f>
        <v>3121310.22</v>
      </c>
      <c r="H862" s="32">
        <f t="shared" si="43"/>
        <v>92.31704039866587</v>
      </c>
      <c r="I862" s="33">
        <f>SUM(I864:I873)</f>
        <v>259008.31</v>
      </c>
    </row>
    <row r="863" spans="1:10" s="35" customFormat="1" ht="12.75">
      <c r="A863" s="62"/>
      <c r="B863" s="63"/>
      <c r="C863" s="34"/>
      <c r="D863" s="34"/>
      <c r="E863" s="66" t="s">
        <v>81</v>
      </c>
      <c r="F863" s="365"/>
      <c r="G863" s="187"/>
      <c r="H863" s="362" t="s">
        <v>77</v>
      </c>
      <c r="I863" s="67"/>
      <c r="J863" s="34"/>
    </row>
    <row r="864" spans="1:10" s="35" customFormat="1" ht="12.75">
      <c r="A864" s="345"/>
      <c r="B864" s="134"/>
      <c r="C864" s="143"/>
      <c r="D864" s="72">
        <v>4010</v>
      </c>
      <c r="E864" s="31" t="s">
        <v>25</v>
      </c>
      <c r="F864" s="144">
        <v>88300</v>
      </c>
      <c r="G864" s="111">
        <v>84042.09</v>
      </c>
      <c r="H864" s="132">
        <f>G864*100/F864</f>
        <v>95.17790486976217</v>
      </c>
      <c r="I864" s="131">
        <v>4370.99</v>
      </c>
      <c r="J864" s="34"/>
    </row>
    <row r="865" spans="1:10" s="35" customFormat="1" ht="12.75">
      <c r="A865" s="345"/>
      <c r="B865" s="134"/>
      <c r="C865" s="143"/>
      <c r="D865" s="72">
        <v>4040</v>
      </c>
      <c r="E865" s="31" t="s">
        <v>62</v>
      </c>
      <c r="F865" s="148">
        <v>4426</v>
      </c>
      <c r="G865" s="111">
        <v>4425.95</v>
      </c>
      <c r="H865" s="132">
        <f>G865*100/F865</f>
        <v>99.99887031179395</v>
      </c>
      <c r="I865" s="131">
        <v>4448.39</v>
      </c>
      <c r="J865" s="34"/>
    </row>
    <row r="866" spans="1:10" s="35" customFormat="1" ht="12.75">
      <c r="A866" s="62"/>
      <c r="B866" s="36"/>
      <c r="C866" s="69"/>
      <c r="D866" s="70">
        <v>4100</v>
      </c>
      <c r="E866" s="71" t="s">
        <v>47</v>
      </c>
      <c r="F866" s="222">
        <v>10000</v>
      </c>
      <c r="G866" s="111">
        <v>4166</v>
      </c>
      <c r="H866" s="32">
        <f aca="true" t="shared" si="44" ref="H866:H875">G866*100/F866</f>
        <v>41.66</v>
      </c>
      <c r="I866" s="33">
        <v>0</v>
      </c>
      <c r="J866" s="34"/>
    </row>
    <row r="867" spans="1:10" s="35" customFormat="1" ht="12.75">
      <c r="A867" s="345"/>
      <c r="B867" s="134"/>
      <c r="C867" s="143"/>
      <c r="D867" s="72">
        <v>4110</v>
      </c>
      <c r="E867" s="31" t="s">
        <v>72</v>
      </c>
      <c r="F867" s="148">
        <v>14975</v>
      </c>
      <c r="G867" s="111">
        <v>13316.78</v>
      </c>
      <c r="H867" s="132">
        <f t="shared" si="44"/>
        <v>88.92674457429048</v>
      </c>
      <c r="I867" s="131">
        <v>3398.88</v>
      </c>
      <c r="J867" s="34"/>
    </row>
    <row r="868" spans="1:10" s="35" customFormat="1" ht="12.75">
      <c r="A868" s="142"/>
      <c r="B868" s="134"/>
      <c r="C868" s="143"/>
      <c r="D868" s="72">
        <v>4120</v>
      </c>
      <c r="E868" s="31" t="s">
        <v>40</v>
      </c>
      <c r="F868" s="149">
        <v>2140</v>
      </c>
      <c r="G868" s="111">
        <v>1897.93</v>
      </c>
      <c r="H868" s="132">
        <f t="shared" si="44"/>
        <v>88.68831775700934</v>
      </c>
      <c r="I868" s="131">
        <v>484.42</v>
      </c>
      <c r="J868" s="34"/>
    </row>
    <row r="869" spans="1:9" s="11" customFormat="1" ht="12.75">
      <c r="A869" s="62"/>
      <c r="B869" s="36"/>
      <c r="C869" s="64"/>
      <c r="D869" s="72">
        <v>4210</v>
      </c>
      <c r="E869" s="31" t="s">
        <v>158</v>
      </c>
      <c r="F869" s="47">
        <v>3000</v>
      </c>
      <c r="G869" s="111">
        <v>842.59</v>
      </c>
      <c r="H869" s="150">
        <f t="shared" si="44"/>
        <v>28.086333333333332</v>
      </c>
      <c r="I869" s="33">
        <v>40</v>
      </c>
    </row>
    <row r="870" spans="1:9" s="35" customFormat="1" ht="12.75">
      <c r="A870" s="36"/>
      <c r="B870" s="81"/>
      <c r="C870" s="64"/>
      <c r="D870" s="72">
        <v>4260</v>
      </c>
      <c r="E870" s="31" t="s">
        <v>162</v>
      </c>
      <c r="F870" s="47">
        <v>880</v>
      </c>
      <c r="G870" s="111">
        <v>879.38</v>
      </c>
      <c r="H870" s="32">
        <f t="shared" si="44"/>
        <v>99.92954545454545</v>
      </c>
      <c r="I870" s="33">
        <v>0</v>
      </c>
    </row>
    <row r="871" spans="1:10" s="35" customFormat="1" ht="12.75">
      <c r="A871" s="62"/>
      <c r="B871" s="36"/>
      <c r="C871" s="64"/>
      <c r="D871" s="72">
        <v>4300</v>
      </c>
      <c r="E871" s="31" t="s">
        <v>161</v>
      </c>
      <c r="F871" s="47">
        <v>3250456</v>
      </c>
      <c r="G871" s="111">
        <v>3006457.21</v>
      </c>
      <c r="H871" s="32">
        <f t="shared" si="44"/>
        <v>92.49339815705858</v>
      </c>
      <c r="I871" s="33">
        <v>246265.63</v>
      </c>
      <c r="J871" s="34"/>
    </row>
    <row r="872" spans="1:9" s="35" customFormat="1" ht="12.75">
      <c r="A872" s="62"/>
      <c r="B872" s="36"/>
      <c r="C872" s="64"/>
      <c r="D872" s="72">
        <v>4430</v>
      </c>
      <c r="E872" s="31" t="s">
        <v>166</v>
      </c>
      <c r="F872" s="47">
        <v>3000</v>
      </c>
      <c r="G872" s="111">
        <v>1908.29</v>
      </c>
      <c r="H872" s="32">
        <f t="shared" si="44"/>
        <v>63.60966666666667</v>
      </c>
      <c r="I872" s="33">
        <v>0</v>
      </c>
    </row>
    <row r="873" spans="1:9" s="56" customFormat="1" ht="25.5">
      <c r="A873" s="62"/>
      <c r="B873" s="75"/>
      <c r="C873" s="64"/>
      <c r="D873" s="72">
        <v>4700</v>
      </c>
      <c r="E873" s="31" t="s">
        <v>191</v>
      </c>
      <c r="F873" s="47">
        <v>3900</v>
      </c>
      <c r="G873" s="111">
        <v>3374</v>
      </c>
      <c r="H873" s="32">
        <f>G873*100/F873</f>
        <v>86.51282051282051</v>
      </c>
      <c r="I873" s="33">
        <v>0</v>
      </c>
    </row>
    <row r="874" spans="1:9" s="56" customFormat="1" ht="12.75">
      <c r="A874" s="13"/>
      <c r="B874" s="92">
        <v>90003</v>
      </c>
      <c r="C874" s="8"/>
      <c r="D874" s="9"/>
      <c r="E874" s="25" t="s">
        <v>43</v>
      </c>
      <c r="F874" s="89">
        <f>SUM(F875:F875)</f>
        <v>349358</v>
      </c>
      <c r="G874" s="487">
        <f>SUM(G875:G875)</f>
        <v>226335.74</v>
      </c>
      <c r="H874" s="26">
        <f t="shared" si="44"/>
        <v>64.78619066974278</v>
      </c>
      <c r="I874" s="27">
        <f>SUM(I875)</f>
        <v>16582.71</v>
      </c>
    </row>
    <row r="875" spans="1:9" s="56" customFormat="1" ht="38.25">
      <c r="A875" s="28"/>
      <c r="B875" s="80"/>
      <c r="C875" s="30"/>
      <c r="D875" s="29"/>
      <c r="E875" s="31" t="s">
        <v>119</v>
      </c>
      <c r="F875" s="90">
        <f>SUM(F877:F881)</f>
        <v>349358</v>
      </c>
      <c r="G875" s="90">
        <f>SUM(G877:G881)</f>
        <v>226335.74</v>
      </c>
      <c r="H875" s="32">
        <f t="shared" si="44"/>
        <v>64.78619066974278</v>
      </c>
      <c r="I875" s="33">
        <f>SUM(I877:I880)</f>
        <v>16582.71</v>
      </c>
    </row>
    <row r="876" spans="1:10" s="18" customFormat="1" ht="12.75">
      <c r="A876" s="62"/>
      <c r="B876" s="63"/>
      <c r="C876" s="416"/>
      <c r="D876" s="69"/>
      <c r="E876" s="71" t="s">
        <v>81</v>
      </c>
      <c r="F876" s="365"/>
      <c r="G876" s="187"/>
      <c r="H876" s="362" t="s">
        <v>77</v>
      </c>
      <c r="I876" s="67"/>
      <c r="J876" s="17"/>
    </row>
    <row r="877" spans="1:10" s="35" customFormat="1" ht="12.75">
      <c r="A877" s="62"/>
      <c r="B877" s="36"/>
      <c r="C877" s="53"/>
      <c r="D877" s="415">
        <v>4210</v>
      </c>
      <c r="E877" s="54" t="s">
        <v>158</v>
      </c>
      <c r="F877" s="47">
        <v>3500</v>
      </c>
      <c r="G877" s="111">
        <v>1600.44</v>
      </c>
      <c r="H877" s="32">
        <f aca="true" t="shared" si="45" ref="H877:H883">G877*100/F877</f>
        <v>45.72685714285714</v>
      </c>
      <c r="I877" s="33">
        <v>0</v>
      </c>
      <c r="J877" s="34"/>
    </row>
    <row r="878" spans="1:9" s="35" customFormat="1" ht="12.75">
      <c r="A878" s="36"/>
      <c r="B878" s="81"/>
      <c r="C878" s="64"/>
      <c r="D878" s="72">
        <v>4260</v>
      </c>
      <c r="E878" s="31" t="s">
        <v>162</v>
      </c>
      <c r="F878" s="47">
        <v>4200</v>
      </c>
      <c r="G878" s="111">
        <v>3451.79</v>
      </c>
      <c r="H878" s="32">
        <f t="shared" si="45"/>
        <v>82.1854761904762</v>
      </c>
      <c r="I878" s="33">
        <v>879.51</v>
      </c>
    </row>
    <row r="879" spans="1:10" s="35" customFormat="1" ht="12.75">
      <c r="A879" s="36"/>
      <c r="B879" s="81"/>
      <c r="C879" s="64"/>
      <c r="D879" s="72">
        <v>4270</v>
      </c>
      <c r="E879" s="31" t="s">
        <v>159</v>
      </c>
      <c r="F879" s="47">
        <v>1000</v>
      </c>
      <c r="G879" s="111">
        <v>934.8</v>
      </c>
      <c r="H879" s="32">
        <f t="shared" si="45"/>
        <v>93.48</v>
      </c>
      <c r="I879" s="33">
        <v>0</v>
      </c>
      <c r="J879" s="34"/>
    </row>
    <row r="880" spans="1:10" s="35" customFormat="1" ht="12.75">
      <c r="A880" s="36"/>
      <c r="B880" s="81"/>
      <c r="C880" s="64"/>
      <c r="D880" s="72">
        <v>4300</v>
      </c>
      <c r="E880" s="31" t="s">
        <v>161</v>
      </c>
      <c r="F880" s="47">
        <v>340658</v>
      </c>
      <c r="G880" s="111">
        <v>220321.21</v>
      </c>
      <c r="H880" s="32">
        <f t="shared" si="45"/>
        <v>64.67519036687821</v>
      </c>
      <c r="I880" s="33">
        <v>15703.2</v>
      </c>
      <c r="J880" s="34"/>
    </row>
    <row r="881" spans="1:10" s="56" customFormat="1" ht="12.75">
      <c r="A881" s="28"/>
      <c r="B881" s="384"/>
      <c r="C881" s="29"/>
      <c r="D881" s="297">
        <v>4990</v>
      </c>
      <c r="E881" s="178" t="s">
        <v>277</v>
      </c>
      <c r="F881" s="488">
        <v>0</v>
      </c>
      <c r="G881" s="111">
        <v>27.5</v>
      </c>
      <c r="H881" s="362" t="s">
        <v>77</v>
      </c>
      <c r="I881" s="111">
        <v>0</v>
      </c>
      <c r="J881" s="55"/>
    </row>
    <row r="882" spans="1:10" s="35" customFormat="1" ht="12.75">
      <c r="A882" s="13"/>
      <c r="B882" s="92">
        <v>90004</v>
      </c>
      <c r="C882" s="2"/>
      <c r="D882" s="3"/>
      <c r="E882" s="93" t="s">
        <v>38</v>
      </c>
      <c r="F882" s="185">
        <f>SUM(F883)</f>
        <v>328989</v>
      </c>
      <c r="G882" s="185">
        <f>SUM(G883)</f>
        <v>255989.58000000002</v>
      </c>
      <c r="H882" s="26">
        <f t="shared" si="45"/>
        <v>77.81098456179386</v>
      </c>
      <c r="I882" s="58">
        <f>SUM(I883)</f>
        <v>4299.6</v>
      </c>
      <c r="J882" s="34"/>
    </row>
    <row r="883" spans="1:9" s="5" customFormat="1" ht="25.5">
      <c r="A883" s="28"/>
      <c r="B883" s="29"/>
      <c r="C883" s="30"/>
      <c r="D883" s="29"/>
      <c r="E883" s="31" t="s">
        <v>156</v>
      </c>
      <c r="F883" s="90">
        <f>SUM(F885:F887)</f>
        <v>328989</v>
      </c>
      <c r="G883" s="90">
        <f>SUM(G885:G887)</f>
        <v>255989.58000000002</v>
      </c>
      <c r="H883" s="32">
        <f t="shared" si="45"/>
        <v>77.81098456179386</v>
      </c>
      <c r="I883" s="33">
        <f>SUM(I885:I887)</f>
        <v>4299.6</v>
      </c>
    </row>
    <row r="884" spans="1:13" s="35" customFormat="1" ht="12.75">
      <c r="A884" s="36"/>
      <c r="B884" s="366"/>
      <c r="C884" s="34"/>
      <c r="D884" s="34"/>
      <c r="E884" s="66" t="s">
        <v>81</v>
      </c>
      <c r="F884" s="365"/>
      <c r="G884" s="187"/>
      <c r="H884" s="362" t="s">
        <v>77</v>
      </c>
      <c r="I884" s="67"/>
      <c r="K884" s="406">
        <f>SUM(F894:F896)</f>
        <v>1653200</v>
      </c>
      <c r="L884" s="333">
        <f>SUM(G894:G896)</f>
        <v>1579186.06</v>
      </c>
      <c r="M884" s="333">
        <f>SUM(I894:I896)</f>
        <v>37620.6</v>
      </c>
    </row>
    <row r="885" spans="1:9" s="11" customFormat="1" ht="12.75">
      <c r="A885" s="62"/>
      <c r="B885" s="36"/>
      <c r="C885" s="64"/>
      <c r="D885" s="72">
        <v>4210</v>
      </c>
      <c r="E885" s="31" t="s">
        <v>158</v>
      </c>
      <c r="F885" s="47">
        <v>20989</v>
      </c>
      <c r="G885" s="111">
        <v>17806.91</v>
      </c>
      <c r="H885" s="150">
        <f>G885*100/F885</f>
        <v>84.83924913049692</v>
      </c>
      <c r="I885" s="33">
        <v>0</v>
      </c>
    </row>
    <row r="886" spans="1:10" s="35" customFormat="1" ht="12.75">
      <c r="A886" s="36"/>
      <c r="B886" s="81"/>
      <c r="C886" s="64"/>
      <c r="D886" s="72">
        <v>4270</v>
      </c>
      <c r="E886" s="31" t="s">
        <v>159</v>
      </c>
      <c r="F886" s="47">
        <v>123</v>
      </c>
      <c r="G886" s="111">
        <v>123</v>
      </c>
      <c r="H886" s="32">
        <f>G886*100/F886</f>
        <v>100</v>
      </c>
      <c r="I886" s="33">
        <v>0</v>
      </c>
      <c r="J886" s="34"/>
    </row>
    <row r="887" spans="1:10" s="35" customFormat="1" ht="12.75">
      <c r="A887" s="75"/>
      <c r="B887" s="367"/>
      <c r="C887" s="64"/>
      <c r="D887" s="72">
        <v>4300</v>
      </c>
      <c r="E887" s="31" t="s">
        <v>161</v>
      </c>
      <c r="F887" s="47">
        <v>307877</v>
      </c>
      <c r="G887" s="111">
        <v>238059.67</v>
      </c>
      <c r="H887" s="32">
        <f>G887*100/F887</f>
        <v>77.3229796314762</v>
      </c>
      <c r="I887" s="33">
        <v>4299.6</v>
      </c>
      <c r="J887" s="34"/>
    </row>
    <row r="888" spans="1:10" s="35" customFormat="1" ht="12.75">
      <c r="A888" s="15" t="s">
        <v>74</v>
      </c>
      <c r="B888" s="16">
        <v>33</v>
      </c>
      <c r="C888" s="55"/>
      <c r="D888" s="55"/>
      <c r="E888" s="78"/>
      <c r="F888" s="55"/>
      <c r="G888" s="464"/>
      <c r="H888" s="79" t="s">
        <v>77</v>
      </c>
      <c r="I888" s="77"/>
      <c r="J888" s="34"/>
    </row>
    <row r="889" spans="1:9" s="5" customFormat="1" ht="13.5" thickBot="1">
      <c r="A889" s="15"/>
      <c r="B889" s="16"/>
      <c r="C889" s="55"/>
      <c r="D889" s="55"/>
      <c r="E889" s="78"/>
      <c r="F889" s="55"/>
      <c r="G889" s="464"/>
      <c r="H889" s="79"/>
      <c r="I889" s="77"/>
    </row>
    <row r="890" spans="1:10" s="35" customFormat="1" ht="13.5" thickBot="1">
      <c r="A890" s="19" t="s">
        <v>36</v>
      </c>
      <c r="B890" s="20" t="s">
        <v>69</v>
      </c>
      <c r="C890" s="649" t="s">
        <v>49</v>
      </c>
      <c r="D890" s="650"/>
      <c r="E890" s="21" t="s">
        <v>35</v>
      </c>
      <c r="F890" s="20" t="s">
        <v>78</v>
      </c>
      <c r="G890" s="386" t="s">
        <v>79</v>
      </c>
      <c r="H890" s="22" t="s">
        <v>80</v>
      </c>
      <c r="I890" s="197" t="s">
        <v>85</v>
      </c>
      <c r="J890" s="34"/>
    </row>
    <row r="891" spans="1:10" s="35" customFormat="1" ht="12.75">
      <c r="A891" s="13"/>
      <c r="B891" s="98">
        <v>90015</v>
      </c>
      <c r="C891" s="2"/>
      <c r="D891" s="3"/>
      <c r="E891" s="93" t="s">
        <v>37</v>
      </c>
      <c r="F891" s="84">
        <f>SUM(F898,F892)</f>
        <v>1809280</v>
      </c>
      <c r="G891" s="84">
        <f>SUM(G898,G892)</f>
        <v>1733734.8900000001</v>
      </c>
      <c r="H891" s="26">
        <f>G891*100/F891</f>
        <v>95.82457607446055</v>
      </c>
      <c r="I891" s="27">
        <f>SUM(I898,I892)</f>
        <v>37620.6</v>
      </c>
      <c r="J891" s="34"/>
    </row>
    <row r="892" spans="1:10" s="35" customFormat="1" ht="38.25">
      <c r="A892" s="28"/>
      <c r="B892" s="80"/>
      <c r="C892" s="30"/>
      <c r="D892" s="29"/>
      <c r="E892" s="31" t="s">
        <v>120</v>
      </c>
      <c r="F892" s="90">
        <f>SUM(F894:F897)</f>
        <v>1653200</v>
      </c>
      <c r="G892" s="90">
        <f>SUM(G894:G897)</f>
        <v>1580422.6700000002</v>
      </c>
      <c r="H892" s="32">
        <f>G892*100/F892</f>
        <v>95.59779034599566</v>
      </c>
      <c r="I892" s="33">
        <f>SUM(I894:I896)</f>
        <v>37620.6</v>
      </c>
      <c r="J892" s="34"/>
    </row>
    <row r="893" spans="1:10" s="35" customFormat="1" ht="12.75">
      <c r="A893" s="62"/>
      <c r="B893" s="63"/>
      <c r="C893" s="34"/>
      <c r="D893" s="34"/>
      <c r="E893" s="66" t="s">
        <v>81</v>
      </c>
      <c r="F893" s="365"/>
      <c r="G893" s="187"/>
      <c r="H893" s="362" t="s">
        <v>77</v>
      </c>
      <c r="I893" s="67"/>
      <c r="J893" s="34"/>
    </row>
    <row r="894" spans="1:9" s="35" customFormat="1" ht="12.75">
      <c r="A894" s="62"/>
      <c r="B894" s="36"/>
      <c r="C894" s="64"/>
      <c r="D894" s="72">
        <v>4260</v>
      </c>
      <c r="E894" s="31" t="s">
        <v>162</v>
      </c>
      <c r="F894" s="47">
        <v>840000</v>
      </c>
      <c r="G894" s="111">
        <v>795341.89</v>
      </c>
      <c r="H894" s="32">
        <f>G894*100/F894</f>
        <v>94.68355833333334</v>
      </c>
      <c r="I894" s="33">
        <v>32461.76</v>
      </c>
    </row>
    <row r="895" spans="1:9" s="35" customFormat="1" ht="12.75">
      <c r="A895" s="62"/>
      <c r="B895" s="36"/>
      <c r="C895" s="64"/>
      <c r="D895" s="72">
        <v>4270</v>
      </c>
      <c r="E895" s="31" t="s">
        <v>159</v>
      </c>
      <c r="F895" s="47">
        <v>758000</v>
      </c>
      <c r="G895" s="111">
        <v>749165.54</v>
      </c>
      <c r="H895" s="32">
        <f>G895*100/F895</f>
        <v>98.83450395778364</v>
      </c>
      <c r="I895" s="33">
        <v>4958.84</v>
      </c>
    </row>
    <row r="896" spans="1:9" s="35" customFormat="1" ht="12.75">
      <c r="A896" s="62"/>
      <c r="B896" s="36"/>
      <c r="C896" s="64"/>
      <c r="D896" s="72">
        <v>4300</v>
      </c>
      <c r="E896" s="31" t="s">
        <v>161</v>
      </c>
      <c r="F896" s="47">
        <v>55200</v>
      </c>
      <c r="G896" s="111">
        <v>34678.63</v>
      </c>
      <c r="H896" s="32">
        <f>G896*100/F896</f>
        <v>62.82360507246376</v>
      </c>
      <c r="I896" s="33">
        <v>200</v>
      </c>
    </row>
    <row r="897" spans="1:10" s="56" customFormat="1" ht="12.75">
      <c r="A897" s="28"/>
      <c r="B897" s="384"/>
      <c r="C897" s="29"/>
      <c r="D897" s="297">
        <v>4990</v>
      </c>
      <c r="E897" s="178" t="s">
        <v>277</v>
      </c>
      <c r="F897" s="488">
        <v>0</v>
      </c>
      <c r="G897" s="111">
        <v>1236.61</v>
      </c>
      <c r="H897" s="362" t="s">
        <v>77</v>
      </c>
      <c r="I897" s="111">
        <v>0</v>
      </c>
      <c r="J897" s="55"/>
    </row>
    <row r="898" spans="1:9" s="5" customFormat="1" ht="12.75">
      <c r="A898" s="28"/>
      <c r="B898" s="55"/>
      <c r="C898" s="30"/>
      <c r="D898" s="29"/>
      <c r="E898" s="31" t="s">
        <v>19</v>
      </c>
      <c r="F898" s="90">
        <f>SUM(F900,F907)</f>
        <v>156080</v>
      </c>
      <c r="G898" s="90">
        <f>SUM(G900,G907)</f>
        <v>153312.22</v>
      </c>
      <c r="H898" s="32">
        <f>G898*100/F898</f>
        <v>98.22669144028703</v>
      </c>
      <c r="I898" s="67">
        <f>SUM(I900,I907)</f>
        <v>0</v>
      </c>
    </row>
    <row r="899" spans="1:13" s="133" customFormat="1" ht="12.75">
      <c r="A899" s="62"/>
      <c r="B899" s="63"/>
      <c r="C899" s="38"/>
      <c r="D899" s="38"/>
      <c r="E899" s="39" t="s">
        <v>81</v>
      </c>
      <c r="F899" s="40"/>
      <c r="G899" s="158"/>
      <c r="H899" s="49" t="s">
        <v>77</v>
      </c>
      <c r="I899" s="48"/>
      <c r="K899" s="418">
        <f>SUM(F915:F936)</f>
        <v>3195518</v>
      </c>
      <c r="L899" s="319">
        <f>SUM(G915:G936)</f>
        <v>3038223.5200000005</v>
      </c>
      <c r="M899" s="319">
        <f>SUM(I915:I936)</f>
        <v>26486.43</v>
      </c>
    </row>
    <row r="900" spans="1:9" s="35" customFormat="1" ht="12.75">
      <c r="A900" s="62"/>
      <c r="B900" s="36"/>
      <c r="C900" s="169"/>
      <c r="D900" s="210">
        <v>6050</v>
      </c>
      <c r="E900" s="375" t="s">
        <v>64</v>
      </c>
      <c r="F900" s="189">
        <v>150080</v>
      </c>
      <c r="G900" s="513">
        <v>147425.77</v>
      </c>
      <c r="H900" s="97">
        <f>G900*100/F900</f>
        <v>98.23145655650319</v>
      </c>
      <c r="I900" s="168">
        <v>0</v>
      </c>
    </row>
    <row r="901" spans="1:11" s="133" customFormat="1" ht="12.75">
      <c r="A901" s="198"/>
      <c r="B901" s="198"/>
      <c r="C901" s="635"/>
      <c r="D901" s="636"/>
      <c r="E901" s="545" t="s">
        <v>251</v>
      </c>
      <c r="F901" s="351" t="s">
        <v>77</v>
      </c>
      <c r="G901" s="507">
        <v>58600</v>
      </c>
      <c r="H901" s="326" t="s">
        <v>77</v>
      </c>
      <c r="I901" s="219">
        <v>0</v>
      </c>
      <c r="K901" s="319">
        <f>SUM(G901:G906)</f>
        <v>147425.77000000002</v>
      </c>
    </row>
    <row r="902" spans="1:9" s="133" customFormat="1" ht="12.75">
      <c r="A902" s="198"/>
      <c r="B902" s="198"/>
      <c r="C902" s="198"/>
      <c r="D902" s="207"/>
      <c r="E902" s="545" t="s">
        <v>252</v>
      </c>
      <c r="F902" s="351" t="s">
        <v>77</v>
      </c>
      <c r="G902" s="507">
        <v>16482</v>
      </c>
      <c r="H902" s="326" t="s">
        <v>77</v>
      </c>
      <c r="I902" s="219">
        <v>0</v>
      </c>
    </row>
    <row r="903" spans="1:9" s="133" customFormat="1" ht="51">
      <c r="A903" s="198"/>
      <c r="B903" s="198"/>
      <c r="C903" s="198"/>
      <c r="D903" s="207"/>
      <c r="E903" s="545" t="s">
        <v>253</v>
      </c>
      <c r="F903" s="351" t="s">
        <v>77</v>
      </c>
      <c r="G903" s="507">
        <v>15000</v>
      </c>
      <c r="H903" s="326" t="s">
        <v>77</v>
      </c>
      <c r="I903" s="219">
        <v>0</v>
      </c>
    </row>
    <row r="904" spans="1:9" s="133" customFormat="1" ht="12.75">
      <c r="A904" s="198"/>
      <c r="B904" s="198"/>
      <c r="C904" s="198"/>
      <c r="D904" s="207"/>
      <c r="E904" s="545" t="s">
        <v>345</v>
      </c>
      <c r="F904" s="351" t="s">
        <v>77</v>
      </c>
      <c r="G904" s="507">
        <v>465.63</v>
      </c>
      <c r="H904" s="326" t="s">
        <v>77</v>
      </c>
      <c r="I904" s="219">
        <v>0</v>
      </c>
    </row>
    <row r="905" spans="1:9" s="133" customFormat="1" ht="12.75">
      <c r="A905" s="198"/>
      <c r="B905" s="198"/>
      <c r="C905" s="198"/>
      <c r="D905" s="207"/>
      <c r="E905" s="545" t="s">
        <v>346</v>
      </c>
      <c r="F905" s="351" t="s">
        <v>77</v>
      </c>
      <c r="G905" s="507">
        <v>6000</v>
      </c>
      <c r="H905" s="326" t="s">
        <v>77</v>
      </c>
      <c r="I905" s="219">
        <v>0</v>
      </c>
    </row>
    <row r="906" spans="1:9" s="133" customFormat="1" ht="25.5">
      <c r="A906" s="198"/>
      <c r="B906" s="198"/>
      <c r="C906" s="282"/>
      <c r="D906" s="88"/>
      <c r="E906" s="545" t="s">
        <v>347</v>
      </c>
      <c r="F906" s="351" t="s">
        <v>77</v>
      </c>
      <c r="G906" s="507">
        <v>50878.14</v>
      </c>
      <c r="H906" s="326" t="s">
        <v>77</v>
      </c>
      <c r="I906" s="219">
        <v>0</v>
      </c>
    </row>
    <row r="907" spans="1:9" s="133" customFormat="1" ht="12.75">
      <c r="A907" s="312"/>
      <c r="B907" s="214"/>
      <c r="C907" s="544"/>
      <c r="D907" s="377">
        <v>6060</v>
      </c>
      <c r="E907" s="634" t="s">
        <v>68</v>
      </c>
      <c r="F907" s="181">
        <v>6000</v>
      </c>
      <c r="G907" s="193">
        <v>5886.45</v>
      </c>
      <c r="H907" s="49">
        <f>G907*100/F907</f>
        <v>98.1075</v>
      </c>
      <c r="I907" s="67">
        <v>0</v>
      </c>
    </row>
    <row r="908" spans="1:11" s="35" customFormat="1" ht="25.5">
      <c r="A908" s="312"/>
      <c r="B908" s="307"/>
      <c r="C908" s="313"/>
      <c r="D908" s="342"/>
      <c r="E908" s="545" t="s">
        <v>344</v>
      </c>
      <c r="F908" s="370"/>
      <c r="G908" s="45">
        <v>5886.45</v>
      </c>
      <c r="H908" s="385"/>
      <c r="I908" s="219">
        <v>0</v>
      </c>
      <c r="J908" s="34"/>
      <c r="K908" s="333">
        <f>SUM(G908:G909)</f>
        <v>1914010.99</v>
      </c>
    </row>
    <row r="909" spans="1:10" s="18" customFormat="1" ht="12.75">
      <c r="A909" s="13"/>
      <c r="B909" s="92">
        <v>90095</v>
      </c>
      <c r="C909" s="2"/>
      <c r="D909" s="3"/>
      <c r="E909" s="93" t="s">
        <v>56</v>
      </c>
      <c r="F909" s="217">
        <f>SUM(F910,F924)</f>
        <v>2137936</v>
      </c>
      <c r="G909" s="217">
        <f>SUM(G910,G924)</f>
        <v>1908124.54</v>
      </c>
      <c r="H909" s="361">
        <f>G909*100/F909</f>
        <v>89.25077925625463</v>
      </c>
      <c r="I909" s="556">
        <f>SUM(I910,I924)</f>
        <v>26486.43</v>
      </c>
      <c r="J909" s="17"/>
    </row>
    <row r="910" spans="1:9" s="35" customFormat="1" ht="63.75">
      <c r="A910" s="28"/>
      <c r="B910" s="29"/>
      <c r="C910" s="30"/>
      <c r="D910" s="29"/>
      <c r="E910" s="31" t="s">
        <v>121</v>
      </c>
      <c r="F910" s="90">
        <f>SUM(F918:F923,F915)</f>
        <v>1076454</v>
      </c>
      <c r="G910" s="90">
        <f>SUM(G918:G923,G915)</f>
        <v>852189.81</v>
      </c>
      <c r="H910" s="32">
        <f>G910*100/F910</f>
        <v>79.16639354770385</v>
      </c>
      <c r="I910" s="33">
        <f>SUM(I915:I922)</f>
        <v>26486.43</v>
      </c>
    </row>
    <row r="911" spans="1:9" s="133" customFormat="1" ht="12.75">
      <c r="A911" s="75"/>
      <c r="B911" s="499"/>
      <c r="C911" s="69"/>
      <c r="D911" s="69"/>
      <c r="E911" s="71" t="s">
        <v>81</v>
      </c>
      <c r="F911" s="205"/>
      <c r="G911" s="111"/>
      <c r="H911" s="97" t="s">
        <v>77</v>
      </c>
      <c r="I911" s="33"/>
    </row>
    <row r="912" spans="1:9" s="35" customFormat="1" ht="12.75">
      <c r="A912" s="15" t="s">
        <v>74</v>
      </c>
      <c r="B912" s="16">
        <v>34</v>
      </c>
      <c r="C912" s="55"/>
      <c r="D912" s="55"/>
      <c r="E912" s="78"/>
      <c r="F912" s="55"/>
      <c r="G912" s="464"/>
      <c r="H912" s="79" t="s">
        <v>77</v>
      </c>
      <c r="I912" s="77"/>
    </row>
    <row r="913" spans="1:9" s="35" customFormat="1" ht="13.5" thickBot="1">
      <c r="A913" s="15"/>
      <c r="B913" s="16"/>
      <c r="C913" s="55"/>
      <c r="D913" s="55"/>
      <c r="E913" s="78"/>
      <c r="F913" s="55"/>
      <c r="G913" s="464"/>
      <c r="H913" s="79"/>
      <c r="I913" s="77"/>
    </row>
    <row r="914" spans="1:9" s="35" customFormat="1" ht="13.5" thickBot="1">
      <c r="A914" s="19" t="s">
        <v>36</v>
      </c>
      <c r="B914" s="20" t="s">
        <v>69</v>
      </c>
      <c r="C914" s="649" t="s">
        <v>49</v>
      </c>
      <c r="D914" s="650"/>
      <c r="E914" s="21" t="s">
        <v>35</v>
      </c>
      <c r="F914" s="20" t="s">
        <v>78</v>
      </c>
      <c r="G914" s="386" t="s">
        <v>79</v>
      </c>
      <c r="H914" s="22" t="s">
        <v>80</v>
      </c>
      <c r="I914" s="197" t="s">
        <v>85</v>
      </c>
    </row>
    <row r="915" spans="1:10" s="35" customFormat="1" ht="12.75">
      <c r="A915" s="36"/>
      <c r="B915" s="81"/>
      <c r="C915" s="34"/>
      <c r="D915" s="342">
        <v>2830</v>
      </c>
      <c r="E915" s="303" t="s">
        <v>44</v>
      </c>
      <c r="F915" s="542">
        <v>15000</v>
      </c>
      <c r="G915" s="528">
        <v>15000</v>
      </c>
      <c r="H915" s="49">
        <f>G915*100/F915</f>
        <v>100</v>
      </c>
      <c r="I915" s="122">
        <v>0</v>
      </c>
      <c r="J915" s="34"/>
    </row>
    <row r="916" spans="1:10" s="35" customFormat="1" ht="12.75">
      <c r="A916" s="36"/>
      <c r="B916" s="81"/>
      <c r="C916" s="34"/>
      <c r="D916" s="81"/>
      <c r="E916" s="303" t="s">
        <v>34</v>
      </c>
      <c r="F916" s="34"/>
      <c r="G916" s="528"/>
      <c r="H916" s="49" t="s">
        <v>77</v>
      </c>
      <c r="I916" s="122"/>
      <c r="J916" s="34"/>
    </row>
    <row r="917" spans="1:10" s="35" customFormat="1" ht="38.25">
      <c r="A917" s="36"/>
      <c r="B917" s="81"/>
      <c r="C917" s="100"/>
      <c r="D917" s="367"/>
      <c r="E917" s="304" t="s">
        <v>155</v>
      </c>
      <c r="F917" s="314"/>
      <c r="G917" s="505"/>
      <c r="H917" s="32" t="s">
        <v>77</v>
      </c>
      <c r="I917" s="116"/>
      <c r="J917" s="34"/>
    </row>
    <row r="918" spans="1:10" s="35" customFormat="1" ht="25.5">
      <c r="A918" s="134"/>
      <c r="B918" s="176"/>
      <c r="C918" s="177"/>
      <c r="D918" s="70">
        <v>4170</v>
      </c>
      <c r="E918" s="31" t="s">
        <v>88</v>
      </c>
      <c r="F918" s="171">
        <v>10000</v>
      </c>
      <c r="G918" s="111">
        <v>3500</v>
      </c>
      <c r="H918" s="150">
        <f>G918*100/F918</f>
        <v>35</v>
      </c>
      <c r="I918" s="131">
        <v>0</v>
      </c>
      <c r="J918" s="34"/>
    </row>
    <row r="919" spans="1:9" s="35" customFormat="1" ht="12.75">
      <c r="A919" s="36"/>
      <c r="B919" s="81"/>
      <c r="C919" s="64"/>
      <c r="D919" s="72">
        <v>4210</v>
      </c>
      <c r="E919" s="31" t="s">
        <v>158</v>
      </c>
      <c r="F919" s="47">
        <v>2300</v>
      </c>
      <c r="G919" s="111">
        <v>200</v>
      </c>
      <c r="H919" s="32">
        <f>G919*100/F919</f>
        <v>8.695652173913043</v>
      </c>
      <c r="I919" s="33">
        <v>0</v>
      </c>
    </row>
    <row r="920" spans="1:9" s="35" customFormat="1" ht="12.75">
      <c r="A920" s="62"/>
      <c r="B920" s="36"/>
      <c r="C920" s="64"/>
      <c r="D920" s="72">
        <v>4270</v>
      </c>
      <c r="E920" s="31" t="s">
        <v>159</v>
      </c>
      <c r="F920" s="47">
        <v>2150</v>
      </c>
      <c r="G920" s="111">
        <v>2146</v>
      </c>
      <c r="H920" s="32">
        <f>G920*100/F920</f>
        <v>99.81395348837209</v>
      </c>
      <c r="I920" s="33">
        <v>0</v>
      </c>
    </row>
    <row r="921" spans="1:11" s="35" customFormat="1" ht="12.75">
      <c r="A921" s="36"/>
      <c r="B921" s="81"/>
      <c r="C921" s="64"/>
      <c r="D921" s="72">
        <v>4300</v>
      </c>
      <c r="E921" s="31" t="s">
        <v>161</v>
      </c>
      <c r="F921" s="47">
        <v>673404</v>
      </c>
      <c r="G921" s="111">
        <v>457842.54</v>
      </c>
      <c r="H921" s="150">
        <f>G921*100/F921</f>
        <v>67.98928132295026</v>
      </c>
      <c r="I921" s="33">
        <v>26486.43</v>
      </c>
      <c r="J921" s="34"/>
      <c r="K921" s="333" t="e">
        <f>SUM(K927,G926)</f>
        <v>#REF!</v>
      </c>
    </row>
    <row r="922" spans="1:11" s="44" customFormat="1" ht="12.75">
      <c r="A922" s="62"/>
      <c r="B922" s="36"/>
      <c r="C922" s="64"/>
      <c r="D922" s="72">
        <v>4430</v>
      </c>
      <c r="E922" s="31" t="s">
        <v>166</v>
      </c>
      <c r="F922" s="47">
        <v>373600</v>
      </c>
      <c r="G922" s="111">
        <v>373470.52</v>
      </c>
      <c r="H922" s="150">
        <f>G922*100/F922</f>
        <v>99.9653426124197</v>
      </c>
      <c r="I922" s="33">
        <v>0</v>
      </c>
      <c r="J922" s="43"/>
      <c r="K922" s="332">
        <f>SUM(G927:G927)</f>
        <v>0</v>
      </c>
    </row>
    <row r="923" spans="1:10" s="56" customFormat="1" ht="12.75">
      <c r="A923" s="28"/>
      <c r="B923" s="384"/>
      <c r="C923" s="29"/>
      <c r="D923" s="297">
        <v>4990</v>
      </c>
      <c r="E923" s="178" t="s">
        <v>277</v>
      </c>
      <c r="F923" s="488">
        <v>0</v>
      </c>
      <c r="G923" s="111">
        <v>30.75</v>
      </c>
      <c r="H923" s="362" t="s">
        <v>77</v>
      </c>
      <c r="I923" s="111">
        <v>0</v>
      </c>
      <c r="J923" s="55"/>
    </row>
    <row r="924" spans="1:10" s="44" customFormat="1" ht="12.75">
      <c r="A924" s="36"/>
      <c r="B924" s="38"/>
      <c r="C924" s="103"/>
      <c r="D924" s="64"/>
      <c r="E924" s="31" t="s">
        <v>19</v>
      </c>
      <c r="F924" s="90">
        <f>SUM(F926,F928,F939)</f>
        <v>1061482</v>
      </c>
      <c r="G924" s="90">
        <f>SUM(G926,G928,G939)</f>
        <v>1055934.73</v>
      </c>
      <c r="H924" s="150">
        <f>G924*100/F924</f>
        <v>99.47740329087068</v>
      </c>
      <c r="I924" s="189">
        <v>0</v>
      </c>
      <c r="J924" s="43"/>
    </row>
    <row r="925" spans="1:9" s="35" customFormat="1" ht="12.75">
      <c r="A925" s="62"/>
      <c r="B925" s="63"/>
      <c r="C925" s="38"/>
      <c r="D925" s="38"/>
      <c r="E925" s="71" t="s">
        <v>81</v>
      </c>
      <c r="F925" s="205"/>
      <c r="G925" s="111"/>
      <c r="H925" s="97" t="s">
        <v>77</v>
      </c>
      <c r="I925" s="33"/>
    </row>
    <row r="926" spans="1:10" s="44" customFormat="1" ht="25.5">
      <c r="A926" s="36"/>
      <c r="B926" s="34"/>
      <c r="C926" s="170"/>
      <c r="D926" s="210">
        <v>6010</v>
      </c>
      <c r="E926" s="375" t="s">
        <v>135</v>
      </c>
      <c r="F926" s="336">
        <v>962000</v>
      </c>
      <c r="G926" s="513">
        <v>962000</v>
      </c>
      <c r="H926" s="97">
        <f>G926*100/F926</f>
        <v>100</v>
      </c>
      <c r="I926" s="168">
        <v>0</v>
      </c>
      <c r="J926" s="43"/>
    </row>
    <row r="927" spans="1:11" s="35" customFormat="1" ht="25.5">
      <c r="A927" s="42"/>
      <c r="B927" s="43"/>
      <c r="C927" s="282"/>
      <c r="D927" s="88"/>
      <c r="E927" s="491" t="s">
        <v>263</v>
      </c>
      <c r="F927" s="324" t="s">
        <v>77</v>
      </c>
      <c r="G927" s="507">
        <v>0</v>
      </c>
      <c r="H927" s="326" t="s">
        <v>77</v>
      </c>
      <c r="I927" s="219">
        <v>0</v>
      </c>
      <c r="K927" s="333" t="e">
        <f>SUM(#REF!,#REF!,G938)</f>
        <v>#REF!</v>
      </c>
    </row>
    <row r="928" spans="1:10" s="44" customFormat="1" ht="12.75">
      <c r="A928" s="214"/>
      <c r="B928" s="456"/>
      <c r="C928" s="546"/>
      <c r="D928" s="210">
        <v>6050</v>
      </c>
      <c r="E928" s="401" t="s">
        <v>64</v>
      </c>
      <c r="F928" s="216">
        <v>95582</v>
      </c>
      <c r="G928" s="187">
        <v>90034.73</v>
      </c>
      <c r="H928" s="32">
        <f>G928*100/F928</f>
        <v>94.19632357556863</v>
      </c>
      <c r="I928" s="67">
        <v>0</v>
      </c>
      <c r="J928" s="43"/>
    </row>
    <row r="929" spans="1:11" s="56" customFormat="1" ht="12.75">
      <c r="A929" s="223"/>
      <c r="B929" s="198"/>
      <c r="C929" s="198"/>
      <c r="D929" s="207"/>
      <c r="E929" s="475" t="s">
        <v>254</v>
      </c>
      <c r="F929" s="321" t="s">
        <v>77</v>
      </c>
      <c r="G929" s="45">
        <v>9992.85</v>
      </c>
      <c r="H929" s="323" t="s">
        <v>77</v>
      </c>
      <c r="I929" s="45">
        <v>0</v>
      </c>
      <c r="K929" s="363">
        <f>SUM(G929:G938)</f>
        <v>90034.73</v>
      </c>
    </row>
    <row r="930" spans="1:9" s="56" customFormat="1" ht="12.75">
      <c r="A930" s="198"/>
      <c r="B930" s="198"/>
      <c r="C930" s="198"/>
      <c r="D930" s="207"/>
      <c r="E930" s="552" t="s">
        <v>255</v>
      </c>
      <c r="F930" s="321" t="s">
        <v>77</v>
      </c>
      <c r="G930" s="45">
        <v>0</v>
      </c>
      <c r="H930" s="323" t="s">
        <v>77</v>
      </c>
      <c r="I930" s="45">
        <v>0</v>
      </c>
    </row>
    <row r="931" spans="1:9" s="56" customFormat="1" ht="12.75">
      <c r="A931" s="223"/>
      <c r="B931" s="198"/>
      <c r="C931" s="198"/>
      <c r="D931" s="207"/>
      <c r="E931" s="475" t="s">
        <v>256</v>
      </c>
      <c r="F931" s="321" t="s">
        <v>77</v>
      </c>
      <c r="G931" s="165">
        <v>14992.85</v>
      </c>
      <c r="H931" s="323" t="s">
        <v>77</v>
      </c>
      <c r="I931" s="45">
        <v>0</v>
      </c>
    </row>
    <row r="932" spans="1:9" s="56" customFormat="1" ht="12.75">
      <c r="A932" s="223"/>
      <c r="B932" s="198"/>
      <c r="C932" s="198"/>
      <c r="D932" s="207"/>
      <c r="E932" s="475" t="s">
        <v>257</v>
      </c>
      <c r="F932" s="321" t="s">
        <v>77</v>
      </c>
      <c r="G932" s="165">
        <v>14992.85</v>
      </c>
      <c r="H932" s="323" t="s">
        <v>77</v>
      </c>
      <c r="I932" s="45">
        <v>0</v>
      </c>
    </row>
    <row r="933" spans="1:9" s="56" customFormat="1" ht="14.25" customHeight="1">
      <c r="A933" s="198"/>
      <c r="B933" s="42"/>
      <c r="C933" s="43"/>
      <c r="D933" s="207"/>
      <c r="E933" s="552" t="s">
        <v>203</v>
      </c>
      <c r="F933" s="321" t="s">
        <v>77</v>
      </c>
      <c r="G933" s="165">
        <v>14992.85</v>
      </c>
      <c r="H933" s="323" t="s">
        <v>77</v>
      </c>
      <c r="I933" s="45">
        <v>0</v>
      </c>
    </row>
    <row r="934" spans="1:9" s="56" customFormat="1" ht="12.75">
      <c r="A934" s="223"/>
      <c r="B934" s="198"/>
      <c r="C934" s="198"/>
      <c r="D934" s="207"/>
      <c r="E934" s="584" t="s">
        <v>258</v>
      </c>
      <c r="F934" s="351" t="s">
        <v>77</v>
      </c>
      <c r="G934" s="165">
        <v>14992.85</v>
      </c>
      <c r="H934" s="328" t="s">
        <v>77</v>
      </c>
      <c r="I934" s="165">
        <v>0</v>
      </c>
    </row>
    <row r="935" spans="1:9" s="56" customFormat="1" ht="12.75">
      <c r="A935" s="198"/>
      <c r="B935" s="198"/>
      <c r="C935" s="198"/>
      <c r="D935" s="207"/>
      <c r="E935" s="552" t="s">
        <v>259</v>
      </c>
      <c r="F935" s="321" t="s">
        <v>77</v>
      </c>
      <c r="G935" s="45">
        <v>3100</v>
      </c>
      <c r="H935" s="323" t="s">
        <v>77</v>
      </c>
      <c r="I935" s="45">
        <v>0</v>
      </c>
    </row>
    <row r="936" spans="1:9" s="56" customFormat="1" ht="25.5">
      <c r="A936" s="223"/>
      <c r="B936" s="198"/>
      <c r="C936" s="198"/>
      <c r="D936" s="207"/>
      <c r="E936" s="475" t="s">
        <v>260</v>
      </c>
      <c r="F936" s="321" t="s">
        <v>77</v>
      </c>
      <c r="G936" s="45">
        <v>5000</v>
      </c>
      <c r="H936" s="323" t="s">
        <v>77</v>
      </c>
      <c r="I936" s="45">
        <v>0</v>
      </c>
    </row>
    <row r="937" spans="1:9" s="56" customFormat="1" ht="25.5">
      <c r="A937" s="223"/>
      <c r="B937" s="198"/>
      <c r="C937" s="198"/>
      <c r="D937" s="207"/>
      <c r="E937" s="475" t="s">
        <v>261</v>
      </c>
      <c r="F937" s="321" t="s">
        <v>77</v>
      </c>
      <c r="G937" s="45">
        <v>4818.48</v>
      </c>
      <c r="H937" s="323" t="s">
        <v>77</v>
      </c>
      <c r="I937" s="45">
        <v>0</v>
      </c>
    </row>
    <row r="938" spans="1:9" s="56" customFormat="1" ht="12.75">
      <c r="A938" s="42"/>
      <c r="B938" s="207"/>
      <c r="C938" s="82"/>
      <c r="D938" s="88"/>
      <c r="E938" s="552" t="s">
        <v>262</v>
      </c>
      <c r="F938" s="321" t="s">
        <v>77</v>
      </c>
      <c r="G938" s="45">
        <v>7152</v>
      </c>
      <c r="H938" s="323" t="s">
        <v>77</v>
      </c>
      <c r="I938" s="45">
        <v>0</v>
      </c>
    </row>
    <row r="939" spans="1:9" s="133" customFormat="1" ht="12.75">
      <c r="A939" s="312"/>
      <c r="B939" s="214"/>
      <c r="C939" s="544"/>
      <c r="D939" s="377">
        <v>6060</v>
      </c>
      <c r="E939" s="634" t="s">
        <v>68</v>
      </c>
      <c r="F939" s="181">
        <v>3900</v>
      </c>
      <c r="G939" s="193">
        <v>3900</v>
      </c>
      <c r="H939" s="49">
        <f>G939*100/F939</f>
        <v>100</v>
      </c>
      <c r="I939" s="67">
        <v>0</v>
      </c>
    </row>
    <row r="940" spans="1:11" s="35" customFormat="1" ht="12.75">
      <c r="A940" s="544"/>
      <c r="B940" s="307"/>
      <c r="C940" s="492"/>
      <c r="D940" s="377"/>
      <c r="E940" s="545" t="s">
        <v>348</v>
      </c>
      <c r="F940" s="647"/>
      <c r="G940" s="45">
        <v>3900</v>
      </c>
      <c r="H940" s="648"/>
      <c r="I940" s="219">
        <v>0</v>
      </c>
      <c r="J940" s="34"/>
      <c r="K940" s="333">
        <f>SUM(G940:G944)</f>
        <v>3826348.0199999996</v>
      </c>
    </row>
    <row r="941" spans="1:9" s="56" customFormat="1" ht="12.75">
      <c r="A941" s="15" t="s">
        <v>74</v>
      </c>
      <c r="B941" s="16">
        <v>35</v>
      </c>
      <c r="C941" s="55"/>
      <c r="D941" s="55"/>
      <c r="E941" s="78"/>
      <c r="F941" s="55"/>
      <c r="G941" s="464"/>
      <c r="H941" s="79" t="s">
        <v>77</v>
      </c>
      <c r="I941" s="77"/>
    </row>
    <row r="942" spans="1:9" s="5" customFormat="1" ht="13.5" thickBot="1">
      <c r="A942" s="15"/>
      <c r="B942" s="16"/>
      <c r="C942" s="55"/>
      <c r="D942" s="55"/>
      <c r="E942" s="78"/>
      <c r="F942" s="55"/>
      <c r="G942" s="464"/>
      <c r="H942" s="79"/>
      <c r="I942" s="77"/>
    </row>
    <row r="943" spans="1:9" s="35" customFormat="1" ht="13.5" thickBot="1">
      <c r="A943" s="19" t="s">
        <v>36</v>
      </c>
      <c r="B943" s="20" t="s">
        <v>69</v>
      </c>
      <c r="C943" s="649" t="s">
        <v>49</v>
      </c>
      <c r="D943" s="650"/>
      <c r="E943" s="21" t="s">
        <v>35</v>
      </c>
      <c r="F943" s="20" t="s">
        <v>78</v>
      </c>
      <c r="G943" s="386" t="s">
        <v>79</v>
      </c>
      <c r="H943" s="22" t="s">
        <v>80</v>
      </c>
      <c r="I943" s="197" t="s">
        <v>85</v>
      </c>
    </row>
    <row r="944" spans="1:9" s="35" customFormat="1" ht="12.75">
      <c r="A944" s="264">
        <v>921</v>
      </c>
      <c r="B944" s="235"/>
      <c r="C944" s="235"/>
      <c r="D944" s="236"/>
      <c r="E944" s="237" t="s">
        <v>20</v>
      </c>
      <c r="F944" s="238">
        <f>SUM(F945,F957,F969,F977,F994,F1004)</f>
        <v>4172600</v>
      </c>
      <c r="G944" s="441">
        <f>SUM(G945,G957,G969,G977,G994,G1004)</f>
        <v>3822448.0199999996</v>
      </c>
      <c r="H944" s="339">
        <f>G944*100/F944</f>
        <v>91.60830225758518</v>
      </c>
      <c r="I944" s="373">
        <f>SUM(I945,I957,I969,I977,I994,I1004)</f>
        <v>1500</v>
      </c>
    </row>
    <row r="945" spans="1:9" s="56" customFormat="1" ht="12.75">
      <c r="A945" s="14"/>
      <c r="B945" s="206">
        <v>92105</v>
      </c>
      <c r="C945" s="2"/>
      <c r="D945" s="3"/>
      <c r="E945" s="25" t="s">
        <v>22</v>
      </c>
      <c r="F945" s="46">
        <f>SUM(F946)</f>
        <v>48100</v>
      </c>
      <c r="G945" s="503">
        <f>SUM(G946)</f>
        <v>48100</v>
      </c>
      <c r="H945" s="26">
        <f>G945*100/F945</f>
        <v>100</v>
      </c>
      <c r="I945" s="27">
        <v>0</v>
      </c>
    </row>
    <row r="946" spans="1:9" s="56" customFormat="1" ht="12.75">
      <c r="A946" s="59"/>
      <c r="B946" s="28"/>
      <c r="C946" s="80"/>
      <c r="D946" s="80"/>
      <c r="E946" s="39" t="s">
        <v>75</v>
      </c>
      <c r="F946" s="181">
        <f>SUM(F948)</f>
        <v>48100</v>
      </c>
      <c r="G946" s="534">
        <f>SUM(G948)</f>
        <v>48100</v>
      </c>
      <c r="H946" s="32">
        <f>G946*100/F946</f>
        <v>100</v>
      </c>
      <c r="I946" s="33">
        <v>0</v>
      </c>
    </row>
    <row r="947" spans="1:12" s="44" customFormat="1" ht="12.75">
      <c r="A947" s="62"/>
      <c r="B947" s="63"/>
      <c r="C947" s="69"/>
      <c r="D947" s="69"/>
      <c r="E947" s="562" t="s">
        <v>81</v>
      </c>
      <c r="F947" s="183"/>
      <c r="G947" s="111"/>
      <c r="H947" s="32" t="s">
        <v>77</v>
      </c>
      <c r="I947" s="33"/>
      <c r="K947" s="332" t="s">
        <v>77</v>
      </c>
      <c r="L947" s="332">
        <f>SUM(G951:G956)</f>
        <v>48100</v>
      </c>
    </row>
    <row r="948" spans="1:11" s="44" customFormat="1" ht="12.75">
      <c r="A948" s="36"/>
      <c r="B948" s="81"/>
      <c r="C948" s="169"/>
      <c r="D948" s="160">
        <v>2820</v>
      </c>
      <c r="E948" s="161" t="s">
        <v>44</v>
      </c>
      <c r="F948" s="184">
        <v>48100</v>
      </c>
      <c r="G948" s="504">
        <v>48100</v>
      </c>
      <c r="H948" s="51">
        <f>G948*100/F948</f>
        <v>100</v>
      </c>
      <c r="I948" s="129">
        <v>0</v>
      </c>
      <c r="K948" s="332" t="s">
        <v>77</v>
      </c>
    </row>
    <row r="949" spans="1:9" s="44" customFormat="1" ht="12.75">
      <c r="A949" s="62"/>
      <c r="B949" s="36"/>
      <c r="C949" s="34"/>
      <c r="D949" s="34"/>
      <c r="E949" s="163" t="s">
        <v>34</v>
      </c>
      <c r="F949" s="34"/>
      <c r="G949" s="467"/>
      <c r="H949" s="115" t="s">
        <v>77</v>
      </c>
      <c r="I949" s="122"/>
    </row>
    <row r="950" spans="1:9" s="44" customFormat="1" ht="12.75">
      <c r="A950" s="59"/>
      <c r="B950" s="28"/>
      <c r="C950" s="402"/>
      <c r="D950" s="402"/>
      <c r="E950" s="404" t="s">
        <v>112</v>
      </c>
      <c r="F950" s="100"/>
      <c r="G950" s="461"/>
      <c r="H950" s="23"/>
      <c r="I950" s="116"/>
    </row>
    <row r="951" spans="1:12" s="44" customFormat="1" ht="12.75">
      <c r="A951" s="42"/>
      <c r="B951" s="207"/>
      <c r="C951" s="43"/>
      <c r="D951" s="43"/>
      <c r="E951" s="379" t="s">
        <v>113</v>
      </c>
      <c r="F951" s="322"/>
      <c r="G951" s="45">
        <v>2600</v>
      </c>
      <c r="H951" s="330"/>
      <c r="I951" s="45">
        <v>0</v>
      </c>
      <c r="L951" s="332">
        <f>SUM(G951:G956)</f>
        <v>48100</v>
      </c>
    </row>
    <row r="952" spans="1:9" s="44" customFormat="1" ht="12.75">
      <c r="A952" s="198"/>
      <c r="B952" s="42"/>
      <c r="C952" s="43"/>
      <c r="D952" s="43"/>
      <c r="E952" s="379" t="s">
        <v>13</v>
      </c>
      <c r="F952" s="322"/>
      <c r="G952" s="45">
        <v>9500</v>
      </c>
      <c r="H952" s="330"/>
      <c r="I952" s="45">
        <v>0</v>
      </c>
    </row>
    <row r="953" spans="1:9" s="44" customFormat="1" ht="12.75">
      <c r="A953" s="198"/>
      <c r="B953" s="42"/>
      <c r="C953" s="43"/>
      <c r="D953" s="43"/>
      <c r="E953" s="379" t="s">
        <v>114</v>
      </c>
      <c r="F953" s="322"/>
      <c r="G953" s="45">
        <v>900</v>
      </c>
      <c r="H953" s="330"/>
      <c r="I953" s="45">
        <v>0</v>
      </c>
    </row>
    <row r="954" spans="1:9" s="5" customFormat="1" ht="12.75">
      <c r="A954" s="42"/>
      <c r="B954" s="207"/>
      <c r="C954" s="43"/>
      <c r="D954" s="43"/>
      <c r="E954" s="379" t="s">
        <v>145</v>
      </c>
      <c r="F954" s="322"/>
      <c r="G954" s="45">
        <v>9000</v>
      </c>
      <c r="H954" s="330"/>
      <c r="I954" s="45">
        <v>0</v>
      </c>
    </row>
    <row r="955" spans="1:9" s="35" customFormat="1" ht="12.75">
      <c r="A955" s="198"/>
      <c r="B955" s="42"/>
      <c r="C955" s="43"/>
      <c r="D955" s="207"/>
      <c r="E955" s="383" t="s">
        <v>115</v>
      </c>
      <c r="F955" s="322"/>
      <c r="G955" s="45">
        <v>7000</v>
      </c>
      <c r="H955" s="330"/>
      <c r="I955" s="45">
        <v>0</v>
      </c>
    </row>
    <row r="956" spans="1:9" s="35" customFormat="1" ht="12.75">
      <c r="A956" s="42"/>
      <c r="B956" s="208"/>
      <c r="C956" s="82"/>
      <c r="D956" s="88"/>
      <c r="E956" s="379" t="s">
        <v>349</v>
      </c>
      <c r="F956" s="322"/>
      <c r="G956" s="45">
        <v>19100</v>
      </c>
      <c r="H956" s="330"/>
      <c r="I956" s="45">
        <v>0</v>
      </c>
    </row>
    <row r="957" spans="1:9" s="56" customFormat="1" ht="12.75">
      <c r="A957" s="13"/>
      <c r="B957" s="92">
        <v>92109</v>
      </c>
      <c r="C957" s="8"/>
      <c r="D957" s="9"/>
      <c r="E957" s="93" t="s">
        <v>116</v>
      </c>
      <c r="F957" s="185">
        <f>SUM(F958,F965)</f>
        <v>798762</v>
      </c>
      <c r="G957" s="185">
        <f>SUM(G958,G965)</f>
        <v>797212.49</v>
      </c>
      <c r="H957" s="26">
        <f>G957*100/F957</f>
        <v>99.80601105210313</v>
      </c>
      <c r="I957" s="58">
        <f>SUM(I958,I965)</f>
        <v>0</v>
      </c>
    </row>
    <row r="958" spans="1:9" s="5" customFormat="1" ht="12.75">
      <c r="A958" s="59"/>
      <c r="B958" s="124"/>
      <c r="C958" s="30"/>
      <c r="D958" s="29"/>
      <c r="E958" s="31" t="s">
        <v>75</v>
      </c>
      <c r="F958" s="90">
        <f>SUM(F960:F964)</f>
        <v>791462</v>
      </c>
      <c r="G958" s="90">
        <f>SUM(G960:G964)</f>
        <v>789912.49</v>
      </c>
      <c r="H958" s="32">
        <f>G958*100/F958</f>
        <v>99.80422180723774</v>
      </c>
      <c r="I958" s="33">
        <f>SUM(I960:I964)</f>
        <v>0</v>
      </c>
    </row>
    <row r="959" spans="1:9" s="35" customFormat="1" ht="12.75">
      <c r="A959" s="62"/>
      <c r="B959" s="63"/>
      <c r="C959" s="38"/>
      <c r="D959" s="38"/>
      <c r="E959" s="39" t="s">
        <v>81</v>
      </c>
      <c r="F959" s="40"/>
      <c r="G959" s="111"/>
      <c r="H959" s="49" t="s">
        <v>77</v>
      </c>
      <c r="I959" s="48"/>
    </row>
    <row r="960" spans="1:9" s="35" customFormat="1" ht="25.5">
      <c r="A960" s="62"/>
      <c r="B960" s="36"/>
      <c r="C960" s="38"/>
      <c r="D960" s="41">
        <v>2480</v>
      </c>
      <c r="E960" s="39" t="s">
        <v>217</v>
      </c>
      <c r="F960" s="87">
        <v>714000</v>
      </c>
      <c r="G960" s="504">
        <v>714000</v>
      </c>
      <c r="H960" s="186">
        <f>G960*100/F960</f>
        <v>100</v>
      </c>
      <c r="I960" s="48">
        <v>0</v>
      </c>
    </row>
    <row r="961" spans="1:9" s="56" customFormat="1" ht="12.75">
      <c r="A961" s="62"/>
      <c r="B961" s="36"/>
      <c r="C961" s="53"/>
      <c r="D961" s="53"/>
      <c r="E961" s="54" t="s">
        <v>218</v>
      </c>
      <c r="F961" s="52"/>
      <c r="G961" s="461"/>
      <c r="H961" s="128" t="s">
        <v>77</v>
      </c>
      <c r="I961" s="187"/>
    </row>
    <row r="962" spans="1:10" s="35" customFormat="1" ht="12.75">
      <c r="A962" s="62"/>
      <c r="B962" s="36"/>
      <c r="C962" s="53"/>
      <c r="D962" s="415">
        <v>4210</v>
      </c>
      <c r="E962" s="54" t="s">
        <v>158</v>
      </c>
      <c r="F962" s="47">
        <v>53992</v>
      </c>
      <c r="G962" s="111">
        <v>53731.79</v>
      </c>
      <c r="H962" s="32">
        <f>G962*100/F962</f>
        <v>99.51805823084902</v>
      </c>
      <c r="I962" s="33">
        <v>0</v>
      </c>
      <c r="J962" s="34"/>
    </row>
    <row r="963" spans="1:10" s="35" customFormat="1" ht="12.75">
      <c r="A963" s="62"/>
      <c r="B963" s="36"/>
      <c r="C963" s="64"/>
      <c r="D963" s="72">
        <v>4270</v>
      </c>
      <c r="E963" s="31" t="s">
        <v>159</v>
      </c>
      <c r="F963" s="47">
        <v>5000</v>
      </c>
      <c r="G963" s="111">
        <v>5000</v>
      </c>
      <c r="H963" s="32">
        <f>G963*100/F963</f>
        <v>100</v>
      </c>
      <c r="I963" s="33">
        <v>0</v>
      </c>
      <c r="J963" s="34"/>
    </row>
    <row r="964" spans="1:10" s="35" customFormat="1" ht="12.75">
      <c r="A964" s="62"/>
      <c r="B964" s="75"/>
      <c r="C964" s="64"/>
      <c r="D964" s="72">
        <v>4300</v>
      </c>
      <c r="E964" s="31" t="s">
        <v>161</v>
      </c>
      <c r="F964" s="47">
        <v>18470</v>
      </c>
      <c r="G964" s="111">
        <v>17180.7</v>
      </c>
      <c r="H964" s="32">
        <f>G964*100/F964</f>
        <v>93.01949106659448</v>
      </c>
      <c r="I964" s="33">
        <v>0</v>
      </c>
      <c r="J964" s="34"/>
    </row>
    <row r="965" spans="1:10" s="44" customFormat="1" ht="12.75">
      <c r="A965" s="36"/>
      <c r="B965" s="38"/>
      <c r="C965" s="103"/>
      <c r="D965" s="64"/>
      <c r="E965" s="31" t="s">
        <v>19</v>
      </c>
      <c r="F965" s="90">
        <f>SUM(F967)</f>
        <v>7300</v>
      </c>
      <c r="G965" s="90">
        <f>SUM(G967)</f>
        <v>7300</v>
      </c>
      <c r="H965" s="150">
        <f>G965*100/F965</f>
        <v>100</v>
      </c>
      <c r="I965" s="189">
        <f>SUM(I967)</f>
        <v>0</v>
      </c>
      <c r="J965" s="43"/>
    </row>
    <row r="966" spans="1:9" s="35" customFormat="1" ht="12.75">
      <c r="A966" s="62"/>
      <c r="B966" s="63"/>
      <c r="C966" s="38"/>
      <c r="D966" s="38"/>
      <c r="E966" s="71" t="s">
        <v>81</v>
      </c>
      <c r="F966" s="205"/>
      <c r="G966" s="111"/>
      <c r="H966" s="97" t="s">
        <v>77</v>
      </c>
      <c r="I966" s="33"/>
    </row>
    <row r="967" spans="1:10" s="44" customFormat="1" ht="12.75">
      <c r="A967" s="270"/>
      <c r="B967" s="312"/>
      <c r="C967" s="548"/>
      <c r="D967" s="210">
        <v>6050</v>
      </c>
      <c r="E967" s="401" t="s">
        <v>64</v>
      </c>
      <c r="F967" s="216">
        <v>7300</v>
      </c>
      <c r="G967" s="187">
        <v>7300</v>
      </c>
      <c r="H967" s="32">
        <f>G967*100/F967</f>
        <v>100</v>
      </c>
      <c r="I967" s="67">
        <v>0</v>
      </c>
      <c r="J967" s="43"/>
    </row>
    <row r="968" spans="1:9" s="56" customFormat="1" ht="25.5">
      <c r="A968" s="42"/>
      <c r="B968" s="282"/>
      <c r="C968" s="282"/>
      <c r="D968" s="88"/>
      <c r="E968" s="552" t="s">
        <v>264</v>
      </c>
      <c r="F968" s="321" t="s">
        <v>77</v>
      </c>
      <c r="G968" s="45">
        <v>7300</v>
      </c>
      <c r="H968" s="323" t="s">
        <v>77</v>
      </c>
      <c r="I968" s="45">
        <v>0</v>
      </c>
    </row>
    <row r="969" spans="1:9" s="56" customFormat="1" ht="12.75">
      <c r="A969" s="13"/>
      <c r="B969" s="92">
        <v>92116</v>
      </c>
      <c r="C969" s="8"/>
      <c r="D969" s="9"/>
      <c r="E969" s="93" t="s">
        <v>70</v>
      </c>
      <c r="F969" s="185">
        <f>SUM(F970)</f>
        <v>502000</v>
      </c>
      <c r="G969" s="185">
        <f>SUM(G970)</f>
        <v>502000</v>
      </c>
      <c r="H969" s="26">
        <f>G969*100/F969</f>
        <v>100</v>
      </c>
      <c r="I969" s="58">
        <f>SUM(I970)</f>
        <v>0</v>
      </c>
    </row>
    <row r="970" spans="1:10" s="18" customFormat="1" ht="12.75">
      <c r="A970" s="59"/>
      <c r="B970" s="30"/>
      <c r="C970" s="30"/>
      <c r="D970" s="29"/>
      <c r="E970" s="31" t="s">
        <v>75</v>
      </c>
      <c r="F970" s="90">
        <f>SUM(F972)</f>
        <v>502000</v>
      </c>
      <c r="G970" s="146">
        <f>SUM(G972)</f>
        <v>502000</v>
      </c>
      <c r="H970" s="32">
        <f>G970*100/F970</f>
        <v>100</v>
      </c>
      <c r="I970" s="33">
        <v>0</v>
      </c>
      <c r="J970" s="17"/>
    </row>
    <row r="971" spans="1:9" s="35" customFormat="1" ht="12.75">
      <c r="A971" s="62"/>
      <c r="B971" s="458"/>
      <c r="C971" s="101"/>
      <c r="D971" s="69"/>
      <c r="E971" s="71" t="s">
        <v>81</v>
      </c>
      <c r="F971" s="205"/>
      <c r="G971" s="111"/>
      <c r="H971" s="32" t="s">
        <v>77</v>
      </c>
      <c r="I971" s="33"/>
    </row>
    <row r="972" spans="1:9" s="56" customFormat="1" ht="25.5">
      <c r="A972" s="36"/>
      <c r="B972" s="34"/>
      <c r="C972" s="37"/>
      <c r="D972" s="41">
        <v>2480</v>
      </c>
      <c r="E972" s="39" t="s">
        <v>217</v>
      </c>
      <c r="F972" s="87">
        <v>502000</v>
      </c>
      <c r="G972" s="504">
        <v>502000</v>
      </c>
      <c r="H972" s="186">
        <f>G972*100/F972</f>
        <v>100</v>
      </c>
      <c r="I972" s="48">
        <v>0</v>
      </c>
    </row>
    <row r="973" spans="1:9" s="35" customFormat="1" ht="25.5">
      <c r="A973" s="75"/>
      <c r="B973" s="108"/>
      <c r="C973" s="52"/>
      <c r="D973" s="53"/>
      <c r="E973" s="54" t="s">
        <v>219</v>
      </c>
      <c r="F973" s="52"/>
      <c r="G973" s="461"/>
      <c r="H973" s="128" t="s">
        <v>77</v>
      </c>
      <c r="I973" s="187"/>
    </row>
    <row r="974" spans="1:9" s="35" customFormat="1" ht="12.75">
      <c r="A974" s="15" t="s">
        <v>74</v>
      </c>
      <c r="B974" s="16">
        <v>36</v>
      </c>
      <c r="C974" s="55"/>
      <c r="D974" s="55"/>
      <c r="E974" s="78"/>
      <c r="F974" s="55"/>
      <c r="G974" s="464"/>
      <c r="H974" s="79" t="s">
        <v>77</v>
      </c>
      <c r="I974" s="77"/>
    </row>
    <row r="975" spans="1:9" s="35" customFormat="1" ht="13.5" thickBot="1">
      <c r="A975" s="15"/>
      <c r="B975" s="16"/>
      <c r="C975" s="55"/>
      <c r="D975" s="55"/>
      <c r="E975" s="78"/>
      <c r="F975" s="55"/>
      <c r="G975" s="464"/>
      <c r="H975" s="79"/>
      <c r="I975" s="77"/>
    </row>
    <row r="976" spans="1:9" s="35" customFormat="1" ht="13.5" thickBot="1">
      <c r="A976" s="19" t="s">
        <v>36</v>
      </c>
      <c r="B976" s="20" t="s">
        <v>69</v>
      </c>
      <c r="C976" s="649" t="s">
        <v>49</v>
      </c>
      <c r="D976" s="650"/>
      <c r="E976" s="21" t="s">
        <v>35</v>
      </c>
      <c r="F976" s="20" t="s">
        <v>78</v>
      </c>
      <c r="G976" s="386" t="s">
        <v>79</v>
      </c>
      <c r="H976" s="22" t="s">
        <v>80</v>
      </c>
      <c r="I976" s="197" t="s">
        <v>85</v>
      </c>
    </row>
    <row r="977" spans="1:9" s="56" customFormat="1" ht="12.75">
      <c r="A977" s="13"/>
      <c r="B977" s="98">
        <v>92118</v>
      </c>
      <c r="C977" s="2"/>
      <c r="D977" s="3"/>
      <c r="E977" s="93" t="s">
        <v>51</v>
      </c>
      <c r="F977" s="185">
        <f>SUM(F986,F978)</f>
        <v>2238000</v>
      </c>
      <c r="G977" s="515">
        <f>SUM(G986,G978)</f>
        <v>2234839.78</v>
      </c>
      <c r="H977" s="26">
        <f>G977*100/F977</f>
        <v>99.85879267202859</v>
      </c>
      <c r="I977" s="58">
        <f>SUM(I986,I978)</f>
        <v>0</v>
      </c>
    </row>
    <row r="978" spans="1:9" s="35" customFormat="1" ht="12.75">
      <c r="A978" s="28"/>
      <c r="B978" s="80"/>
      <c r="C978" s="30"/>
      <c r="D978" s="29"/>
      <c r="E978" s="31" t="s">
        <v>75</v>
      </c>
      <c r="F978" s="90">
        <f>SUM(F980:F985)</f>
        <v>395000</v>
      </c>
      <c r="G978" s="90">
        <f>SUM(G980:G985)</f>
        <v>392299.87999999995</v>
      </c>
      <c r="H978" s="32">
        <f>G978*100/F978</f>
        <v>99.31642531645568</v>
      </c>
      <c r="I978" s="33">
        <f>SUM(I980:I986)</f>
        <v>0</v>
      </c>
    </row>
    <row r="979" spans="1:9" s="35" customFormat="1" ht="12.75">
      <c r="A979" s="62"/>
      <c r="B979" s="63"/>
      <c r="C979" s="38"/>
      <c r="D979" s="38"/>
      <c r="E979" s="39" t="s">
        <v>81</v>
      </c>
      <c r="F979" s="40"/>
      <c r="G979" s="111"/>
      <c r="H979" s="115" t="s">
        <v>77</v>
      </c>
      <c r="I979" s="158"/>
    </row>
    <row r="980" spans="1:11" s="35" customFormat="1" ht="25.5">
      <c r="A980" s="59"/>
      <c r="B980" s="28"/>
      <c r="C980" s="80"/>
      <c r="D980" s="41">
        <v>2480</v>
      </c>
      <c r="E980" s="39" t="s">
        <v>217</v>
      </c>
      <c r="F980" s="87">
        <v>360000</v>
      </c>
      <c r="G980" s="504">
        <v>360000</v>
      </c>
      <c r="H980" s="51">
        <f>G980*100/F980</f>
        <v>100</v>
      </c>
      <c r="I980" s="129">
        <v>0</v>
      </c>
      <c r="J980" s="34"/>
      <c r="K980" s="333">
        <f>SUM(G989:G994)</f>
        <v>3361340.25</v>
      </c>
    </row>
    <row r="981" spans="1:10" s="44" customFormat="1" ht="12.75">
      <c r="A981" s="62"/>
      <c r="B981" s="36"/>
      <c r="C981" s="53"/>
      <c r="D981" s="53"/>
      <c r="E981" s="54" t="s">
        <v>220</v>
      </c>
      <c r="F981" s="52"/>
      <c r="G981" s="462"/>
      <c r="H981" s="23" t="s">
        <v>77</v>
      </c>
      <c r="I981" s="116"/>
      <c r="J981" s="43"/>
    </row>
    <row r="982" spans="1:10" s="35" customFormat="1" ht="12.75">
      <c r="A982" s="62"/>
      <c r="B982" s="36"/>
      <c r="C982" s="53"/>
      <c r="D982" s="415">
        <v>4210</v>
      </c>
      <c r="E982" s="54" t="s">
        <v>158</v>
      </c>
      <c r="F982" s="47">
        <v>13233</v>
      </c>
      <c r="G982" s="111">
        <v>13155.16</v>
      </c>
      <c r="H982" s="32">
        <f>G982*100/F982</f>
        <v>99.41177359631224</v>
      </c>
      <c r="I982" s="33">
        <v>0</v>
      </c>
      <c r="J982" s="34"/>
    </row>
    <row r="983" spans="1:9" s="35" customFormat="1" ht="12.75">
      <c r="A983" s="62"/>
      <c r="B983" s="36"/>
      <c r="C983" s="64"/>
      <c r="D983" s="72">
        <v>4260</v>
      </c>
      <c r="E983" s="31" t="s">
        <v>162</v>
      </c>
      <c r="F983" s="47">
        <v>17967</v>
      </c>
      <c r="G983" s="111">
        <v>16040.6</v>
      </c>
      <c r="H983" s="32">
        <f>G983*100/F983</f>
        <v>89.2781209996104</v>
      </c>
      <c r="I983" s="33">
        <v>0</v>
      </c>
    </row>
    <row r="984" spans="1:10" s="35" customFormat="1" ht="12.75">
      <c r="A984" s="62"/>
      <c r="B984" s="36"/>
      <c r="C984" s="64"/>
      <c r="D984" s="72">
        <v>4300</v>
      </c>
      <c r="E984" s="31" t="s">
        <v>161</v>
      </c>
      <c r="F984" s="47">
        <v>3500</v>
      </c>
      <c r="G984" s="111">
        <v>2823.12</v>
      </c>
      <c r="H984" s="32">
        <f>G984*100/F984</f>
        <v>80.66057142857143</v>
      </c>
      <c r="I984" s="33">
        <v>0</v>
      </c>
      <c r="J984" s="34"/>
    </row>
    <row r="985" spans="1:10" s="18" customFormat="1" ht="51">
      <c r="A985" s="36"/>
      <c r="B985" s="367"/>
      <c r="C985" s="64"/>
      <c r="D985" s="72">
        <v>4560</v>
      </c>
      <c r="E985" s="31" t="s">
        <v>343</v>
      </c>
      <c r="F985" s="47">
        <v>300</v>
      </c>
      <c r="G985" s="111">
        <v>281</v>
      </c>
      <c r="H985" s="32">
        <f>G985*100/F985</f>
        <v>93.66666666666667</v>
      </c>
      <c r="I985" s="33">
        <v>0</v>
      </c>
      <c r="J985" s="17"/>
    </row>
    <row r="986" spans="1:9" s="5" customFormat="1" ht="12.75">
      <c r="A986" s="28"/>
      <c r="B986" s="55"/>
      <c r="C986" s="30"/>
      <c r="D986" s="29"/>
      <c r="E986" s="31" t="s">
        <v>19</v>
      </c>
      <c r="F986" s="90">
        <f>SUM(F988,F990,F992)</f>
        <v>1843000</v>
      </c>
      <c r="G986" s="90">
        <f>SUM(G988,G990,G992)</f>
        <v>1842539.9</v>
      </c>
      <c r="H986" s="32">
        <f>G986*100/F986</f>
        <v>99.97503526858382</v>
      </c>
      <c r="I986" s="67">
        <f>SUM(I988,I990,I992)</f>
        <v>0</v>
      </c>
    </row>
    <row r="987" spans="1:13" s="133" customFormat="1" ht="12.75">
      <c r="A987" s="62"/>
      <c r="B987" s="63"/>
      <c r="C987" s="69"/>
      <c r="D987" s="69"/>
      <c r="E987" s="71" t="s">
        <v>81</v>
      </c>
      <c r="F987" s="205"/>
      <c r="G987" s="111"/>
      <c r="H987" s="32" t="s">
        <v>77</v>
      </c>
      <c r="I987" s="33"/>
      <c r="K987" s="418">
        <f>SUM(F995:F1011)</f>
        <v>1164429</v>
      </c>
      <c r="L987" s="319">
        <f>SUM(G995:G1011)</f>
        <v>602536.65</v>
      </c>
      <c r="M987" s="319">
        <f>SUM(I995:I1011)</f>
        <v>4500</v>
      </c>
    </row>
    <row r="988" spans="1:9" s="35" customFormat="1" ht="12.75">
      <c r="A988" s="36"/>
      <c r="B988" s="81"/>
      <c r="C988" s="343"/>
      <c r="D988" s="293">
        <v>6050</v>
      </c>
      <c r="E988" s="375" t="s">
        <v>64</v>
      </c>
      <c r="F988" s="189">
        <v>369199</v>
      </c>
      <c r="G988" s="513">
        <v>368739.55</v>
      </c>
      <c r="H988" s="97">
        <f>G988*100/F988</f>
        <v>99.8755549175377</v>
      </c>
      <c r="I988" s="168">
        <f>SUM(I989)</f>
        <v>0</v>
      </c>
    </row>
    <row r="989" spans="1:9" s="133" customFormat="1" ht="38.25">
      <c r="A989" s="42"/>
      <c r="B989" s="207"/>
      <c r="C989" s="82"/>
      <c r="D989" s="88"/>
      <c r="E989" s="473" t="s">
        <v>187</v>
      </c>
      <c r="F989" s="351" t="s">
        <v>77</v>
      </c>
      <c r="G989" s="507">
        <v>368739.55</v>
      </c>
      <c r="H989" s="326" t="s">
        <v>77</v>
      </c>
      <c r="I989" s="219">
        <v>0</v>
      </c>
    </row>
    <row r="990" spans="1:9" s="35" customFormat="1" ht="12.75">
      <c r="A990" s="36"/>
      <c r="B990" s="81"/>
      <c r="C990" s="343"/>
      <c r="D990" s="293">
        <v>6057</v>
      </c>
      <c r="E990" s="375" t="s">
        <v>64</v>
      </c>
      <c r="F990" s="189">
        <v>647441</v>
      </c>
      <c r="G990" s="513">
        <v>647440.5</v>
      </c>
      <c r="H990" s="97">
        <f>G990*100/F990</f>
        <v>99.99992277288587</v>
      </c>
      <c r="I990" s="168">
        <v>0</v>
      </c>
    </row>
    <row r="991" spans="1:9" s="133" customFormat="1" ht="38.25">
      <c r="A991" s="42"/>
      <c r="B991" s="207"/>
      <c r="C991" s="43"/>
      <c r="D991" s="207"/>
      <c r="E991" s="473" t="s">
        <v>187</v>
      </c>
      <c r="F991" s="351" t="s">
        <v>77</v>
      </c>
      <c r="G991" s="507">
        <v>647440.5</v>
      </c>
      <c r="H991" s="326" t="s">
        <v>77</v>
      </c>
      <c r="I991" s="219">
        <v>0</v>
      </c>
    </row>
    <row r="992" spans="1:9" s="35" customFormat="1" ht="12.75">
      <c r="A992" s="62"/>
      <c r="B992" s="36"/>
      <c r="C992" s="343"/>
      <c r="D992" s="293">
        <v>6059</v>
      </c>
      <c r="E992" s="375" t="s">
        <v>64</v>
      </c>
      <c r="F992" s="189">
        <v>826360</v>
      </c>
      <c r="G992" s="513">
        <v>826359.85</v>
      </c>
      <c r="H992" s="97">
        <f>G992*100/F992</f>
        <v>99.99998184810494</v>
      </c>
      <c r="I992" s="168">
        <v>0</v>
      </c>
    </row>
    <row r="993" spans="1:9" s="133" customFormat="1" ht="38.25">
      <c r="A993" s="42"/>
      <c r="B993" s="88"/>
      <c r="C993" s="82"/>
      <c r="D993" s="88"/>
      <c r="E993" s="473" t="s">
        <v>187</v>
      </c>
      <c r="F993" s="351" t="s">
        <v>77</v>
      </c>
      <c r="G993" s="507">
        <v>826359.85</v>
      </c>
      <c r="H993" s="326" t="s">
        <v>77</v>
      </c>
      <c r="I993" s="219">
        <v>0</v>
      </c>
    </row>
    <row r="994" spans="1:9" s="35" customFormat="1" ht="12.75">
      <c r="A994" s="13"/>
      <c r="B994" s="98">
        <v>92120</v>
      </c>
      <c r="C994" s="2"/>
      <c r="D994" s="3"/>
      <c r="E994" s="25" t="s">
        <v>148</v>
      </c>
      <c r="F994" s="89">
        <f>SUM(F995)</f>
        <v>95000</v>
      </c>
      <c r="G994" s="89">
        <f>SUM(G995)</f>
        <v>45000</v>
      </c>
      <c r="H994" s="361">
        <f>G994*100/F994</f>
        <v>47.36842105263158</v>
      </c>
      <c r="I994" s="27">
        <f>SUM(I995)</f>
        <v>0</v>
      </c>
    </row>
    <row r="995" spans="1:9" s="5" customFormat="1" ht="12.75">
      <c r="A995" s="28"/>
      <c r="B995" s="80"/>
      <c r="C995" s="30"/>
      <c r="D995" s="29"/>
      <c r="E995" s="31" t="s">
        <v>19</v>
      </c>
      <c r="F995" s="90">
        <f>SUM(F997,F1002)</f>
        <v>95000</v>
      </c>
      <c r="G995" s="90">
        <f>SUM(G997,G1002)</f>
        <v>45000</v>
      </c>
      <c r="H995" s="32">
        <f>G995*100/F995</f>
        <v>47.36842105263158</v>
      </c>
      <c r="I995" s="67">
        <f>SUM(I997,I1002)</f>
        <v>0</v>
      </c>
    </row>
    <row r="996" spans="1:13" s="133" customFormat="1" ht="12.75">
      <c r="A996" s="62"/>
      <c r="B996" s="63"/>
      <c r="C996" s="38"/>
      <c r="D996" s="38"/>
      <c r="E996" s="39" t="s">
        <v>81</v>
      </c>
      <c r="F996" s="40"/>
      <c r="G996" s="158"/>
      <c r="H996" s="49" t="s">
        <v>77</v>
      </c>
      <c r="I996" s="48"/>
      <c r="K996" s="418">
        <f>SUM(F1021:F1034)</f>
        <v>2090000</v>
      </c>
      <c r="L996" s="319">
        <f>SUM(G1021:G1034)</f>
        <v>2465248.04</v>
      </c>
      <c r="M996" s="319">
        <f>SUM(I1021:I1034)</f>
        <v>0</v>
      </c>
    </row>
    <row r="997" spans="1:9" s="35" customFormat="1" ht="12.75">
      <c r="A997" s="62"/>
      <c r="B997" s="36"/>
      <c r="C997" s="343"/>
      <c r="D997" s="293">
        <v>6050</v>
      </c>
      <c r="E997" s="375" t="s">
        <v>64</v>
      </c>
      <c r="F997" s="189">
        <v>45000</v>
      </c>
      <c r="G997" s="513">
        <v>45000</v>
      </c>
      <c r="H997" s="97">
        <f>G997*100/F997</f>
        <v>100</v>
      </c>
      <c r="I997" s="168">
        <f>SUM(I998)</f>
        <v>0</v>
      </c>
    </row>
    <row r="998" spans="1:9" s="133" customFormat="1" ht="25.5">
      <c r="A998" s="208"/>
      <c r="B998" s="88"/>
      <c r="C998" s="82"/>
      <c r="D998" s="88"/>
      <c r="E998" s="473" t="s">
        <v>265</v>
      </c>
      <c r="F998" s="351" t="s">
        <v>77</v>
      </c>
      <c r="G998" s="507">
        <v>45000</v>
      </c>
      <c r="H998" s="326" t="s">
        <v>77</v>
      </c>
      <c r="I998" s="219">
        <v>0</v>
      </c>
    </row>
    <row r="999" spans="1:9" s="35" customFormat="1" ht="12.75">
      <c r="A999" s="15" t="s">
        <v>74</v>
      </c>
      <c r="B999" s="16">
        <v>37</v>
      </c>
      <c r="C999" s="55"/>
      <c r="D999" s="55"/>
      <c r="E999" s="78"/>
      <c r="F999" s="55"/>
      <c r="G999" s="464"/>
      <c r="H999" s="79" t="s">
        <v>77</v>
      </c>
      <c r="I999" s="77"/>
    </row>
    <row r="1000" spans="1:9" s="35" customFormat="1" ht="13.5" thickBot="1">
      <c r="A1000" s="15"/>
      <c r="B1000" s="16"/>
      <c r="C1000" s="55"/>
      <c r="D1000" s="55"/>
      <c r="E1000" s="78"/>
      <c r="F1000" s="55"/>
      <c r="G1000" s="464"/>
      <c r="H1000" s="79"/>
      <c r="I1000" s="77"/>
    </row>
    <row r="1001" spans="1:9" s="35" customFormat="1" ht="13.5" thickBot="1">
      <c r="A1001" s="19" t="s">
        <v>36</v>
      </c>
      <c r="B1001" s="20" t="s">
        <v>69</v>
      </c>
      <c r="C1001" s="649" t="s">
        <v>49</v>
      </c>
      <c r="D1001" s="650"/>
      <c r="E1001" s="21" t="s">
        <v>35</v>
      </c>
      <c r="F1001" s="20" t="s">
        <v>78</v>
      </c>
      <c r="G1001" s="386" t="s">
        <v>79</v>
      </c>
      <c r="H1001" s="22" t="s">
        <v>80</v>
      </c>
      <c r="I1001" s="197" t="s">
        <v>85</v>
      </c>
    </row>
    <row r="1002" spans="1:9" s="35" customFormat="1" ht="51">
      <c r="A1002" s="62"/>
      <c r="B1002" s="36"/>
      <c r="C1002" s="343"/>
      <c r="D1002" s="293">
        <v>6570</v>
      </c>
      <c r="E1002" s="375" t="s">
        <v>204</v>
      </c>
      <c r="F1002" s="189">
        <v>50000</v>
      </c>
      <c r="G1002" s="513">
        <v>0</v>
      </c>
      <c r="H1002" s="97">
        <f>G1002*100/F1002</f>
        <v>0</v>
      </c>
      <c r="I1002" s="168">
        <v>0</v>
      </c>
    </row>
    <row r="1003" spans="1:9" s="133" customFormat="1" ht="38.25">
      <c r="A1003" s="42"/>
      <c r="B1003" s="208"/>
      <c r="C1003" s="82"/>
      <c r="D1003" s="88"/>
      <c r="E1003" s="473" t="s">
        <v>205</v>
      </c>
      <c r="F1003" s="351" t="s">
        <v>77</v>
      </c>
      <c r="G1003" s="507">
        <v>0</v>
      </c>
      <c r="H1003" s="326" t="s">
        <v>77</v>
      </c>
      <c r="I1003" s="219">
        <v>0</v>
      </c>
    </row>
    <row r="1004" spans="1:9" s="56" customFormat="1" ht="12.75">
      <c r="A1004" s="13"/>
      <c r="B1004" s="92">
        <v>92195</v>
      </c>
      <c r="C1004" s="8"/>
      <c r="D1004" s="9"/>
      <c r="E1004" s="25" t="s">
        <v>56</v>
      </c>
      <c r="F1004" s="89">
        <f>SUM(F1005,F1014)</f>
        <v>490738</v>
      </c>
      <c r="G1004" s="89">
        <f>SUM(G1005,G1014)</f>
        <v>195295.75</v>
      </c>
      <c r="H1004" s="26">
        <f>G1004*100/F1004</f>
        <v>39.79633735312937</v>
      </c>
      <c r="I1004" s="27">
        <f>SUM(I1005)</f>
        <v>1500</v>
      </c>
    </row>
    <row r="1005" spans="1:10" s="18" customFormat="1" ht="38.25">
      <c r="A1005" s="59"/>
      <c r="B1005" s="124"/>
      <c r="C1005" s="30"/>
      <c r="D1005" s="29"/>
      <c r="E1005" s="31" t="s">
        <v>122</v>
      </c>
      <c r="F1005" s="90">
        <f>SUM(F1007:F1008,F1009:F1013)</f>
        <v>260738</v>
      </c>
      <c r="G1005" s="90">
        <f>SUM(G1007:G1008,G1009:G1013)</f>
        <v>155000.95</v>
      </c>
      <c r="H1005" s="32">
        <f>G1005*100/F1005</f>
        <v>59.44701194302327</v>
      </c>
      <c r="I1005" s="33">
        <f>SUM(I1007:I1011)</f>
        <v>1500</v>
      </c>
      <c r="J1005" s="17"/>
    </row>
    <row r="1006" spans="1:9" s="35" customFormat="1" ht="12.75">
      <c r="A1006" s="62"/>
      <c r="B1006" s="63"/>
      <c r="C1006" s="69"/>
      <c r="D1006" s="69"/>
      <c r="E1006" s="71" t="s">
        <v>81</v>
      </c>
      <c r="F1006" s="102"/>
      <c r="G1006" s="111"/>
      <c r="H1006" s="23" t="s">
        <v>77</v>
      </c>
      <c r="I1006" s="111"/>
    </row>
    <row r="1007" spans="1:10" s="35" customFormat="1" ht="12.75">
      <c r="A1007" s="28"/>
      <c r="B1007" s="403"/>
      <c r="C1007" s="29"/>
      <c r="D1007" s="72">
        <v>4110</v>
      </c>
      <c r="E1007" s="31" t="s">
        <v>72</v>
      </c>
      <c r="F1007" s="148">
        <v>700</v>
      </c>
      <c r="G1007" s="111">
        <v>68.76</v>
      </c>
      <c r="H1007" s="32">
        <f aca="true" t="shared" si="46" ref="H1007:H1020">G1007*100/F1007</f>
        <v>9.822857142857144</v>
      </c>
      <c r="I1007" s="33">
        <v>0</v>
      </c>
      <c r="J1007" s="34"/>
    </row>
    <row r="1008" spans="1:12" s="35" customFormat="1" ht="25.5">
      <c r="A1008" s="36"/>
      <c r="B1008" s="36"/>
      <c r="C1008" s="69"/>
      <c r="D1008" s="70">
        <v>4170</v>
      </c>
      <c r="E1008" s="71" t="s">
        <v>88</v>
      </c>
      <c r="F1008" s="180">
        <v>7000</v>
      </c>
      <c r="G1008" s="111">
        <v>3423.08</v>
      </c>
      <c r="H1008" s="97">
        <f t="shared" si="46"/>
        <v>48.90114285714286</v>
      </c>
      <c r="I1008" s="33">
        <v>0</v>
      </c>
      <c r="K1008" s="406" t="e">
        <f>SUM(#REF!)</f>
        <v>#REF!</v>
      </c>
      <c r="L1008" s="333" t="e">
        <f>SUM(#REF!)</f>
        <v>#REF!</v>
      </c>
    </row>
    <row r="1009" spans="1:9" s="56" customFormat="1" ht="12.75">
      <c r="A1009" s="36"/>
      <c r="B1009" s="81"/>
      <c r="C1009" s="64"/>
      <c r="D1009" s="72">
        <v>4210</v>
      </c>
      <c r="E1009" s="31" t="s">
        <v>158</v>
      </c>
      <c r="F1009" s="47">
        <v>18825</v>
      </c>
      <c r="G1009" s="111">
        <v>14742.41</v>
      </c>
      <c r="H1009" s="32">
        <f t="shared" si="46"/>
        <v>78.31293492695883</v>
      </c>
      <c r="I1009" s="33">
        <v>1500</v>
      </c>
    </row>
    <row r="1010" spans="1:9" s="35" customFormat="1" ht="12.75">
      <c r="A1010" s="62"/>
      <c r="B1010" s="36"/>
      <c r="C1010" s="64"/>
      <c r="D1010" s="72">
        <v>4260</v>
      </c>
      <c r="E1010" s="31" t="s">
        <v>162</v>
      </c>
      <c r="F1010" s="47">
        <v>1313</v>
      </c>
      <c r="G1010" s="111">
        <v>1077.68</v>
      </c>
      <c r="H1010" s="32">
        <f t="shared" si="46"/>
        <v>82.07768469154608</v>
      </c>
      <c r="I1010" s="33">
        <v>0</v>
      </c>
    </row>
    <row r="1011" spans="1:10" s="35" customFormat="1" ht="12.75">
      <c r="A1011" s="36"/>
      <c r="B1011" s="81"/>
      <c r="C1011" s="38"/>
      <c r="D1011" s="41">
        <v>4300</v>
      </c>
      <c r="E1011" s="39" t="s">
        <v>161</v>
      </c>
      <c r="F1011" s="443">
        <v>195115</v>
      </c>
      <c r="G1011" s="158">
        <v>97928.02</v>
      </c>
      <c r="H1011" s="49">
        <f t="shared" si="46"/>
        <v>50.1898982651257</v>
      </c>
      <c r="I1011" s="48">
        <v>0</v>
      </c>
      <c r="J1011" s="34"/>
    </row>
    <row r="1012" spans="1:9" s="56" customFormat="1" ht="25.5">
      <c r="A1012" s="62"/>
      <c r="B1012" s="36"/>
      <c r="C1012" s="64"/>
      <c r="D1012" s="72">
        <v>4400</v>
      </c>
      <c r="E1012" s="31" t="s">
        <v>163</v>
      </c>
      <c r="F1012" s="47">
        <v>33210</v>
      </c>
      <c r="G1012" s="111">
        <v>33210</v>
      </c>
      <c r="H1012" s="32">
        <f t="shared" si="46"/>
        <v>100</v>
      </c>
      <c r="I1012" s="33">
        <v>0</v>
      </c>
    </row>
    <row r="1013" spans="1:11" s="44" customFormat="1" ht="12.75">
      <c r="A1013" s="36"/>
      <c r="B1013" s="367"/>
      <c r="C1013" s="343"/>
      <c r="D1013" s="396">
        <v>4430</v>
      </c>
      <c r="E1013" s="420" t="s">
        <v>166</v>
      </c>
      <c r="F1013" s="421">
        <v>4575</v>
      </c>
      <c r="G1013" s="111">
        <v>4551</v>
      </c>
      <c r="H1013" s="150">
        <f>G1013*100/F1013</f>
        <v>99.47540983606558</v>
      </c>
      <c r="I1013" s="33">
        <v>0</v>
      </c>
      <c r="J1013" s="43"/>
      <c r="K1013" s="332">
        <f>SUM(G1021:G1021)</f>
        <v>0</v>
      </c>
    </row>
    <row r="1014" spans="1:9" s="5" customFormat="1" ht="12.75">
      <c r="A1014" s="28"/>
      <c r="B1014" s="55"/>
      <c r="C1014" s="585"/>
      <c r="D1014" s="586"/>
      <c r="E1014" s="54" t="s">
        <v>19</v>
      </c>
      <c r="F1014" s="90">
        <f>SUM(F1016)</f>
        <v>230000</v>
      </c>
      <c r="G1014" s="90">
        <f>SUM(G1016)</f>
        <v>40294.8</v>
      </c>
      <c r="H1014" s="32">
        <f>G1014*100/F1014</f>
        <v>17.51947826086957</v>
      </c>
      <c r="I1014" s="67">
        <v>0</v>
      </c>
    </row>
    <row r="1015" spans="1:13" s="133" customFormat="1" ht="12.75">
      <c r="A1015" s="62"/>
      <c r="B1015" s="63"/>
      <c r="C1015" s="38"/>
      <c r="D1015" s="38"/>
      <c r="E1015" s="39" t="s">
        <v>81</v>
      </c>
      <c r="F1015" s="40"/>
      <c r="G1015" s="158"/>
      <c r="H1015" s="49" t="s">
        <v>77</v>
      </c>
      <c r="I1015" s="48"/>
      <c r="K1015" s="418">
        <f>SUM(F999:F1048)</f>
        <v>7998062</v>
      </c>
      <c r="L1015" s="319">
        <f>SUM(G999:G1048)</f>
        <v>7134052.449999999</v>
      </c>
      <c r="M1015" s="319">
        <f>SUM(I999:I1048)</f>
        <v>4836</v>
      </c>
    </row>
    <row r="1016" spans="1:9" s="35" customFormat="1" ht="12.75">
      <c r="A1016" s="62"/>
      <c r="B1016" s="36"/>
      <c r="C1016" s="343"/>
      <c r="D1016" s="293">
        <v>6050</v>
      </c>
      <c r="E1016" s="375" t="s">
        <v>64</v>
      </c>
      <c r="F1016" s="189">
        <v>230000</v>
      </c>
      <c r="G1016" s="513">
        <v>40294.8</v>
      </c>
      <c r="H1016" s="97">
        <f>G1016*100/F1016</f>
        <v>17.51947826086957</v>
      </c>
      <c r="I1016" s="168">
        <f>SUM(I1017)</f>
        <v>0</v>
      </c>
    </row>
    <row r="1017" spans="1:9" s="133" customFormat="1" ht="39" thickBot="1">
      <c r="A1017" s="577"/>
      <c r="B1017" s="310"/>
      <c r="C1017" s="578"/>
      <c r="D1017" s="310"/>
      <c r="E1017" s="637" t="s">
        <v>266</v>
      </c>
      <c r="F1017" s="587" t="s">
        <v>77</v>
      </c>
      <c r="G1017" s="559">
        <v>40294.8</v>
      </c>
      <c r="H1017" s="588" t="s">
        <v>77</v>
      </c>
      <c r="I1017" s="459">
        <v>0</v>
      </c>
    </row>
    <row r="1018" spans="1:9" s="35" customFormat="1" ht="12.75">
      <c r="A1018" s="263">
        <v>926</v>
      </c>
      <c r="B1018" s="235"/>
      <c r="C1018" s="235"/>
      <c r="D1018" s="236"/>
      <c r="E1018" s="237" t="s">
        <v>185</v>
      </c>
      <c r="F1018" s="242">
        <f>SUM(F1019,F1026,F1040)</f>
        <v>1628716</v>
      </c>
      <c r="G1018" s="453">
        <f>SUM(G1040,G1026,G1019)</f>
        <v>1520569.96</v>
      </c>
      <c r="H1018" s="232">
        <f t="shared" si="46"/>
        <v>93.36004312599619</v>
      </c>
      <c r="I1018" s="239">
        <f>SUM(I1040,I1026,I1019)</f>
        <v>84</v>
      </c>
    </row>
    <row r="1019" spans="1:9" s="35" customFormat="1" ht="12.75">
      <c r="A1019" s="13"/>
      <c r="B1019" s="98">
        <v>92604</v>
      </c>
      <c r="C1019" s="2"/>
      <c r="D1019" s="3"/>
      <c r="E1019" s="25" t="s">
        <v>27</v>
      </c>
      <c r="F1019" s="89">
        <f>SUM(F1020)</f>
        <v>710000</v>
      </c>
      <c r="G1019" s="487">
        <f>SUM(G1020)</f>
        <v>710000</v>
      </c>
      <c r="H1019" s="26">
        <f t="shared" si="46"/>
        <v>100</v>
      </c>
      <c r="I1019" s="27">
        <v>0</v>
      </c>
    </row>
    <row r="1020" spans="1:9" s="35" customFormat="1" ht="12.75">
      <c r="A1020" s="28"/>
      <c r="B1020" s="29"/>
      <c r="C1020" s="30"/>
      <c r="D1020" s="29"/>
      <c r="E1020" s="31" t="s">
        <v>75</v>
      </c>
      <c r="F1020" s="90">
        <f>SUM(F1022)</f>
        <v>710000</v>
      </c>
      <c r="G1020" s="146">
        <f>SUM(G1022)</f>
        <v>710000</v>
      </c>
      <c r="H1020" s="32">
        <f t="shared" si="46"/>
        <v>100</v>
      </c>
      <c r="I1020" s="33">
        <v>0</v>
      </c>
    </row>
    <row r="1021" spans="1:10" s="35" customFormat="1" ht="12.75">
      <c r="A1021" s="36"/>
      <c r="B1021" s="34"/>
      <c r="C1021" s="37"/>
      <c r="D1021" s="38"/>
      <c r="E1021" s="39" t="s">
        <v>81</v>
      </c>
      <c r="F1021" s="40"/>
      <c r="G1021" s="111"/>
      <c r="H1021" s="32" t="s">
        <v>77</v>
      </c>
      <c r="I1021" s="33"/>
      <c r="J1021" s="34"/>
    </row>
    <row r="1022" spans="1:10" s="35" customFormat="1" ht="25.5">
      <c r="A1022" s="75"/>
      <c r="B1022" s="100"/>
      <c r="C1022" s="101"/>
      <c r="D1022" s="70">
        <v>2650</v>
      </c>
      <c r="E1022" s="71" t="s">
        <v>123</v>
      </c>
      <c r="F1022" s="188">
        <v>710000</v>
      </c>
      <c r="G1022" s="111">
        <v>710000</v>
      </c>
      <c r="H1022" s="97">
        <f>G1022*100/F1022</f>
        <v>100</v>
      </c>
      <c r="I1022" s="33">
        <v>0</v>
      </c>
      <c r="J1022" s="34"/>
    </row>
    <row r="1023" spans="1:9" s="35" customFormat="1" ht="12.75">
      <c r="A1023" s="15" t="s">
        <v>74</v>
      </c>
      <c r="B1023" s="16">
        <v>38</v>
      </c>
      <c r="C1023" s="55"/>
      <c r="D1023" s="55"/>
      <c r="E1023" s="78"/>
      <c r="F1023" s="55"/>
      <c r="G1023" s="464"/>
      <c r="H1023" s="79" t="s">
        <v>77</v>
      </c>
      <c r="I1023" s="77"/>
    </row>
    <row r="1024" spans="1:9" s="35" customFormat="1" ht="13.5" thickBot="1">
      <c r="A1024" s="15"/>
      <c r="B1024" s="16"/>
      <c r="C1024" s="55"/>
      <c r="D1024" s="55"/>
      <c r="E1024" s="78"/>
      <c r="F1024" s="55"/>
      <c r="G1024" s="464"/>
      <c r="H1024" s="79"/>
      <c r="I1024" s="77"/>
    </row>
    <row r="1025" spans="1:9" s="35" customFormat="1" ht="13.5" thickBot="1">
      <c r="A1025" s="19" t="s">
        <v>36</v>
      </c>
      <c r="B1025" s="20" t="s">
        <v>69</v>
      </c>
      <c r="C1025" s="649" t="s">
        <v>49</v>
      </c>
      <c r="D1025" s="650"/>
      <c r="E1025" s="21" t="s">
        <v>35</v>
      </c>
      <c r="F1025" s="20" t="s">
        <v>78</v>
      </c>
      <c r="G1025" s="386" t="s">
        <v>79</v>
      </c>
      <c r="H1025" s="22" t="s">
        <v>80</v>
      </c>
      <c r="I1025" s="197" t="s">
        <v>85</v>
      </c>
    </row>
    <row r="1026" spans="1:9" s="56" customFormat="1" ht="12.75">
      <c r="A1026" s="13"/>
      <c r="B1026" s="212">
        <v>92605</v>
      </c>
      <c r="C1026" s="8"/>
      <c r="D1026" s="9"/>
      <c r="E1026" s="93" t="s">
        <v>184</v>
      </c>
      <c r="F1026" s="378">
        <f>SUM(F1027)</f>
        <v>460000</v>
      </c>
      <c r="G1026" s="535">
        <f>SUM(G1027)</f>
        <v>457699.51</v>
      </c>
      <c r="H1026" s="26">
        <f>G1026*100/F1026</f>
        <v>99.49989347826087</v>
      </c>
      <c r="I1026" s="58">
        <v>0</v>
      </c>
    </row>
    <row r="1027" spans="1:9" s="56" customFormat="1" ht="25.5">
      <c r="A1027" s="28"/>
      <c r="B1027" s="211"/>
      <c r="C1027" s="80"/>
      <c r="D1027" s="80"/>
      <c r="E1027" s="182" t="s">
        <v>149</v>
      </c>
      <c r="F1027" s="189">
        <f>SUM(F1029)</f>
        <v>460000</v>
      </c>
      <c r="G1027" s="536">
        <f>SUM(G1029)</f>
        <v>457699.51</v>
      </c>
      <c r="H1027" s="32">
        <f>G1027*100/F1027</f>
        <v>99.49989347826087</v>
      </c>
      <c r="I1027" s="33">
        <v>0</v>
      </c>
    </row>
    <row r="1028" spans="1:12" s="44" customFormat="1" ht="12.75">
      <c r="A1028" s="36"/>
      <c r="B1028" s="63"/>
      <c r="C1028" s="69"/>
      <c r="D1028" s="554"/>
      <c r="E1028" s="71" t="s">
        <v>81</v>
      </c>
      <c r="F1028" s="205"/>
      <c r="G1028" s="111"/>
      <c r="H1028" s="32" t="s">
        <v>77</v>
      </c>
      <c r="I1028" s="33"/>
      <c r="K1028" s="332" t="s">
        <v>77</v>
      </c>
      <c r="L1028" s="332">
        <f>SUM(M1034)</f>
        <v>0</v>
      </c>
    </row>
    <row r="1029" spans="1:9" s="44" customFormat="1" ht="12.75">
      <c r="A1029" s="36"/>
      <c r="B1029" s="81"/>
      <c r="C1029" s="169"/>
      <c r="D1029" s="210">
        <v>2820</v>
      </c>
      <c r="E1029" s="435" t="s">
        <v>44</v>
      </c>
      <c r="F1029" s="191">
        <v>460000</v>
      </c>
      <c r="G1029" s="504">
        <v>457699.51</v>
      </c>
      <c r="H1029" s="186">
        <f>G1029*100/F1029</f>
        <v>99.49989347826087</v>
      </c>
      <c r="I1029" s="48">
        <v>0</v>
      </c>
    </row>
    <row r="1030" spans="1:12" s="44" customFormat="1" ht="12.75">
      <c r="A1030" s="36"/>
      <c r="B1030" s="62"/>
      <c r="C1030" s="62"/>
      <c r="D1030" s="81"/>
      <c r="E1030" s="429" t="s">
        <v>34</v>
      </c>
      <c r="F1030" s="62"/>
      <c r="G1030" s="467"/>
      <c r="H1030" s="192" t="s">
        <v>77</v>
      </c>
      <c r="I1030" s="193"/>
      <c r="L1030" s="332">
        <f>SUM(G1032:G1039)</f>
        <v>457699.51</v>
      </c>
    </row>
    <row r="1031" spans="1:9" s="44" customFormat="1" ht="12.75">
      <c r="A1031" s="28"/>
      <c r="B1031" s="59"/>
      <c r="C1031" s="391"/>
      <c r="D1031" s="384"/>
      <c r="E1031" s="436" t="s">
        <v>93</v>
      </c>
      <c r="F1031" s="142"/>
      <c r="G1031" s="467"/>
      <c r="H1031" s="192" t="s">
        <v>77</v>
      </c>
      <c r="I1031" s="193"/>
    </row>
    <row r="1032" spans="1:9" s="44" customFormat="1" ht="12.75">
      <c r="A1032" s="42"/>
      <c r="B1032" s="198"/>
      <c r="C1032" s="198"/>
      <c r="D1032" s="207"/>
      <c r="E1032" s="383" t="s">
        <v>90</v>
      </c>
      <c r="F1032" s="322"/>
      <c r="G1032" s="45">
        <v>76350</v>
      </c>
      <c r="H1032" s="330"/>
      <c r="I1032" s="45">
        <v>0</v>
      </c>
    </row>
    <row r="1033" spans="1:9" s="44" customFormat="1" ht="12.75">
      <c r="A1033" s="42"/>
      <c r="B1033" s="198"/>
      <c r="C1033" s="198"/>
      <c r="D1033" s="207"/>
      <c r="E1033" s="383" t="s">
        <v>91</v>
      </c>
      <c r="F1033" s="322"/>
      <c r="G1033" s="45">
        <v>235799.51</v>
      </c>
      <c r="H1033" s="330"/>
      <c r="I1033" s="45">
        <v>0</v>
      </c>
    </row>
    <row r="1034" spans="1:9" s="44" customFormat="1" ht="12.75">
      <c r="A1034" s="42"/>
      <c r="B1034" s="198"/>
      <c r="C1034" s="198"/>
      <c r="D1034" s="207"/>
      <c r="E1034" s="383" t="s">
        <v>92</v>
      </c>
      <c r="F1034" s="322"/>
      <c r="G1034" s="45">
        <v>70000</v>
      </c>
      <c r="H1034" s="330"/>
      <c r="I1034" s="45">
        <v>0</v>
      </c>
    </row>
    <row r="1035" spans="1:9" s="5" customFormat="1" ht="12.75">
      <c r="A1035" s="42"/>
      <c r="B1035" s="198"/>
      <c r="C1035" s="198"/>
      <c r="D1035" s="207"/>
      <c r="E1035" s="383" t="s">
        <v>152</v>
      </c>
      <c r="F1035" s="322"/>
      <c r="G1035" s="45">
        <v>7300</v>
      </c>
      <c r="H1035" s="330"/>
      <c r="I1035" s="45">
        <v>0</v>
      </c>
    </row>
    <row r="1036" spans="1:12" s="35" customFormat="1" ht="12.75">
      <c r="A1036" s="42"/>
      <c r="B1036" s="198"/>
      <c r="C1036" s="198"/>
      <c r="D1036" s="207"/>
      <c r="E1036" s="383" t="s">
        <v>157</v>
      </c>
      <c r="F1036" s="322"/>
      <c r="G1036" s="45">
        <v>15000</v>
      </c>
      <c r="H1036" s="330"/>
      <c r="I1036" s="45">
        <v>0</v>
      </c>
      <c r="K1036" s="414">
        <f>SUM(F1044:F1046)</f>
        <v>418765</v>
      </c>
      <c r="L1036" s="333">
        <f>SUM(G1044:G1046)</f>
        <v>319910.5</v>
      </c>
    </row>
    <row r="1037" spans="1:9" s="35" customFormat="1" ht="12.75">
      <c r="A1037" s="198"/>
      <c r="B1037" s="42"/>
      <c r="C1037" s="43"/>
      <c r="D1037" s="207"/>
      <c r="E1037" s="383" t="s">
        <v>154</v>
      </c>
      <c r="F1037" s="322"/>
      <c r="G1037" s="45">
        <v>600</v>
      </c>
      <c r="H1037" s="330"/>
      <c r="I1037" s="45">
        <v>0</v>
      </c>
    </row>
    <row r="1038" spans="1:9" s="56" customFormat="1" ht="12.75">
      <c r="A1038" s="198"/>
      <c r="B1038" s="198"/>
      <c r="C1038" s="198"/>
      <c r="D1038" s="207"/>
      <c r="E1038" s="383" t="s">
        <v>94</v>
      </c>
      <c r="F1038" s="329"/>
      <c r="G1038" s="165">
        <v>9000</v>
      </c>
      <c r="H1038" s="331"/>
      <c r="I1038" s="45">
        <v>0</v>
      </c>
    </row>
    <row r="1039" spans="1:9" s="133" customFormat="1" ht="12.75">
      <c r="A1039" s="198"/>
      <c r="B1039" s="208"/>
      <c r="C1039" s="282"/>
      <c r="D1039" s="88"/>
      <c r="E1039" s="383" t="s">
        <v>153</v>
      </c>
      <c r="F1039" s="329"/>
      <c r="G1039" s="165">
        <v>43650</v>
      </c>
      <c r="H1039" s="331"/>
      <c r="I1039" s="45">
        <v>0</v>
      </c>
    </row>
    <row r="1040" spans="1:10" s="35" customFormat="1" ht="12.75">
      <c r="A1040" s="13"/>
      <c r="B1040" s="540">
        <v>92695</v>
      </c>
      <c r="C1040" s="9"/>
      <c r="D1040" s="9"/>
      <c r="E1040" s="93" t="s">
        <v>56</v>
      </c>
      <c r="F1040" s="194">
        <f>SUM(F1047,F1041)</f>
        <v>458716</v>
      </c>
      <c r="G1040" s="511">
        <f>SUM(G1047,G1041)</f>
        <v>352870.45</v>
      </c>
      <c r="H1040" s="26">
        <f>G1040*100/F1040</f>
        <v>76.92569040539244</v>
      </c>
      <c r="I1040" s="58">
        <f>SUM(I1041,I1047)</f>
        <v>84</v>
      </c>
      <c r="J1040" s="34"/>
    </row>
    <row r="1041" spans="1:10" s="35" customFormat="1" ht="38.25">
      <c r="A1041" s="59"/>
      <c r="B1041" s="60"/>
      <c r="C1041" s="29"/>
      <c r="D1041" s="29"/>
      <c r="E1041" s="31" t="s">
        <v>124</v>
      </c>
      <c r="F1041" s="61">
        <f>SUM(F1045:F1046,F1043:F1044)</f>
        <v>419700</v>
      </c>
      <c r="G1041" s="61">
        <f>SUM(G1045:G1046,G1043:G1044)</f>
        <v>320761.5</v>
      </c>
      <c r="H1041" s="32">
        <f>G1041*100/F1041</f>
        <v>76.42637598284489</v>
      </c>
      <c r="I1041" s="33">
        <f>SUM(I1043:I1044,I1045:I1046)</f>
        <v>84</v>
      </c>
      <c r="J1041" s="34"/>
    </row>
    <row r="1042" spans="1:10" s="35" customFormat="1" ht="12.75">
      <c r="A1042" s="142"/>
      <c r="B1042" s="318"/>
      <c r="C1042" s="135"/>
      <c r="D1042" s="135"/>
      <c r="E1042" s="39" t="s">
        <v>81</v>
      </c>
      <c r="F1042" s="394"/>
      <c r="G1042" s="111"/>
      <c r="H1042" s="23" t="s">
        <v>77</v>
      </c>
      <c r="I1042" s="111"/>
      <c r="J1042" s="34"/>
    </row>
    <row r="1043" spans="1:12" s="35" customFormat="1" ht="25.5">
      <c r="A1043" s="36"/>
      <c r="B1043" s="81"/>
      <c r="C1043" s="69"/>
      <c r="D1043" s="70">
        <v>4170</v>
      </c>
      <c r="E1043" s="71" t="s">
        <v>88</v>
      </c>
      <c r="F1043" s="180">
        <v>935</v>
      </c>
      <c r="G1043" s="111">
        <v>851</v>
      </c>
      <c r="H1043" s="97">
        <f>G1043*100/F1043</f>
        <v>91.01604278074866</v>
      </c>
      <c r="I1043" s="33">
        <v>84</v>
      </c>
      <c r="K1043" s="406" t="e">
        <f>SUM(#REF!)</f>
        <v>#REF!</v>
      </c>
      <c r="L1043" s="333" t="e">
        <f>SUM(#REF!)</f>
        <v>#REF!</v>
      </c>
    </row>
    <row r="1044" spans="1:9" s="56" customFormat="1" ht="12.75">
      <c r="A1044" s="36"/>
      <c r="B1044" s="81"/>
      <c r="C1044" s="64"/>
      <c r="D1044" s="72">
        <v>4210</v>
      </c>
      <c r="E1044" s="31" t="s">
        <v>158</v>
      </c>
      <c r="F1044" s="47">
        <v>30880</v>
      </c>
      <c r="G1044" s="111">
        <v>29970.77</v>
      </c>
      <c r="H1044" s="32">
        <f>G1044*100/F1044</f>
        <v>97.05560233160622</v>
      </c>
      <c r="I1044" s="33">
        <v>0</v>
      </c>
    </row>
    <row r="1045" spans="1:10" s="18" customFormat="1" ht="12.75">
      <c r="A1045" s="36"/>
      <c r="B1045" s="81"/>
      <c r="C1045" s="64"/>
      <c r="D1045" s="72">
        <v>4270</v>
      </c>
      <c r="E1045" s="31" t="s">
        <v>159</v>
      </c>
      <c r="F1045" s="47">
        <v>44280</v>
      </c>
      <c r="G1045" s="111">
        <v>44280</v>
      </c>
      <c r="H1045" s="32">
        <f>G1045*100/F1045</f>
        <v>100</v>
      </c>
      <c r="I1045" s="33">
        <v>0</v>
      </c>
      <c r="J1045" s="17"/>
    </row>
    <row r="1046" spans="1:10" s="18" customFormat="1" ht="12.75">
      <c r="A1046" s="62"/>
      <c r="B1046" s="36"/>
      <c r="C1046" s="64"/>
      <c r="D1046" s="72">
        <v>4300</v>
      </c>
      <c r="E1046" s="31" t="s">
        <v>161</v>
      </c>
      <c r="F1046" s="47">
        <v>343605</v>
      </c>
      <c r="G1046" s="111">
        <v>245659.73</v>
      </c>
      <c r="H1046" s="32">
        <f>G1046*100/F1046</f>
        <v>71.49480653657542</v>
      </c>
      <c r="I1046" s="33">
        <v>0</v>
      </c>
      <c r="J1046" s="17"/>
    </row>
    <row r="1047" spans="1:12" s="35" customFormat="1" ht="12.75">
      <c r="A1047" s="36"/>
      <c r="B1047" s="430"/>
      <c r="C1047" s="53"/>
      <c r="D1047" s="53"/>
      <c r="E1047" s="54" t="s">
        <v>19</v>
      </c>
      <c r="F1047" s="90">
        <f>SUM(F1049)</f>
        <v>39016</v>
      </c>
      <c r="G1047" s="90">
        <f>SUM(G1049)</f>
        <v>32108.95</v>
      </c>
      <c r="H1047" s="32">
        <f>G1047*100/F1047</f>
        <v>82.29687820381382</v>
      </c>
      <c r="I1047" s="67">
        <v>0</v>
      </c>
      <c r="K1047" s="333">
        <f>SUM(G1050:G1052)</f>
        <v>32108.95</v>
      </c>
      <c r="L1047" s="454" t="s">
        <v>77</v>
      </c>
    </row>
    <row r="1048" spans="1:9" s="35" customFormat="1" ht="12.75">
      <c r="A1048" s="36"/>
      <c r="B1048" s="36"/>
      <c r="C1048" s="38"/>
      <c r="D1048" s="38"/>
      <c r="E1048" s="39" t="s">
        <v>81</v>
      </c>
      <c r="F1048" s="40"/>
      <c r="G1048" s="111"/>
      <c r="H1048" s="32" t="s">
        <v>77</v>
      </c>
      <c r="I1048" s="33"/>
    </row>
    <row r="1049" spans="1:9" s="35" customFormat="1" ht="12.75">
      <c r="A1049" s="214"/>
      <c r="B1049" s="312"/>
      <c r="C1049" s="548"/>
      <c r="D1049" s="210">
        <v>6050</v>
      </c>
      <c r="E1049" s="281" t="s">
        <v>64</v>
      </c>
      <c r="F1049" s="87">
        <v>39016</v>
      </c>
      <c r="G1049" s="158">
        <v>32108.95</v>
      </c>
      <c r="H1049" s="49">
        <f>G1049*100/F1049</f>
        <v>82.29687820381382</v>
      </c>
      <c r="I1049" s="33">
        <f>SUM(I1050:I1052)</f>
        <v>0</v>
      </c>
    </row>
    <row r="1050" spans="1:13" s="35" customFormat="1" ht="28.5" customHeight="1">
      <c r="A1050" s="214"/>
      <c r="B1050" s="312"/>
      <c r="C1050" s="312"/>
      <c r="D1050" s="342"/>
      <c r="E1050" s="475" t="s">
        <v>267</v>
      </c>
      <c r="F1050" s="348"/>
      <c r="G1050" s="45">
        <v>4250</v>
      </c>
      <c r="H1050" s="325"/>
      <c r="I1050" s="450">
        <v>0</v>
      </c>
      <c r="M1050" s="333" t="e">
        <f>SUM(#REF!,#REF!,G1050)</f>
        <v>#REF!</v>
      </c>
    </row>
    <row r="1051" spans="1:13" s="35" customFormat="1" ht="25.5">
      <c r="A1051" s="214"/>
      <c r="B1051" s="313"/>
      <c r="C1051" s="312"/>
      <c r="D1051" s="342"/>
      <c r="E1051" s="545" t="s">
        <v>269</v>
      </c>
      <c r="F1051" s="348"/>
      <c r="G1051" s="45">
        <v>18910</v>
      </c>
      <c r="H1051" s="325"/>
      <c r="I1051" s="450">
        <v>0</v>
      </c>
      <c r="M1051" s="333"/>
    </row>
    <row r="1052" spans="1:9" s="35" customFormat="1" ht="16.5" customHeight="1">
      <c r="A1052" s="307"/>
      <c r="B1052" s="492"/>
      <c r="C1052" s="544"/>
      <c r="D1052" s="377"/>
      <c r="E1052" s="553" t="s">
        <v>270</v>
      </c>
      <c r="F1052" s="348"/>
      <c r="G1052" s="45">
        <v>8948.95</v>
      </c>
      <c r="H1052" s="325"/>
      <c r="I1052" s="45">
        <v>0</v>
      </c>
    </row>
    <row r="1053" spans="1:9" s="56" customFormat="1" ht="13.5" thickBot="1">
      <c r="A1053" s="313"/>
      <c r="B1053" s="313"/>
      <c r="C1053" s="10"/>
      <c r="D1053" s="10"/>
      <c r="E1053" s="278" t="s">
        <v>66</v>
      </c>
      <c r="F1053" s="380">
        <f>SUM(F1018,F944,F860,F822,F777,F621,F564,F341,F332,F327,F290,F238,F140,F130,F85,F33,F4)</f>
        <v>84705033.34</v>
      </c>
      <c r="G1053" s="380">
        <f>SUM(G1018,G944,G860,G822,G777,G621,G564,G341,G332,G327,G290,G238,G140,G130,G85,G33,G4)</f>
        <v>79406155.57</v>
      </c>
      <c r="H1053" s="538">
        <f>G1053*100/F1053</f>
        <v>93.74431770927863</v>
      </c>
      <c r="I1053" s="537">
        <f>SUM(I1018,I944,I860,I822,I777,I621,I564,I341,I332,I327,I290,I238,I140,I130,I85,I33,I4)</f>
        <v>3975334.11</v>
      </c>
    </row>
    <row r="1054" spans="1:9" s="56" customFormat="1" ht="12.75">
      <c r="A1054" s="271" t="s">
        <v>77</v>
      </c>
      <c r="B1054" s="272" t="s">
        <v>77</v>
      </c>
      <c r="E1054" s="151"/>
      <c r="F1054" s="55"/>
      <c r="G1054" s="464"/>
      <c r="H1054" s="273"/>
      <c r="I1054" s="77"/>
    </row>
    <row r="1055" spans="1:9" s="56" customFormat="1" ht="12.75">
      <c r="A1055" s="271" t="s">
        <v>74</v>
      </c>
      <c r="B1055" s="272">
        <v>39</v>
      </c>
      <c r="E1055" s="151"/>
      <c r="G1055" s="468"/>
      <c r="H1055" s="196"/>
      <c r="I1055" s="195"/>
    </row>
    <row r="1056" spans="5:9" s="56" customFormat="1" ht="12.75">
      <c r="E1056" s="151"/>
      <c r="G1056" s="468" t="s">
        <v>77</v>
      </c>
      <c r="H1056" s="196"/>
      <c r="I1056" s="195"/>
    </row>
    <row r="1057" spans="5:9" s="56" customFormat="1" ht="12.75">
      <c r="E1057" s="151"/>
      <c r="G1057" s="468"/>
      <c r="H1057" s="196"/>
      <c r="I1057" s="195"/>
    </row>
    <row r="1059" spans="5:9" s="56" customFormat="1" ht="12.75">
      <c r="E1059" s="151"/>
      <c r="G1059" s="468"/>
      <c r="H1059" s="196"/>
      <c r="I1059" s="195"/>
    </row>
    <row r="1060" spans="5:9" s="56" customFormat="1" ht="12.75">
      <c r="E1060" s="151"/>
      <c r="G1060" s="468"/>
      <c r="H1060" s="196"/>
      <c r="I1060" s="195"/>
    </row>
    <row r="1061" spans="5:9" s="56" customFormat="1" ht="12.75">
      <c r="E1061" s="151"/>
      <c r="G1061" s="468"/>
      <c r="H1061" s="196"/>
      <c r="I1061" s="195"/>
    </row>
    <row r="1062" spans="5:9" s="56" customFormat="1" ht="12.75">
      <c r="E1062" s="151"/>
      <c r="G1062" s="468"/>
      <c r="H1062" s="196"/>
      <c r="I1062" s="195"/>
    </row>
    <row r="1063" spans="1:9" ht="12.75">
      <c r="A1063" s="56"/>
      <c r="B1063" s="56"/>
      <c r="C1063" s="56"/>
      <c r="D1063" s="56"/>
      <c r="E1063" s="151"/>
      <c r="F1063" s="56"/>
      <c r="G1063" s="468"/>
      <c r="H1063" s="196"/>
      <c r="I1063" s="195"/>
    </row>
    <row r="1064" spans="1:9" ht="12.75">
      <c r="A1064" s="56"/>
      <c r="B1064" s="56"/>
      <c r="C1064" s="56"/>
      <c r="D1064" s="56"/>
      <c r="E1064" s="151"/>
      <c r="F1064" s="56"/>
      <c r="G1064" s="468"/>
      <c r="H1064" s="196"/>
      <c r="I1064" s="195"/>
    </row>
    <row r="1065" spans="1:9" ht="12.75">
      <c r="A1065" s="56"/>
      <c r="B1065" s="56"/>
      <c r="C1065" s="56"/>
      <c r="D1065" s="56"/>
      <c r="E1065" s="151"/>
      <c r="F1065" s="56"/>
      <c r="G1065" s="468"/>
      <c r="H1065" s="196"/>
      <c r="I1065" s="195"/>
    </row>
    <row r="1066" spans="1:9" ht="12.75">
      <c r="A1066" s="56"/>
      <c r="B1066" s="56"/>
      <c r="C1066" s="56"/>
      <c r="D1066" s="56"/>
      <c r="E1066" s="151"/>
      <c r="F1066" s="56"/>
      <c r="G1066" s="468"/>
      <c r="H1066" s="196"/>
      <c r="I1066" s="195"/>
    </row>
    <row r="1067" spans="1:9" ht="12.75">
      <c r="A1067" s="56"/>
      <c r="B1067" s="56"/>
      <c r="C1067" s="56"/>
      <c r="D1067" s="56"/>
      <c r="E1067" s="151"/>
      <c r="F1067" s="56"/>
      <c r="G1067" s="468"/>
      <c r="H1067" s="196"/>
      <c r="I1067" s="195"/>
    </row>
    <row r="1068" spans="1:2" ht="12.75">
      <c r="A1068" s="271" t="s">
        <v>77</v>
      </c>
      <c r="B1068" s="272" t="s">
        <v>77</v>
      </c>
    </row>
    <row r="1073" spans="1:9" ht="12.75">
      <c r="A1073" s="56"/>
      <c r="B1073" s="56"/>
      <c r="C1073" s="56"/>
      <c r="D1073" s="56"/>
      <c r="E1073" s="151"/>
      <c r="F1073" s="56"/>
      <c r="G1073" s="468"/>
      <c r="H1073" s="196"/>
      <c r="I1073" s="195"/>
    </row>
    <row r="1074" spans="1:9" ht="12.75">
      <c r="A1074" s="56"/>
      <c r="B1074" s="56"/>
      <c r="C1074" s="56"/>
      <c r="D1074" s="56"/>
      <c r="E1074" s="151"/>
      <c r="F1074" s="56"/>
      <c r="G1074" s="468"/>
      <c r="H1074" s="196"/>
      <c r="I1074" s="195"/>
    </row>
    <row r="1075" spans="1:9" ht="12.75">
      <c r="A1075" s="56"/>
      <c r="B1075" s="56"/>
      <c r="C1075" s="56"/>
      <c r="D1075" s="56"/>
      <c r="E1075" s="151"/>
      <c r="F1075" s="56"/>
      <c r="G1075" s="468"/>
      <c r="H1075" s="196"/>
      <c r="I1075" s="195"/>
    </row>
    <row r="1076" spans="3:9" ht="12.75">
      <c r="C1076" s="56"/>
      <c r="D1076" s="56"/>
      <c r="E1076" s="151"/>
      <c r="F1076" s="56"/>
      <c r="G1076" s="468"/>
      <c r="H1076" s="196"/>
      <c r="I1076" s="195"/>
    </row>
    <row r="1077" spans="1:2" ht="12.75">
      <c r="A1077" s="271" t="s">
        <v>77</v>
      </c>
      <c r="B1077" s="272" t="s">
        <v>77</v>
      </c>
    </row>
    <row r="1095" spans="1:2" ht="12.75">
      <c r="A1095" s="271" t="s">
        <v>77</v>
      </c>
      <c r="B1095" s="272" t="s">
        <v>77</v>
      </c>
    </row>
  </sheetData>
  <sheetProtection/>
  <mergeCells count="40">
    <mergeCell ref="A1:F1"/>
    <mergeCell ref="C420:D420"/>
    <mergeCell ref="C175:D175"/>
    <mergeCell ref="C155:D155"/>
    <mergeCell ref="C25:D25"/>
    <mergeCell ref="C129:D129"/>
    <mergeCell ref="C3:D3"/>
    <mergeCell ref="C105:D105"/>
    <mergeCell ref="C76:D76"/>
    <mergeCell ref="C206:D206"/>
    <mergeCell ref="C1001:D1001"/>
    <mergeCell ref="C468:D468"/>
    <mergeCell ref="C283:D283"/>
    <mergeCell ref="C727:D727"/>
    <mergeCell ref="C834:D834"/>
    <mergeCell ref="C525:D525"/>
    <mergeCell ref="C890:D890"/>
    <mergeCell ref="C699:D699"/>
    <mergeCell ref="C804:D804"/>
    <mergeCell ref="C442:D442"/>
    <mergeCell ref="C50:D50"/>
    <mergeCell ref="C395:D395"/>
    <mergeCell ref="C587:D587"/>
    <mergeCell ref="C232:D232"/>
    <mergeCell ref="C859:D859"/>
    <mergeCell ref="C640:D640"/>
    <mergeCell ref="C755:D755"/>
    <mergeCell ref="C555:D555"/>
    <mergeCell ref="C340:D340"/>
    <mergeCell ref="C776:D776"/>
    <mergeCell ref="C257:D257"/>
    <mergeCell ref="C313:D313"/>
    <mergeCell ref="C499:D499"/>
    <mergeCell ref="C1025:D1025"/>
    <mergeCell ref="C976:D976"/>
    <mergeCell ref="C368:D368"/>
    <mergeCell ref="C943:D943"/>
    <mergeCell ref="C612:D612"/>
    <mergeCell ref="C914:D914"/>
    <mergeCell ref="C670:D670"/>
  </mergeCells>
  <printOptions/>
  <pageMargins left="0.75" right="0.75" top="1" bottom="1" header="0.5" footer="0.5"/>
  <pageSetup orientation="landscape" paperSize="9" scale="93" r:id="rId2"/>
  <rowBreaks count="30" manualBreakCount="30">
    <brk id="23" max="8" man="1"/>
    <brk id="48" max="8" man="1"/>
    <brk id="74" max="8" man="1"/>
    <brk id="103" max="8" man="1"/>
    <brk id="127" max="8" man="1"/>
    <brk id="153" max="8" man="1"/>
    <brk id="230" max="8" man="1"/>
    <brk id="255" max="8" man="1"/>
    <brk id="281" max="8" man="1"/>
    <brk id="311" max="8" man="1"/>
    <brk id="366" max="8" man="1"/>
    <brk id="393" max="8" man="1"/>
    <brk id="418" max="8" man="1"/>
    <brk id="440" max="8" man="1"/>
    <brk id="466" max="8" man="1"/>
    <brk id="523" max="8" man="1"/>
    <brk id="553" max="8" man="1"/>
    <brk id="610" max="8" man="1"/>
    <brk id="638" max="8" man="1"/>
    <brk id="725" max="8" man="1"/>
    <brk id="753" max="8" man="1"/>
    <brk id="774" max="8" man="1"/>
    <brk id="832" max="8" man="1"/>
    <brk id="857" max="8" man="1"/>
    <brk id="888" max="8" man="1"/>
    <brk id="912" max="8" man="1"/>
    <brk id="941" max="8" man="1"/>
    <brk id="974" max="8" man="1"/>
    <brk id="999" max="8" man="1"/>
    <brk id="102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2016-03-25T08:10:46Z</cp:lastPrinted>
  <dcterms:modified xsi:type="dcterms:W3CDTF">2016-04-11T09:58:25Z</dcterms:modified>
  <cp:category/>
  <cp:version/>
  <cp:contentType/>
  <cp:contentStatus/>
</cp:coreProperties>
</file>