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334" activeTab="0"/>
  </bookViews>
  <sheets>
    <sheet name="Sheet1" sheetId="1" r:id="rId1"/>
  </sheets>
  <definedNames>
    <definedName name="_xlnm.Print_Area" localSheetId="0">'Sheet1'!$A$1:$I$686</definedName>
  </definedNames>
  <calcPr fullCalcOnLoad="1"/>
</workbook>
</file>

<file path=xl/sharedStrings.xml><?xml version="1.0" encoding="utf-8"?>
<sst xmlns="http://schemas.openxmlformats.org/spreadsheetml/2006/main" count="1328" uniqueCount="307">
  <si>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</si>
  <si>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</si>
  <si>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</si>
  <si>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</si>
  <si>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</si>
  <si>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</si>
  <si>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</si>
  <si>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</si>
  <si>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</si>
  <si>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</si>
  <si>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</si>
  <si>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</si>
  <si>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</si>
  <si>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</si>
  <si>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</si>
  <si>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</si>
  <si>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</si>
  <si>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</si>
  <si>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</si>
  <si>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</si>
  <si>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</si>
  <si>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</si>
  <si>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</si>
  <si>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</si>
  <si>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</si>
  <si>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</si>
  <si>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</si>
  <si>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</si>
  <si>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</si>
  <si>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</si>
  <si>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</si>
  <si>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t>Stołówki szkolne</t>
  </si>
  <si>
    <t>Domy pomocy społecznej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</si>
  <si>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</si>
  <si>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</si>
  <si>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</si>
  <si>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</si>
  <si>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</si>
  <si>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</si>
  <si>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</si>
  <si>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Bezpieczeństwo publiczne i ochrona przeciwpożarowa</t>
  </si>
  <si>
    <t>Ochotnicze straże pożarne</t>
  </si>
  <si>
    <t xml:space="preserve">Wpływyz róznych dochodów </t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</si>
  <si>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</si>
  <si>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</si>
  <si>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</si>
  <si>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</si>
  <si>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</si>
  <si>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* wpływy z opłat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</si>
  <si>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</si>
  <si>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</si>
  <si>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</si>
  <si>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</si>
  <si>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</si>
  <si>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</si>
  <si>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</si>
  <si>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</si>
  <si>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</si>
  <si>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</si>
  <si>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</si>
  <si>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</si>
  <si>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</si>
  <si>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</si>
  <si>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</si>
  <si>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</si>
  <si>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</si>
  <si>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</si>
  <si>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</si>
  <si>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</si>
  <si>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</si>
  <si>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</si>
  <si>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</si>
  <si>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</si>
  <si>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</si>
  <si>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</si>
  <si>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</si>
  <si>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</si>
  <si>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</si>
  <si>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</si>
  <si>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</si>
  <si>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</si>
  <si>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</si>
  <si>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</si>
  <si>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</si>
  <si>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</si>
  <si>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</si>
  <si>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</si>
  <si>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</si>
  <si>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</si>
  <si>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</si>
  <si>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</si>
  <si>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</si>
  <si>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</si>
  <si>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</si>
  <si>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</si>
  <si>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</si>
  <si>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</si>
  <si>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</si>
  <si>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</si>
  <si>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</si>
  <si>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</si>
  <si>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</si>
  <si>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</si>
  <si>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</si>
  <si>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</si>
  <si>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</si>
  <si>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</si>
  <si>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</si>
  <si>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</si>
  <si>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</si>
  <si>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</si>
  <si>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</si>
  <si>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</si>
  <si>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Tabela nr 1</t>
  </si>
  <si>
    <t>Należności</t>
  </si>
  <si>
    <t>DOCHODY</t>
  </si>
  <si>
    <t>Wpływy z tytułu odpłatnego nabycia prawa własności oraz prawa użytkowania wieczystego nieruchomości</t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</si>
  <si>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</si>
  <si>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</si>
  <si>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</si>
  <si>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</si>
  <si>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</si>
  <si>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t xml:space="preserve">  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</si>
  <si>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</si>
  <si>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</si>
  <si>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(związkom gmin) ustawami     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</si>
  <si>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</si>
  <si>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t>Wpływy do wyjaśnienia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</si>
  <si>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</si>
  <si>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</si>
  <si>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</si>
  <si>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t>Dodatki mieszkaniowe</t>
  </si>
  <si>
    <r>
      <t>(związkom gmin) ustawami                                                                              *</t>
    </r>
    <r>
      <rPr>
        <i/>
        <sz val="10"/>
        <color indexed="8"/>
        <rFont val="Arial CE"/>
        <family val="0"/>
      </rPr>
      <t xml:space="preserve">dotacja Wojewody Wielkopolskiego  na wypłatę zryczałtowanych dodatków energetycznych oraz na koszty obsługi tego zadania </t>
    </r>
  </si>
  <si>
    <t xml:space="preserve">Pozostałe odsetki                                                                                                                                                                                                               </t>
  </si>
  <si>
    <t>Działalność usługowa</t>
  </si>
  <si>
    <t>Plany zagospodarowania przestrzennego</t>
  </si>
  <si>
    <r>
      <t xml:space="preserve">Wpływy z usług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pobytu w Gminnym Ośrodku Wsparcia Rodziny w Kryzysie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</si>
  <si>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Kultura i ochrona dziedzictwa narodowego</t>
  </si>
  <si>
    <t xml:space="preserve">Kultura fizyczna </t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</si>
  <si>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 realizację zadań w zakresie wychowania przedszkolnego </t>
    </r>
  </si>
  <si>
    <t xml:space="preserve">Pozostałe odsetki                                                                                                                                                                                                     </t>
  </si>
  <si>
    <t>Gospodarka odpadami</t>
  </si>
  <si>
    <t>Transport i łączność</t>
  </si>
  <si>
    <t>Drogi publiczne gminne</t>
  </si>
  <si>
    <t>Dotacje celowe otrzymane z tytułu pomocy finansowej udzielanej między jednostkami samorządu terytorialnego na dofinansowanie własnych zadań inwestycyjnych</t>
  </si>
  <si>
    <t>i zakupów inwestycyjnych</t>
  </si>
  <si>
    <t>Wpływy z opłat z tytułu użytkowania wieczystego</t>
  </si>
  <si>
    <t>nieruchomości</t>
  </si>
  <si>
    <t>Wpływy z opłat za korzystanie z wychowania przedszkolnego</t>
  </si>
  <si>
    <t>Wpływy z opłat za korzystanie z wyżywienia w jednostkach realizujących zadania w zakresie wychowania przedszkolnego</t>
  </si>
  <si>
    <t>Świadczenia wychowawcze</t>
  </si>
  <si>
    <t>Dotacje celowe otrzymane z budżetu państwa na zadania bieżące z zakresu administracji rządowej zlecone</t>
  </si>
  <si>
    <t>gminom  (związkom gmin, związkom powiatowo-gminnym)</t>
  </si>
  <si>
    <t>* dotacja celowa na bieżącą  działalność żłobków</t>
  </si>
  <si>
    <t>Wpływy z opłat za trwały zarząd, użytkowanie i służebności</t>
  </si>
  <si>
    <r>
      <t xml:space="preserve">związane z realizacją świadczenia wychowawczego stanowiącego pomoc państwa w wychowaniu dzieci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Program 500+</t>
    </r>
  </si>
  <si>
    <t>Wpływy z tytułu kosztów egzekucyjnych, opłaty komorniczej i kosztów upomnień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</si>
  <si>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terytorialnego.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</si>
  <si>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</si>
  <si>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Rodzina</t>
  </si>
  <si>
    <t>Karta Dużej Rodziny</t>
  </si>
  <si>
    <t>Domy i ośrodki kultury, świetlice i kluby</t>
  </si>
  <si>
    <t>Wpływy z tytułu kar i odszkodowań wynikających z umów</t>
  </si>
  <si>
    <t>Wpływy z rozliczeń/zwrotów z lat ubiegłych</t>
  </si>
  <si>
    <r>
      <t xml:space="preserve">Wpływy z usług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wpływy  za obiady  od  uczniów Szkoły Podstawowej w Hanulinie</t>
    </r>
  </si>
  <si>
    <t>*   dotacje celowe na pomoc finansową z Województwa Wielkopolskiego przeznaczoną na dofinansowanie budowy (przebudowy) dróg dojazdowych do gruntów rolnych o szer. 4 m, oznaczonych w ewidencji gruntów jako obręb: Świba</t>
  </si>
  <si>
    <t xml:space="preserve">• dotacja ze środków unijnych w ramach Wielkopolskiego Regionalnego Programu Operacyjnego na lata 2014-2020 na zadanie inwestycyjne pn: „Rozbudowa Szkoły Podstawowej w Świbie – Budowa oddziałów przedszkolnych w Szkole Podstawowej w Świbie”,
</t>
  </si>
  <si>
    <t>Zapewnienie uczniom prawa do bezpłatnego dostępu do podręczników, materiałów edukacyjnych lub materiałów ćwiczeniowych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</si>
  <si>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Wojewody Wielkopolskiego na wyposażenie szkół w podręczniki, materiały edukacyjne lub materiały ćwiczeniowe, zgodnie z postanowieniami art. 55 ust. 3 oraz art. 116 ust. 1 pkt 1, ust. 2 pkt 1 i ust. 3 pkt 1 ustawy z dnia 27 października 2017 r. o finansowaniu zadań oświatowych. </t>
    </r>
  </si>
  <si>
    <t>Wsparcie rodziny</t>
  </si>
  <si>
    <r>
      <t xml:space="preserve">(związkom gmin) ustawami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pokrycie kosztów realizacji programu „Dobry start”.</t>
    </r>
  </si>
  <si>
    <t>Usuwanie skutków klęsk żywiołowych</t>
  </si>
  <si>
    <t>Oświetlenie ulic, placów i dróg</t>
  </si>
  <si>
    <t>* odszkodowania z tytułu ubezpieczenia majątku Gminy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</si>
  <si>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Wojewody Wielkopolskiego na zadania realizowane przez USC i ELUD </t>
    </r>
  </si>
  <si>
    <r>
      <t xml:space="preserve">Wpływy z innych lokalnych opłat pobieranych przez jednostki samorządu terytorialnego na podstawie odrębnych ustaw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opłaty za zagospodarowanie odpadów komunalnych         </t>
    </r>
    <r>
      <rPr>
        <sz val="10"/>
        <color indexed="8"/>
        <rFont val="Arial CE"/>
        <family val="0"/>
      </rPr>
      <t xml:space="preserve">                          </t>
    </r>
  </si>
  <si>
    <r>
      <t xml:space="preserve">Dotacja celowa otrzymana z tytułu pomocy finansowej udzielanej między jednostkami samorządu terytorialnego na dofinansowanie własnych zadań bieżących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celowa stanowiąca pomoc finansową z budżetu Województwa Wielkopolskiego na dofinansowanie  </t>
    </r>
  </si>
  <si>
    <r>
      <t xml:space="preserve">Wpływy ze sprzedaży składników majątkowych                                  </t>
    </r>
    <r>
      <rPr>
        <i/>
        <sz val="9"/>
        <rFont val="Tahoma"/>
        <family val="2"/>
      </rPr>
      <t xml:space="preserve">* sprzedaż pieca CO przez szkołę w Krążkowach     </t>
    </r>
    <r>
      <rPr>
        <sz val="9"/>
        <rFont val="Tahoma"/>
        <family val="2"/>
      </rPr>
      <t xml:space="preserve">    </t>
    </r>
  </si>
  <si>
    <t>Wyłączenie z produkcji gruntów rolnych</t>
  </si>
  <si>
    <t>Dotacja celowa otrzymana z tytułu pomocy finansowej udzielanej między jednostkami samorządu terytorialnego na dofinansowanie własnych zadań bieżących</t>
  </si>
  <si>
    <t xml:space="preserve">* wpływy z tytułu wpłat dokonywanych przez Ochotnicze Straże Pożarne za wykorzystaną energię elektryczną  
</t>
  </si>
  <si>
    <t>Oddziały przedszkolne w szkołach podstawowych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</si>
  <si>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* zwroty za zgubione i zniszczone podręczniki
                                                   </t>
    </r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</si>
  <si>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</si>
  <si>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Składki na ubezpieczenia zdrowotne opłacane za osoby pobierające niektóre świadczenia rodzinne, zgodnie z przepisami ustawy o świadczeniach rodzinnych oraz za osoby pobierające zasiłki dla opiekunów, zgodnie z przepisami ustawy z dnia 4 kwietnia 2014 roku o ustaleniu i wypłacie zasiłków dla opiekunów</t>
  </si>
  <si>
    <t xml:space="preserve">(związkom gmin) ustawami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</si>
  <si>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od hipotek</t>
    </r>
  </si>
  <si>
    <t>Obsługa długu publicznego</t>
  </si>
  <si>
    <t>Obsługa papierów wartościowych, kredytów i pożyczekjednostek samorządu terytorialnego</t>
  </si>
  <si>
    <r>
      <t xml:space="preserve">Pozostałe odsetki                                                                                                                  </t>
    </r>
    <r>
      <rPr>
        <i/>
        <sz val="10"/>
        <rFont val="Arial CE"/>
        <family val="0"/>
      </rPr>
      <t>* odsetki od środków na rachunkach bankowych MGOPS</t>
    </r>
  </si>
  <si>
    <r>
      <t xml:space="preserve">Wpływy z rozliczeń/zwrotów z lat ubiegłych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wpływy ze zwracanych  przez świadczeniobiorców nienależnie pobranych świadczeń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</si>
  <si>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wpływy z z tytułu odsetek od zwracanych  przez </t>
    </r>
    <r>
      <rPr>
        <i/>
        <sz val="10"/>
        <rFont val="Arial CE"/>
        <family val="0"/>
      </rPr>
      <t xml:space="preserve">świadczeniobiorców nienależnie pobranych świadczeń 
</t>
    </r>
  </si>
  <si>
    <t xml:space="preserve">• dotacja ze środków unijnych w ramach Wielkopolskiego Regionalnego Programu Operacyjnego na lata 2014-2020, na "Rozbudowa Przedszkola Samorządowego nr 4 w Kępnie"  - 306 334,58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dotacja ze środków unijnych w ramach Wielkopolskiego Regionalnego Programu Operacyjnego na lata 2014-2020, na "Rozszerzenie działalności Przedszkola Samorządowego nr 4 w Kępnie" - 31 767,29 zł   </t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</si>
  <si>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opłata za wykonanie kopii dokumentów oraz zwrot kosztów postępowania podatkowego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</si>
  <si>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*wpływy z ugody pozasądowej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</si>
  <si>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wygrana w konkursie "Samorząd Przyjazny Energii`19"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</si>
  <si>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różnych dochodów żłobków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</si>
  <si>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*wpływy z różnych dochodów przedszkoli
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</si>
  <si>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 wpływy z różnych dochodów szkół podstawowych
                                                                                   </t>
    </r>
  </si>
  <si>
    <t xml:space="preserve">* dotacja z budżetu Województwa Wielkopolskiego                                    na zakup sadzonek drzew miododajnych przeznaczonych do nasadzeń na terenie  naszej Gminy
 </t>
  </si>
  <si>
    <r>
      <t xml:space="preserve">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                             na zwrot części podatku akcyzowego zawartego w cenie oleju napędowego wykorzystywanego do produkcji rolnej przez producentów rolnych z naszej gminy oraz pokrycie kosztów postępowania w sprawie jego zwrotu poniesionych przez naszą gminę. 
</t>
    </r>
  </si>
  <si>
    <r>
      <t xml:space="preserve">oraz innych zadań zleconych ustawami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                         przez ELUD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</si>
  <si>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opłaty za ślub poza USC 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</si>
  <si>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                            z odpłatności za korzystanie ze Środowiskowego Domu Samopomocy</t>
    </r>
  </si>
  <si>
    <t>Dotacje celowe otrzymane z budżetu państwa                                          na realizację własnych zadań bieżących gmin</t>
  </si>
  <si>
    <t>Dotacje celowe otrzymane z budżetu państwa                                    na realizację własnych zadań bieżących gmin</t>
  </si>
  <si>
    <r>
      <t>(związkom gmin) ustawami                                                                              *</t>
    </r>
    <r>
      <rPr>
        <i/>
        <sz val="10"/>
        <rFont val="Arial CE"/>
        <family val="0"/>
      </rPr>
      <t xml:space="preserve">dotacja Wojewody Wielkopolskiego na wynagrodzenie                          za sprawowanie opieki, o którym mowa w art. 18 ust. 1                          pkt 9 ustawy z dnia 12 marca 2004 r. o pomocy społecznej 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</si>
  <si>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                        z odpłatności za usługi opiekuńcze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</si>
  <si>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5% udziału Gminy w dochodach budżetu państwa                        z odpłatności za duplikat Karty Duże Rodziny</t>
    </r>
  </si>
  <si>
    <t xml:space="preserve">Wpływy z różnych dochodów                        </t>
  </si>
  <si>
    <r>
      <t xml:space="preserve">Wpływy z tytułu kar i odszkodowań wynikających z umów wynikających z umów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kara za nieterminową realizację umowy opracowania MPZP Gminy Kępno</t>
    </r>
  </si>
  <si>
    <r>
      <t xml:space="preserve">Wpływy z rozliczeń/zwrotów z lat ubiegłych                                                         * </t>
    </r>
    <r>
      <rPr>
        <i/>
        <sz val="10"/>
        <rFont val="Arial CE"/>
        <family val="0"/>
      </rPr>
      <t>zwrot nadpłaconych w 2018 r. odsetek od kredytu</t>
    </r>
  </si>
  <si>
    <t>Fundusz Dopłat</t>
  </si>
  <si>
    <t xml:space="preserve">* dopłaty do czynszu za najem mieszkania  z Funduszu Dopłat, o którym mowa w ustawie z dnia 5 grudnia 2002 r.                            o dopłatach do oprocentowania kredytów mieszkaniowych o stałej stopie procentowej                     
</t>
  </si>
  <si>
    <t xml:space="preserve">Pozostałe odsetki                                                                                                                                                                                                                              </t>
  </si>
  <si>
    <r>
      <t>Wpływy z rozliczeń/zwrotów z lat ubiegłych                                                                                                               *</t>
    </r>
    <r>
      <rPr>
        <i/>
        <sz val="10"/>
        <rFont val="Arial CE"/>
        <family val="0"/>
      </rPr>
      <t xml:space="preserve"> zwroty nadpłat zaliczek z 2019 r. na koszty zarządu nieruchomościami wspólnot mieszkaniowych</t>
    </r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</si>
  <si>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Dyrektora Krajowego Biura Wyborczego na prowadzenie i aktualizację stałego rejestru wyborców </t>
    </r>
  </si>
  <si>
    <t>Różne rozliczenia finansowe</t>
  </si>
  <si>
    <r>
      <t>(związkom gmin) ustawami                                                                              *</t>
    </r>
    <r>
      <rPr>
        <i/>
        <sz val="10"/>
        <rFont val="Arial CE"/>
        <family val="0"/>
      </rPr>
      <t>dotacja Wojewody Wielkopolskiego  na zwrot poniesionych w roku ubiegłym wydatków ze środków własnych na realizację zadań zleconych dotyczących wyposażenie szkół w podręczniki, materiały edukacyjne               lub materiały ćwiczeniowe, zgodnie z postanowieniami ustawy z dnia 27 października 2017 r. o finansowaniu zadań oświatowych, wykazanych w danych uzupełniających w sprawozdaniu Rb-50 o wydatkach</t>
    </r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</si>
  <si>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Wojewody Wielkopolskiego na  na doposażenie stołówki szkolnej w Mianowicach w ramach modułu 3 wieloletniego rządowego programu „Posiłek w szkole i w domu”.</t>
    </r>
  </si>
  <si>
    <r>
      <rPr>
        <sz val="10"/>
        <rFont val="Arial CE"/>
        <family val="0"/>
      </rPr>
      <t xml:space="preserve">Wpływy ze zwrotów niewykorzystanych dotacji oraz płatności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*zwrot dotacji udzielonej w 2019 r. przedszkolu niepublicznemu
 </t>
    </r>
  </si>
  <si>
    <t>Realizacja zadań wymagających stosowania specjalnej organizacji nauki i metod pracy dla dzieci w przedszkolach, oddziałach przedszkolnych w szkołach podstawowych i innych formach wychowania przedszkolnego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</si>
  <si>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
                                                   </t>
    </r>
  </si>
  <si>
    <t xml:space="preserve">Wpływy z rozliczeń/zwrotów z lat ubiegłych                                                        </t>
  </si>
  <si>
    <t>(związków gmin)</t>
  </si>
  <si>
    <t>Dotacje celowe otrzymane z budżetu państwa na realizację własnych zadań bieżących gmin (związków gmin)</t>
  </si>
  <si>
    <t>Pomoc w zakresie dożywiania</t>
  </si>
  <si>
    <t>Środki otrzymane od pozostałych jednostek zaliczanych do sektora finansów publicznych na realizację zadań bieżących jenostek zaliczanych do sktora finansów publicznych</t>
  </si>
  <si>
    <t xml:space="preserve">* pomoc finansowa z budżetu NFOŚiGW w Warszawie na realizację zadania pn. „Usuwanie folii rolniczych i innych odpadów pochodzących z działalności rolniczej w Gminie Kępno”
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</si>
  <si>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tytułu należności za pojemniki na odpady</t>
    </r>
  </si>
  <si>
    <t xml:space="preserve">Wpływy z rozliczeń/zwrotów z lat ubiegłych                                                         </t>
  </si>
  <si>
    <t>Pozostałe działania związane z gospodarką odpadami</t>
  </si>
  <si>
    <t xml:space="preserve">* pomoc finansowa z budżetu WFOŚiGW w Poznaniu na realizację zadania pn. „Usuwanie wyrobów zawierających azbest z terenu Gminy Kępno"
</t>
  </si>
  <si>
    <t xml:space="preserve">* pomoc finansowa z budżetu NFOŚiGW w Warszawie na realizację zadania pn. „Opracowanie długookresowej strategii elektromobilności dla obszaru Gminy Kępno na lata 2020-2040”.
</t>
  </si>
  <si>
    <r>
      <t xml:space="preserve">Śodki na dofinansowanie włąsnych inwestycji gmin, powiatów (związków gmin, związków powiatowo-gminnych, związków powiatów), samorządwojewództw, pozyskanych z innych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Arial"/>
        <family val="2"/>
      </rPr>
      <t xml:space="preserve">• dotacja ze środków unijnych w ramach Wielkopolskiego Regionalnego Programu Operacyjnego na lata 2014-2020,                           na  "Rewitalizację zdegradowanego fizycznie, społecznie                            i gospodarczo obszaru rynku i okolic w Kępnie poprzez                              realizację wybranych celów inwestycyjnych wskazanych                             w Lokalnym Programie Rewitalizacji"                                </t>
    </r>
    <r>
      <rPr>
        <sz val="9"/>
        <color indexed="8"/>
        <rFont val="Arial"/>
        <family val="2"/>
      </rPr>
      <t xml:space="preserve">    </t>
    </r>
  </si>
  <si>
    <t xml:space="preserve">Zadania w zakresie kultury fizycznej </t>
  </si>
  <si>
    <r>
      <t xml:space="preserve">Wpływy z odsetek od dotacji oraz płatności: wykorzystanych niezgodnie z przeznaczeniem  lub wykorzystanych z naruszeniem procedur, o których mowa  w art. 184 ustawy, pobranych nienależnie lub w nadmiernej  wysokości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
 </t>
    </r>
  </si>
  <si>
    <r>
      <t xml:space="preserve">Wpływy ze zwrotów dotacji oraz płatności: wykorzystanych niezgodnie z przeznaczeniem  lub wykorzystanych z naruszeniem procedur, o których mowa  w art. 184 ustawy, pobranych nienależnie lub w nadmiernej  wysokości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*zwroty dotacji dla stowarzyszeń
 </t>
    </r>
  </si>
  <si>
    <t>Dotacje celowe otrzymane z tytułu pomocy finansowej udzielanej między jednostkami samorządu terytorialnego na dofinansowanie własnych zadań inwestycyjnych i zakupów inwestycyjnych</t>
  </si>
  <si>
    <t>Środki otrzymane z państwowych funduszy celowych na finansowanie lub dofinansowanie kosztów realizacji inwestycji i zakupów inwestycyjnych jednostek sektora finansów publicznych</t>
  </si>
  <si>
    <t xml:space="preserve">Wpływy z tytułu przekształcenia prawa użytkowania wieczystego przysługującego osobom fizycznym w prawo własności </t>
  </si>
  <si>
    <t>Wpływy z opłaty prolongacyjnej</t>
  </si>
  <si>
    <t>Wpływy z opłat za koncesje i licencje</t>
  </si>
  <si>
    <r>
      <t xml:space="preserve">Wpływy z tytułu grzywien, mandatów i innych kar pieniężnych od osób fizycznych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</si>
  <si>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>Wpływy z tytułu grzywien, mandatów i innych kar pieniężnych od osób prawnych i innych jednostek organizacyjnych                                                                                                                                                       *</t>
    </r>
    <r>
      <rPr>
        <i/>
        <sz val="10"/>
        <rFont val="Arial CE"/>
        <family val="0"/>
      </rPr>
      <t>mandaty karne nakładane przez Straż Miejską</t>
    </r>
  </si>
  <si>
    <r>
      <t>bieżących jednostek sektora finansów publicznych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środki z Funduszu Przeciwdziałania COVID-19 stanowiące rekompensatę  utraconych dochodów  z tytułu opłaty targowej</t>
    </r>
  </si>
  <si>
    <r>
      <t xml:space="preserve">Wpływy z usług                                                                         * </t>
    </r>
    <r>
      <rPr>
        <i/>
        <sz val="10"/>
        <color indexed="8"/>
        <rFont val="Arial CE"/>
        <family val="0"/>
      </rPr>
      <t xml:space="preserve">refundacje kosztów dotacji dla niepublicznego przedszkola, w części dotyczącej dzieci  spoza terenu naszej Gminy oraz zwrot kosztów utrzymania dzieci z innych gmin w przedszkolach na terenie naszej Gminy            </t>
    </r>
    <r>
      <rPr>
        <sz val="10"/>
        <color indexed="8"/>
        <rFont val="Arial CE"/>
        <family val="0"/>
      </rPr>
      <t xml:space="preserve">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</t>
    </r>
  </si>
  <si>
    <t>Wpływy ze zwrotów niewykorzystanych dotacji oraz płatności</t>
  </si>
  <si>
    <t xml:space="preserve">* zwrot  niewykorzystanej w 2020 r. dotacji Katolickie Stowarzyszenie Trzeźwości DOM
 </t>
  </si>
  <si>
    <t xml:space="preserve">* zwrot przez Gminę Oleśnica niewykorzystanej w 2020 r. dotacji na organizację nauki religii w Punkcie Katechetycznym Kościoła Zielonoświątkowego,
 </t>
  </si>
  <si>
    <t xml:space="preserve">*dotacja na wdrożenie usług transportowych door-to-door dla osób z potrzebą wsparcia w zakresie mobilności, w ramach Projektu Państwowego Funduszu Rehabilitacji Osób Niepełnosprawnych pt. „ Usługi indywidualnego transportu door-to-door oraz poprawa dostępności architektonicznej wielorodzinnych budynków mieszkalnych”                                                                                                          
</t>
  </si>
  <si>
    <t xml:space="preserve">Dotacje celowe w ramach programów finansowanych z udziałem środków europejskich oraz środków, o których mowa w art. 5 ust. 3 pkt 5 lit. a i b ustawy, lub płatności w ramach budżetu środków europejskich, realizowanych przez jednostki samorządu terytorialnego                                                                                                                    *dotacja na wdrożenie usług transportowych door-to-door dla osób z potrzebą wsparcia w zakresie mobilności, w ramach Projektu Państwowego Funduszu Rehabilitacji Osób Niepełnosprawnych pt. „ Usługi indywidualnego transportu door-to-door oraz poprawa dostępności architektonicznej wielorodzinnych budynków mieszkalnych” </t>
  </si>
  <si>
    <r>
      <t xml:space="preserve">Dotacje otrzymane z państwowych funduszy celowych na realizację zadań bieżących jednostek sektora finansów publicznych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dofinansowanie własnych zadań bieżących związanych z realizacją zadania w ramach resortowego Programu Ministra Rodziny i Polityki Społecznej „Asystent osobisty osoby niepełnosprawnej – edycja 2021”.</t>
    </r>
  </si>
  <si>
    <t>System opieki nad dziećmi w wieku do lat 3</t>
  </si>
  <si>
    <r>
      <t>Dotacje celowe w ramach programów finansowanych z udziałem środków europejskich oraz środków, o których mowa w art. 5 ust. 3 pkt 5 lit. a i b ustawy, lub płatności w ramach budżetu środków europejskich, realizowanych przez jednostki samorządu terytorialnego                                                                                                                    *</t>
    </r>
    <r>
      <rPr>
        <i/>
        <sz val="9"/>
        <rFont val="Arial"/>
        <family val="2"/>
      </rPr>
      <t>dotacja na dofinansowanie realizacji zadań, o których mowa w ustawie z dnia 4 lutego 2011 r. o opiece nad dziećmi  w wieku do lat 3, w zakresie ustalonym w Resortowym programie rozwoju instytucji opieki nad dziećmi  w wieku do lat 3 „MALUCH+” 2021</t>
    </r>
  </si>
  <si>
    <r>
      <t>Dotacje celowe w ramach programów finansowanych z udziałem środków europejskich oraz środków, o których mowa w art. 5 ust. 3 pkt 5 lit. a i b ustawy, lub płatności w ramach budżetu środków europejskich, realizowanych przez jednostki samorządu terytorialnego                                                                                                                    *</t>
    </r>
    <r>
      <rPr>
        <i/>
        <sz val="9"/>
        <rFont val="Arial"/>
        <family val="2"/>
      </rPr>
      <t>dotacja na dofinansowanie realizacji projektu „Nowe miejsca opieki żłobkowej w Gminie Kępno”, współfinansowanego z Europejskiego Funduszu Społecznego w ramach Wielkopolskiego Regionalnego Programu Operacyjnego na lata 2014-2020.</t>
    </r>
  </si>
  <si>
    <t xml:space="preserve">*dofinansowanie do realizacji projektu „Nowe miejsca opieki żłobkowej w Gminie Kępno”, współfinansowanego z Europejskiego Funduszu Społecznego w ramach Wielkopolskiego Regionalnego Programu Operacyjnego na lata 2014-2020.
</t>
  </si>
  <si>
    <t xml:space="preserve">Wpływy z różnych dochodów                                                                                                                                                                                  </t>
  </si>
  <si>
    <t>Ochrona powietrza atmosferycznego i klimatu</t>
  </si>
  <si>
    <r>
      <t xml:space="preserve">Wpływy z tytułu odszkodowania za przejęte nieruchomości pod inwestycje celu publicznego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odszkodowania za grunty przejęte przez Powiat Kępiński pod rozbudowę drogi powiatowej nr 5600P na odcinku Kępno-Osiny</t>
    </r>
  </si>
  <si>
    <t xml:space="preserve">* dotacja z budżetu Województwa Wielkopolskiego                                    na dofinansowanie budowy (przebudowy) dróg dojazdowych do gruntów rolnych o szer. 4 m oznaczonych w ewidencji gruntów jako obręb: Kierzno
 </t>
  </si>
  <si>
    <t xml:space="preserve">* dotacja z budżetu Województwa Wielkopolskiego                                    na dofinansowanie realizacji zadania pn. „Budowa centrum rekreacji i aktywnego wypoczynku w Borku Mielęckim” -                                                                      50 000,00 zł,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dotacja z budżetu Województwa Wielkopolskiego                                    na dofinansowanie realizacji zadania pn. „Remont budynku Ośrodka Kultury Fizycznej i Sportu w Świbie” -                                                                                                                                            50 000,00 zł,     
 </t>
  </si>
  <si>
    <t>Środki otrzymane z państwowych funduszy celowych na realizację zadań bieżących jednostek sektora finansów publicznych</t>
  </si>
  <si>
    <t xml:space="preserve">*środki  z Rządowego Funduszu Rozwoju Dróg  na realizację zadania pn: „Budowa ul. Marszałka Józefa Piłsudskiego w Kępnie”                                               
</t>
  </si>
  <si>
    <t xml:space="preserve">*środki  z Rządowego Funduszu Rozwoju Dróg  na realizację zadania pn:                                                                                                                                           "Remont i przebudowa ul. Wiatrakowej w Kępnie” 
</t>
  </si>
  <si>
    <t>Płatne parkowanie</t>
  </si>
  <si>
    <t>Wpływy z innych lokalnych opłat pobieranych przez jednostki samorządu terytorialnego na podstawie odrębnych ustaw</t>
  </si>
  <si>
    <t>* opłaty za parkowanie w SPP</t>
  </si>
  <si>
    <t>Gospodarka mieszkaniowym zasobem gminy</t>
  </si>
  <si>
    <t>* czynsze dzierżawne za lokale mieszkalne</t>
  </si>
  <si>
    <t>* czynsze dzierżawne za grunty i lokale</t>
  </si>
  <si>
    <t xml:space="preserve">Wpływy z rozliczeń/zwrotów z lat ubiegłych                                                                                                               </t>
  </si>
  <si>
    <t>Informacja z realizacji budżetu Gminy Kępno za I półrocze 2022 rok      -</t>
  </si>
  <si>
    <t xml:space="preserve">* dotacja ze środków unijnych w ramach Wielkopolskiego Regionalnego Programu Operacyjnego na lata 2014-2020 na realizację projektu pt. „E-usługi publiczne dla mieszkańców Miasta i Gminy Kępno”                                                                                                                                                                                                                                                                                        *dotacja ze środków unijnych w ramach Programu Operacyjnego Polska Cyfrowa na lata 2014-2020 , na realizację projektu grantowego „Cyfrowa Gmina”
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</si>
  <si>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                                                            * dotacja ze środków unijnych w ramach Wielkopolskiego Regionalnego Programu Operacyjnego na lata 2014-2020 na realizację projektu pt. „E-usługi publiczne dla mieszkańców Miasta i Gminy Kępno”                                                                                                                                                                                                                                                                                        *dotacja ze środków unijnych w ramach Programu Operacyjnego Polska Cyfrowa na lata 2014-2020 , na realizację projektu grantowego „Cyfrowa Gmina”</t>
  </si>
  <si>
    <t xml:space="preserve">Wpływy z rozliczeń/zwrotów z lat ubiegłych                                                                           </t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</si>
  <si>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</si>
  <si>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t>Wpływy do wyjaśnienia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</t>
    </r>
  </si>
  <si>
    <r>
      <t>Środki na dofinansowanie własnych zadań bieżących gmin, powiatów (związków gmin, związków powiatowo-gminnych,związków powiatów), samorządów województw, pozyskane z innych źródeł                                                   *</t>
    </r>
    <r>
      <rPr>
        <i/>
        <sz val="10"/>
        <rFont val="Arial CE"/>
        <family val="0"/>
      </rPr>
      <t xml:space="preserve"> wpływy z Funduszu Pomocy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</si>
  <si>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 realizację zadań w ramach Priorytetu 3 „Narodowego Programu Rozwoju Czytelnictwa 2.0. na lata 2021-2025”. 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</si>
  <si>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przedszkolnych</t>
    </r>
  </si>
  <si>
    <t>Wpływy z części opłaty za zezwolenie na sprzedaż napojów alkoholowych w obrocie hurtowym</t>
  </si>
  <si>
    <t>* dofinansowanie na realizację projektu grantowego pt. „Wparcie dzieci z rodzin pegeerowskich w rozwoju cyfrowym – Granty PPGR” w ramach Programu Operacyjnego Polska Cyfrowa na lata 2014-2020</t>
  </si>
  <si>
    <r>
      <t xml:space="preserve">Środki na dofinansowanie własnych zadań bieżących gmin, powiatów (związków gmin, związków powiatowo-gminnych,związków powiatów), samorządów województw, pozyskane z innych źródeł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Funduszu Pomocy na zapewnienie posiłku dla dzieci i młodzieży</t>
    </r>
  </si>
  <si>
    <t>Pomoc dla cudzoziemców</t>
  </si>
  <si>
    <r>
      <t>Środki z Funduszu Przeciwdziałania COVID-19 na finansowanie lub dofinansowanie realizacji zadań związanych z przeciwdziałaniem COVID-19                                              *</t>
    </r>
    <r>
      <rPr>
        <i/>
        <sz val="10"/>
        <rFont val="Arial CE"/>
        <family val="0"/>
      </rPr>
      <t xml:space="preserve"> wpływy na dofinansowanie własnych zadań bieżących związanych z realizacją Programu „Korpus Wsparcia Seniorów”
</t>
    </r>
  </si>
  <si>
    <r>
      <t xml:space="preserve">(związkom gmin) ustawami                                                                                      * </t>
    </r>
    <r>
      <rPr>
        <i/>
        <sz val="10"/>
        <color indexed="8"/>
        <rFont val="Arial CE"/>
        <family val="0"/>
      </rPr>
      <t>dotacja</t>
    </r>
    <r>
      <rPr>
        <sz val="10"/>
        <color indexed="8"/>
        <rFont val="Arial CE"/>
        <family val="0"/>
      </rPr>
      <t xml:space="preserve"> </t>
    </r>
    <r>
      <rPr>
        <i/>
        <sz val="10"/>
        <color indexed="8"/>
        <rFont val="Arial CE"/>
        <family val="0"/>
      </rPr>
      <t>na sfinansowanie wypłat dodatków osłonowych oraz kosztów obsługi tego zadania w wysokości 2% łącznej kwoty dotacji, zgodnie z przepisami ustawy z dnia 17 grudnia 2021 r. o dodatku osłonowym (Dz. U. z 2022 r.                  poz. 1 z późń. zm.).</t>
    </r>
  </si>
  <si>
    <r>
      <t xml:space="preserve">Wpływy ze zwrotów dotacji oraz płatności: wykorzystanych niezgodnie z przeznaczeniem  lub wykorzystanych z naruszeniem procedur, o których mowa  w art. 184 ustawy, pobranych nienależnie lub w nadmiernej  wysokości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
 </t>
    </r>
  </si>
  <si>
    <r>
      <t xml:space="preserve">Wpływy z różnych dochodów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wpływyz Funduszu Pomocy  na świadczenie rodzinne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</si>
  <si>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t>Gospodarka ściekowa i ochrona wód</t>
  </si>
  <si>
    <t>Środki z Funduszu Przeciwdziałania COVID-19 na finansowanie lub dofinansowanie kosztów realizacji inwestycji i zakupów inwestycyjnych związanych z przeciwdziałaniem COVID-19</t>
  </si>
  <si>
    <t xml:space="preserve">• środki z Funduszu Przeciwdziałania COVID-19 przeznaczone na zadanie inwestycyjne „Budowa sieci wodociągowej, sieci kanalizacji sanitarnej i deszczowej związanej z uzbrojeniem terenu osiedla mieszkaniowego przy ul. Piłsudskiego w Kępnie”.  
</t>
  </si>
  <si>
    <t>Utrzymanie zieleni w miastach i gminach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</si>
  <si>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</si>
  <si>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t>Ochrona zabytków i opieka nad zabytkami</t>
  </si>
  <si>
    <r>
      <t xml:space="preserve">Dotacja celowa otrzymana od samorządu województwa na zadania bieżące realizowane na podstawie porozumień (umów) między jednostkami samorządu terytorialnego                  * </t>
    </r>
    <r>
      <rPr>
        <i/>
        <sz val="10"/>
        <color indexed="8"/>
        <rFont val="Arial"/>
        <family val="2"/>
      </rPr>
      <t>dotacja na  realizację zadania pn. „Renowacja stolarki drzwiowej w budynku Szkoły Podstawowej nr 1 w Kępnie”.</t>
    </r>
    <r>
      <rPr>
        <sz val="10"/>
        <color indexed="8"/>
        <rFont val="Arial"/>
        <family val="2"/>
      </rPr>
      <t xml:space="preserve"> </t>
    </r>
  </si>
  <si>
    <r>
      <t>Środki na dofinansowanie własnych inwestycji gmin, powiatów (związków gmin, zwiazków powiatowo-gminnych, związków powiatów), samorządów województw, pozyskane z innych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wsparcie z Rządowego Funduszu Rozwoju Mieszkalnictwa na objęcie przez naszą Gminę udziałów                   w Społecznej Inicjatywie Mieszkaniowej KZN-Zachodni Sp. z o.o.  </t>
    </r>
    <r>
      <rPr>
        <sz val="10"/>
        <color indexed="8"/>
        <rFont val="Arial CE"/>
        <family val="0"/>
      </rPr>
      <t xml:space="preserve">                                             </t>
    </r>
    <r>
      <rPr>
        <i/>
        <sz val="10"/>
        <color indexed="8"/>
        <rFont val="Arial CE"/>
        <family val="0"/>
      </rPr>
      <t xml:space="preserve"> , </t>
    </r>
  </si>
  <si>
    <t>Wpływy ze sprzedaży składników majątkowych</t>
  </si>
  <si>
    <t xml:space="preserve">* wpływy ze sprzedaży samochodu ŻUK
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</si>
  <si>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grzywny za nie dokonanie obowiązku szkolnego</t>
    </r>
  </si>
  <si>
    <r>
      <t xml:space="preserve"> odrębnych ustaw, w tym z opłat: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1) za zajęcie pasa drogowego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za reklamy                                                                                                                                          3) adiacenckiej                                                                                                                                                                                    4) planistycznej                                                                                     </t>
    </r>
  </si>
  <si>
    <t xml:space="preserve">* dotacja na projekt "Razem z Szansą - wzrost dostępności usług opiekuńczych i wsparcie opiekunów faktycznych w Gminie Kępno" - 0,00  zł                                                                                                    * dotacja na projekt "Zależy nam właśnie na Was - wsparcie dla osób niepełnosprawnych z terenu miasta i gminy Kępno"  -  65 069,74 zł       
</t>
  </si>
  <si>
    <t xml:space="preserve">* dotacja na projekt "Razem z Szansą - wzrost dostępności usług opiekuńczych i wsparcie opiekunów faktycznych w Gminie Kępno" - 0,00  zł                                                                                                    * dotacja na projekt "Zależy nam właśnie na Was - wsparcie dla osób niepełnosprawnych z terenu miasta i gminy Kępno"  - 7 655,26  zł       
</t>
  </si>
  <si>
    <t xml:space="preserve">* dotacja na projekt "Razem z Szansą - wzrost dostępności usług opiekuńczych i wsparcie opiekunów faktycznych w Gminie Kępno" - 0,00 zł                                                                                                    * dotacja na projekt "Zależy nam właśnie na Was - wsparcie dla osób niepełnosprawnych z terenu miasta i gminy Kępno"  - 87 405,88 zł       
</t>
  </si>
  <si>
    <t xml:space="preserve">* dotacja na projekt "Razem z Szansą - wzrost dostępności usług opiekuńczych i wsparcie opiekunów faktycznych w Gminie Kępno" - 0,00 zł                                                                                                    * dotacja na projekt "Zależy nam właśnie na Was - wsparcie dla osób niepełnosprawnych z terenu miasta i gminy Kępno"  - 10 283,05 zł       
</t>
  </si>
  <si>
    <t xml:space="preserve">* dotacja z budżetu Województwa Wielkopolskiego                                     na remont pomieszczeń w budynku Kina w Kępnie w ramach Programu „Kulisy kultury”,
 </t>
  </si>
  <si>
    <t xml:space="preserve">* dotacja z budżetu Województwa Wielkopolskiego                                    na remont Szatni Sportowej w Kierznie w ramach piątej edycji Programu „Szatnia na Medal””,
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</si>
</sst>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\ \);\(&quot;$&quot;#,##0\)"/>
    <numFmt numFmtId="167" formatCode="&quot;$&quot;#,##0\ \);[Red]\(&quot;$&quot;#,##0\)"/>
    <numFmt numFmtId="168" formatCode="&quot;$&quot;#,##0.00\ \);\(&quot;$&quot;#,##0.00\)"/>
    <numFmt numFmtId="169" formatCode="&quot;$&quot;#,##0.00\ \);[Red]\(&quot;$&quot;#,##0.00\)"/>
    <numFmt numFmtId="170" formatCode="\(&quot;$&quot;* #,##0\ \);\ \(&quot;$&quot;* \(#,##0\);\ \(&quot;$&quot;* &quot;-&quot;\ \);\ \(@\ \)"/>
    <numFmt numFmtId="171" formatCode="\(* #,##0\ \);\ \(* \(#,##0\);\ \(* &quot;-&quot;\ \);\ \(@\ \)"/>
    <numFmt numFmtId="172" formatCode="\(&quot;$&quot;* #,##0.00\ \);\ \(&quot;$&quot;* \(#,##0.00\);\ \(&quot;$&quot;* &quot;-&quot;??\ \);\ \(@\ \)"/>
    <numFmt numFmtId="173" formatCode="\(* #,##0.00\ \);\ \(* \(#,##0.00\);\ \(* &quot;-&quot;??\ \);\ \(@\ \)"/>
    <numFmt numFmtId="174" formatCode="000"/>
    <numFmt numFmtId="175" formatCode="?,???,??0.00"/>
    <numFmt numFmtId="176" formatCode="00000"/>
    <numFmt numFmtId="177" formatCode="????"/>
    <numFmt numFmtId="178" formatCode="???,??0.00"/>
    <numFmt numFmtId="179" formatCode="0000"/>
    <numFmt numFmtId="180" formatCode="?,??0.00"/>
    <numFmt numFmtId="181" formatCode="??,??0.00"/>
    <numFmt numFmtId="182" formatCode="???"/>
    <numFmt numFmtId="183" formatCode="?????"/>
    <numFmt numFmtId="184" formatCode="??0.00"/>
    <numFmt numFmtId="185" formatCode="?"/>
    <numFmt numFmtId="186" formatCode="??,???,??0.00"/>
    <numFmt numFmtId="187" formatCode="#,##0.00\ _z_ł"/>
    <numFmt numFmtId="188" formatCode="0.0"/>
    <numFmt numFmtId="189" formatCode="#,##0.00_ ;\-#,##0.00\ "/>
    <numFmt numFmtId="190" formatCode="00\-000"/>
    <numFmt numFmtId="191" formatCode="[$-415]d\ mmmm\ yyyy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[$€-2]\ #,##0.00_);[Red]\([$€-2]\ #,##0.00\)"/>
  </numFmts>
  <fonts count="86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9"/>
      <name val="Tahoma"/>
      <family val="2"/>
    </font>
    <font>
      <i/>
      <sz val="9"/>
      <name val="Tahoma"/>
      <family val="2"/>
    </font>
    <font>
      <i/>
      <sz val="10"/>
      <color indexed="53"/>
      <name val="Arial CE"/>
      <family val="0"/>
    </font>
    <font>
      <i/>
      <sz val="9"/>
      <color indexed="8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sz val="9"/>
      <color indexed="8"/>
      <name val="Tahoma"/>
      <family val="2"/>
    </font>
    <font>
      <i/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000000"/>
      <name val="Tahoma"/>
      <family val="2"/>
    </font>
    <font>
      <sz val="9"/>
      <color rgb="FF00000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32" borderId="0" applyNumberFormat="0" applyBorder="0" applyAlignment="0" applyProtection="0"/>
  </cellStyleXfs>
  <cellXfs count="914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5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0" fontId="9" fillId="0" borderId="0" xfId="42" applyFont="1">
      <alignment/>
      <protection/>
    </xf>
    <xf numFmtId="0" fontId="7" fillId="0" borderId="33" xfId="42" applyFont="1" applyFill="1" applyBorder="1">
      <alignment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7" xfId="42" applyFont="1" applyFill="1" applyBorder="1" applyAlignment="1">
      <alignment horizontal="left" vertical="top" wrapText="1"/>
      <protection/>
    </xf>
    <xf numFmtId="175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32" xfId="42" applyFont="1" applyFill="1" applyBorder="1" applyAlignment="1">
      <alignment horizontal="left" vertical="top" wrapText="1"/>
      <protection/>
    </xf>
    <xf numFmtId="175" fontId="13" fillId="0" borderId="32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8" fontId="12" fillId="0" borderId="36" xfId="42" applyNumberFormat="1" applyFont="1" applyFill="1" applyBorder="1" applyAlignment="1">
      <alignment horizontal="right" vertical="top"/>
      <protection/>
    </xf>
    <xf numFmtId="179" fontId="13" fillId="0" borderId="39" xfId="42" applyNumberFormat="1" applyFont="1" applyFill="1" applyBorder="1" applyAlignment="1">
      <alignment horizontal="left" vertical="top"/>
      <protection/>
    </xf>
    <xf numFmtId="178" fontId="13" fillId="0" borderId="39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9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8" fontId="13" fillId="0" borderId="13" xfId="42" applyNumberFormat="1" applyFont="1" applyFill="1" applyBorder="1" applyAlignment="1">
      <alignment horizontal="right" vertical="top"/>
      <protection/>
    </xf>
    <xf numFmtId="0" fontId="0" fillId="0" borderId="39" xfId="42" applyFont="1" applyFill="1" applyBorder="1">
      <alignment/>
      <protection/>
    </xf>
    <xf numFmtId="179" fontId="13" fillId="0" borderId="21" xfId="42" applyNumberFormat="1" applyFont="1" applyFill="1" applyBorder="1" applyAlignment="1">
      <alignment horizontal="left" vertical="top"/>
      <protection/>
    </xf>
    <xf numFmtId="0" fontId="13" fillId="0" borderId="39" xfId="42" applyFont="1" applyFill="1" applyBorder="1" applyAlignment="1">
      <alignment horizontal="left" vertical="top" wrapText="1"/>
      <protection/>
    </xf>
    <xf numFmtId="184" fontId="13" fillId="0" borderId="39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9" fontId="13" fillId="0" borderId="25" xfId="42" applyNumberFormat="1" applyFont="1" applyFill="1" applyBorder="1" applyAlignment="1">
      <alignment horizontal="left" vertical="top"/>
      <protection/>
    </xf>
    <xf numFmtId="184" fontId="13" fillId="0" borderId="26" xfId="42" applyNumberFormat="1" applyFont="1" applyFill="1" applyBorder="1" applyAlignment="1">
      <alignment horizontal="right" vertical="top"/>
      <protection/>
    </xf>
    <xf numFmtId="0" fontId="0" fillId="0" borderId="39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80" fontId="13" fillId="0" borderId="32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181" fontId="13" fillId="0" borderId="39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180" fontId="13" fillId="0" borderId="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83" fontId="12" fillId="0" borderId="27" xfId="42" applyNumberFormat="1" applyFont="1" applyFill="1" applyBorder="1" applyAlignment="1">
      <alignment horizontal="left" vertical="top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181" fontId="13" fillId="0" borderId="32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3" fillId="0" borderId="22" xfId="42" applyNumberFormat="1" applyFont="1" applyFill="1" applyBorder="1" applyAlignment="1">
      <alignment horizontal="left" vertical="top"/>
      <protection/>
    </xf>
    <xf numFmtId="178" fontId="13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8" fontId="13" fillId="0" borderId="32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9" fontId="13" fillId="0" borderId="35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81" fontId="13" fillId="0" borderId="40" xfId="42" applyNumberFormat="1" applyFont="1" applyFill="1" applyBorder="1" applyAlignment="1">
      <alignment horizontal="right" vertical="top"/>
      <protection/>
    </xf>
    <xf numFmtId="181" fontId="13" fillId="0" borderId="23" xfId="42" applyNumberFormat="1" applyFont="1" applyFill="1" applyBorder="1" applyAlignment="1">
      <alignment horizontal="right" vertical="top"/>
      <protection/>
    </xf>
    <xf numFmtId="181" fontId="13" fillId="0" borderId="26" xfId="42" applyNumberFormat="1" applyFont="1" applyFill="1" applyBorder="1" applyAlignment="1">
      <alignment horizontal="right" vertical="top"/>
      <protection/>
    </xf>
    <xf numFmtId="183" fontId="12" fillId="0" borderId="31" xfId="42" applyNumberFormat="1" applyFont="1" applyFill="1" applyBorder="1" applyAlignment="1">
      <alignment horizontal="lef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80" fontId="12" fillId="0" borderId="30" xfId="42" applyNumberFormat="1" applyFont="1" applyFill="1" applyBorder="1" applyAlignment="1">
      <alignment horizontal="right" vertical="top"/>
      <protection/>
    </xf>
    <xf numFmtId="179" fontId="13" fillId="0" borderId="27" xfId="42" applyNumberFormat="1" applyFont="1" applyFill="1" applyBorder="1" applyAlignment="1">
      <alignment horizontal="left" vertical="top"/>
      <protection/>
    </xf>
    <xf numFmtId="0" fontId="13" fillId="0" borderId="37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80" fontId="13" fillId="0" borderId="26" xfId="42" applyNumberFormat="1" applyFont="1" applyFill="1" applyBorder="1" applyAlignment="1">
      <alignment horizontal="right" vertical="top"/>
      <protection/>
    </xf>
    <xf numFmtId="0" fontId="17" fillId="0" borderId="0" xfId="42" applyFont="1" applyFill="1" applyBorder="1" applyAlignment="1">
      <alignment horizontal="left" vertical="top"/>
      <protection/>
    </xf>
    <xf numFmtId="185" fontId="17" fillId="0" borderId="0" xfId="42" applyNumberFormat="1" applyFont="1" applyFill="1" applyBorder="1" applyAlignment="1">
      <alignment horizontal="left" vertical="top"/>
      <protection/>
    </xf>
    <xf numFmtId="0" fontId="18" fillId="0" borderId="0" xfId="42" applyFont="1" applyFill="1" applyBorder="1">
      <alignment/>
      <protection/>
    </xf>
    <xf numFmtId="0" fontId="18" fillId="0" borderId="0" xfId="42" applyFont="1" applyFill="1" applyBorder="1" applyAlignment="1">
      <alignment wrapText="1"/>
      <protection/>
    </xf>
    <xf numFmtId="0" fontId="18" fillId="0" borderId="0" xfId="42" applyFont="1" applyFill="1">
      <alignment/>
      <protection/>
    </xf>
    <xf numFmtId="177" fontId="13" fillId="0" borderId="39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3" fontId="12" fillId="0" borderId="0" xfId="42" applyNumberFormat="1" applyFont="1" applyFill="1" applyBorder="1" applyAlignment="1">
      <alignment horizontal="left" vertical="top"/>
      <protection/>
    </xf>
    <xf numFmtId="178" fontId="12" fillId="0" borderId="30" xfId="42" applyNumberFormat="1" applyFont="1" applyFill="1" applyBorder="1" applyAlignment="1">
      <alignment horizontal="right" vertical="top"/>
      <protection/>
    </xf>
    <xf numFmtId="181" fontId="13" fillId="0" borderId="12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9" fontId="13" fillId="0" borderId="31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0" fontId="0" fillId="0" borderId="42" xfId="42" applyFont="1" applyFill="1" applyBorder="1">
      <alignment/>
      <protection/>
    </xf>
    <xf numFmtId="179" fontId="13" fillId="0" borderId="42" xfId="42" applyNumberFormat="1" applyFont="1" applyFill="1" applyBorder="1" applyAlignment="1">
      <alignment horizontal="left" vertical="top"/>
      <protection/>
    </xf>
    <xf numFmtId="0" fontId="13" fillId="0" borderId="43" xfId="42" applyFont="1" applyFill="1" applyBorder="1" applyAlignment="1">
      <alignment horizontal="left" vertical="top" wrapText="1"/>
      <protection/>
    </xf>
    <xf numFmtId="180" fontId="12" fillId="0" borderId="12" xfId="42" applyNumberFormat="1" applyFont="1" applyFill="1" applyBorder="1" applyAlignment="1">
      <alignment horizontal="right" vertical="top"/>
      <protection/>
    </xf>
    <xf numFmtId="180" fontId="13" fillId="0" borderId="39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81" fontId="12" fillId="0" borderId="30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0" fontId="12" fillId="0" borderId="39" xfId="42" applyFont="1" applyFill="1" applyBorder="1" applyAlignment="1">
      <alignment horizontal="left" vertical="top" wrapText="1"/>
      <protection/>
    </xf>
    <xf numFmtId="175" fontId="12" fillId="0" borderId="32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5" fontId="13" fillId="0" borderId="30" xfId="42" applyNumberFormat="1" applyFont="1" applyFill="1" applyBorder="1" applyAlignment="1">
      <alignment horizontal="right" vertical="top"/>
      <protection/>
    </xf>
    <xf numFmtId="179" fontId="13" fillId="0" borderId="29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80" fontId="13" fillId="0" borderId="28" xfId="42" applyNumberFormat="1" applyFont="1" applyFill="1" applyBorder="1" applyAlignment="1">
      <alignment horizontal="right" vertical="top"/>
      <protection/>
    </xf>
    <xf numFmtId="181" fontId="13" fillId="0" borderId="28" xfId="42" applyNumberFormat="1" applyFont="1" applyFill="1" applyBorder="1" applyAlignment="1">
      <alignment horizontal="right" vertical="top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178" fontId="13" fillId="0" borderId="12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0" fontId="13" fillId="0" borderId="45" xfId="42" applyFont="1" applyFill="1" applyBorder="1" applyAlignment="1">
      <alignment horizontal="left" vertical="top" wrapText="1"/>
      <protection/>
    </xf>
    <xf numFmtId="0" fontId="12" fillId="0" borderId="32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1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46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5" fontId="13" fillId="0" borderId="28" xfId="42" applyNumberFormat="1" applyFont="1" applyFill="1" applyBorder="1" applyAlignment="1">
      <alignment horizontal="right" vertical="top"/>
      <protection/>
    </xf>
    <xf numFmtId="186" fontId="12" fillId="0" borderId="12" xfId="42" applyNumberFormat="1" applyFont="1" applyFill="1" applyBorder="1" applyAlignment="1">
      <alignment horizontal="right" vertical="top"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186" fontId="13" fillId="0" borderId="28" xfId="42" applyNumberFormat="1" applyFont="1" applyFill="1" applyBorder="1" applyAlignment="1">
      <alignment horizontal="right" vertical="top"/>
      <protection/>
    </xf>
    <xf numFmtId="0" fontId="12" fillId="0" borderId="44" xfId="42" applyFont="1" applyFill="1" applyBorder="1" applyAlignment="1">
      <alignment horizontal="left" vertical="top" wrapText="1"/>
      <protection/>
    </xf>
    <xf numFmtId="178" fontId="12" fillId="0" borderId="28" xfId="42" applyNumberFormat="1" applyFont="1" applyFill="1" applyBorder="1" applyAlignment="1">
      <alignment horizontal="right" vertical="top"/>
      <protection/>
    </xf>
    <xf numFmtId="178" fontId="13" fillId="0" borderId="47" xfId="42" applyNumberFormat="1" applyFont="1" applyFill="1" applyBorder="1" applyAlignment="1">
      <alignment horizontal="right" vertical="top"/>
      <protection/>
    </xf>
    <xf numFmtId="178" fontId="13" fillId="0" borderId="30" xfId="42" applyNumberFormat="1" applyFont="1" applyFill="1" applyBorder="1" applyAlignment="1">
      <alignment horizontal="right" vertical="top"/>
      <protection/>
    </xf>
    <xf numFmtId="183" fontId="12" fillId="0" borderId="13" xfId="42" applyNumberFormat="1" applyFont="1" applyFill="1" applyBorder="1" applyAlignment="1">
      <alignment horizontal="lef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81" fontId="12" fillId="0" borderId="33" xfId="42" applyNumberFormat="1" applyFont="1" applyFill="1" applyBorder="1" applyAlignment="1">
      <alignment horizontal="right" vertical="top"/>
      <protection/>
    </xf>
    <xf numFmtId="179" fontId="13" fillId="0" borderId="0" xfId="42" applyNumberFormat="1" applyFont="1" applyFill="1" applyBorder="1" applyAlignment="1">
      <alignment horizontal="left" vertical="top"/>
      <protection/>
    </xf>
    <xf numFmtId="177" fontId="13" fillId="0" borderId="19" xfId="42" applyNumberFormat="1" applyFont="1" applyFill="1" applyBorder="1" applyAlignment="1">
      <alignment horizontal="left" vertical="top"/>
      <protection/>
    </xf>
    <xf numFmtId="0" fontId="13" fillId="0" borderId="48" xfId="42" applyFont="1" applyFill="1" applyBorder="1" applyAlignment="1">
      <alignment horizontal="left" vertical="top" wrapText="1"/>
      <protection/>
    </xf>
    <xf numFmtId="178" fontId="13" fillId="0" borderId="27" xfId="42" applyNumberFormat="1" applyFont="1" applyFill="1" applyBorder="1" applyAlignment="1">
      <alignment horizontal="right" vertical="top"/>
      <protection/>
    </xf>
    <xf numFmtId="181" fontId="12" fillId="0" borderId="20" xfId="42" applyNumberFormat="1" applyFont="1" applyFill="1" applyBorder="1" applyAlignment="1">
      <alignment horizontal="right" vertical="top"/>
      <protection/>
    </xf>
    <xf numFmtId="183" fontId="12" fillId="0" borderId="29" xfId="42" applyNumberFormat="1" applyFont="1" applyFill="1" applyBorder="1" applyAlignment="1">
      <alignment horizontal="left"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183" fontId="12" fillId="0" borderId="14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8" fontId="12" fillId="0" borderId="27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50" xfId="42" applyFont="1" applyFill="1" applyBorder="1" applyAlignment="1">
      <alignment horizontal="left" vertical="top" wrapText="1"/>
      <protection/>
    </xf>
    <xf numFmtId="0" fontId="12" fillId="0" borderId="51" xfId="42" applyFont="1" applyFill="1" applyBorder="1" applyAlignment="1">
      <alignment horizontal="left" vertical="top" wrapText="1"/>
      <protection/>
    </xf>
    <xf numFmtId="181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81" fontId="13" fillId="0" borderId="27" xfId="42" applyNumberFormat="1" applyFont="1" applyFill="1" applyBorder="1" applyAlignment="1">
      <alignment horizontal="right" vertical="top"/>
      <protection/>
    </xf>
    <xf numFmtId="0" fontId="12" fillId="0" borderId="40" xfId="42" applyFont="1" applyFill="1" applyBorder="1" applyAlignment="1">
      <alignment horizontal="left" vertical="top" wrapText="1"/>
      <protection/>
    </xf>
    <xf numFmtId="180" fontId="12" fillId="0" borderId="50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0" fontId="17" fillId="0" borderId="0" xfId="42" applyFont="1" applyFill="1" applyAlignment="1">
      <alignment horizontal="left" vertical="top"/>
      <protection/>
    </xf>
    <xf numFmtId="185" fontId="17" fillId="0" borderId="0" xfId="42" applyNumberFormat="1" applyFont="1" applyFill="1" applyAlignment="1">
      <alignment horizontal="left" vertical="top"/>
      <protection/>
    </xf>
    <xf numFmtId="0" fontId="18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5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0" fontId="4" fillId="0" borderId="52" xfId="42" applyFont="1" applyFill="1" applyBorder="1" applyAlignment="1">
      <alignment horizontal="center" vertical="center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 wrapText="1"/>
      <protection/>
    </xf>
    <xf numFmtId="183" fontId="12" fillId="0" borderId="56" xfId="42" applyNumberFormat="1" applyFont="1" applyFill="1" applyBorder="1" applyAlignment="1">
      <alignment horizontal="left" vertical="top"/>
      <protection/>
    </xf>
    <xf numFmtId="175" fontId="12" fillId="0" borderId="39" xfId="42" applyNumberFormat="1" applyFont="1" applyFill="1" applyBorder="1" applyAlignment="1">
      <alignment horizontal="right" vertical="top"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5" fontId="13" fillId="0" borderId="0" xfId="42" applyNumberFormat="1" applyFont="1" applyFill="1" applyBorder="1" applyAlignment="1">
      <alignment horizontal="right" vertical="top"/>
      <protection/>
    </xf>
    <xf numFmtId="0" fontId="7" fillId="0" borderId="57" xfId="42" applyFont="1" applyFill="1" applyBorder="1">
      <alignment/>
      <protection/>
    </xf>
    <xf numFmtId="0" fontId="7" fillId="0" borderId="40" xfId="42" applyFont="1" applyFill="1" applyBorder="1">
      <alignment/>
      <protection/>
    </xf>
    <xf numFmtId="0" fontId="12" fillId="0" borderId="58" xfId="42" applyFont="1" applyFill="1" applyBorder="1" applyAlignment="1">
      <alignment horizontal="left" vertical="top" wrapText="1"/>
      <protection/>
    </xf>
    <xf numFmtId="181" fontId="12" fillId="0" borderId="57" xfId="42" applyNumberFormat="1" applyFont="1" applyFill="1" applyBorder="1" applyAlignment="1">
      <alignment horizontal="right" vertical="top"/>
      <protection/>
    </xf>
    <xf numFmtId="176" fontId="12" fillId="0" borderId="50" xfId="42" applyNumberFormat="1" applyFont="1" applyFill="1" applyBorder="1" applyAlignment="1">
      <alignment horizontal="left" vertical="top"/>
      <protection/>
    </xf>
    <xf numFmtId="183" fontId="12" fillId="0" borderId="40" xfId="42" applyNumberFormat="1" applyFont="1" applyFill="1" applyBorder="1" applyAlignment="1">
      <alignment horizontal="left" vertical="top"/>
      <protection/>
    </xf>
    <xf numFmtId="0" fontId="21" fillId="0" borderId="52" xfId="42" applyFont="1" applyFill="1" applyBorder="1" applyAlignment="1">
      <alignment horizontal="center" vertical="center"/>
      <protection/>
    </xf>
    <xf numFmtId="0" fontId="21" fillId="0" borderId="53" xfId="42" applyFont="1" applyFill="1" applyBorder="1" applyAlignment="1">
      <alignment horizontal="center" vertical="center"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21" fillId="0" borderId="55" xfId="42" applyFont="1" applyFill="1" applyBorder="1" applyAlignment="1">
      <alignment horizontal="center" vertical="center" wrapText="1"/>
      <protection/>
    </xf>
    <xf numFmtId="0" fontId="8" fillId="0" borderId="59" xfId="42" applyFont="1" applyFill="1" applyBorder="1" applyAlignment="1">
      <alignment horizontal="center" vertical="center"/>
      <protection/>
    </xf>
    <xf numFmtId="2" fontId="8" fillId="0" borderId="60" xfId="42" applyNumberFormat="1" applyFont="1" applyFill="1" applyBorder="1" applyAlignment="1">
      <alignment horizontal="center" vertical="center"/>
      <protection/>
    </xf>
    <xf numFmtId="4" fontId="8" fillId="0" borderId="61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4" fontId="11" fillId="33" borderId="62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3" xfId="42" applyFont="1" applyFill="1" applyBorder="1">
      <alignment/>
      <protection/>
    </xf>
    <xf numFmtId="0" fontId="0" fillId="33" borderId="64" xfId="42" applyFont="1" applyFill="1" applyBorder="1">
      <alignment/>
      <protection/>
    </xf>
    <xf numFmtId="0" fontId="11" fillId="33" borderId="65" xfId="42" applyFont="1" applyFill="1" applyBorder="1" applyAlignment="1">
      <alignment horizontal="left" vertical="top" wrapText="1"/>
      <protection/>
    </xf>
    <xf numFmtId="175" fontId="11" fillId="33" borderId="63" xfId="42" applyNumberFormat="1" applyFont="1" applyFill="1" applyBorder="1" applyAlignment="1">
      <alignment horizontal="right" vertical="top"/>
      <protection/>
    </xf>
    <xf numFmtId="0" fontId="11" fillId="33" borderId="38" xfId="42" applyFont="1" applyFill="1" applyBorder="1" applyAlignment="1">
      <alignment horizontal="left" vertical="top" wrapText="1"/>
      <protection/>
    </xf>
    <xf numFmtId="175" fontId="11" fillId="33" borderId="36" xfId="42" applyNumberFormat="1" applyFont="1" applyFill="1" applyBorder="1" applyAlignment="1">
      <alignment horizontal="right" vertical="top"/>
      <protection/>
    </xf>
    <xf numFmtId="0" fontId="0" fillId="33" borderId="36" xfId="42" applyFont="1" applyFill="1" applyBorder="1">
      <alignment/>
      <protection/>
    </xf>
    <xf numFmtId="178" fontId="11" fillId="33" borderId="36" xfId="42" applyNumberFormat="1" applyFont="1" applyFill="1" applyBorder="1" applyAlignment="1">
      <alignment horizontal="right" vertical="top"/>
      <protection/>
    </xf>
    <xf numFmtId="182" fontId="11" fillId="33" borderId="36" xfId="42" applyNumberFormat="1" applyFont="1" applyFill="1" applyBorder="1" applyAlignment="1">
      <alignment horizontal="left" vertical="top"/>
      <protection/>
    </xf>
    <xf numFmtId="182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6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30" xfId="42" applyFont="1" applyFill="1" applyBorder="1">
      <alignment/>
      <protection/>
    </xf>
    <xf numFmtId="0" fontId="0" fillId="33" borderId="31" xfId="42" applyFont="1" applyFill="1" applyBorder="1">
      <alignment/>
      <protection/>
    </xf>
    <xf numFmtId="0" fontId="11" fillId="33" borderId="41" xfId="42" applyFont="1" applyFill="1" applyBorder="1" applyAlignment="1">
      <alignment horizontal="left" vertical="top" wrapText="1"/>
      <protection/>
    </xf>
    <xf numFmtId="186" fontId="11" fillId="33" borderId="30" xfId="42" applyNumberFormat="1" applyFont="1" applyFill="1" applyBorder="1" applyAlignment="1">
      <alignment horizontal="right" vertical="top"/>
      <protection/>
    </xf>
    <xf numFmtId="182" fontId="11" fillId="33" borderId="46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8" fontId="11" fillId="33" borderId="0" xfId="42" applyNumberFormat="1" applyFont="1" applyFill="1" applyBorder="1" applyAlignment="1">
      <alignment horizontal="right" vertical="top"/>
      <protection/>
    </xf>
    <xf numFmtId="4" fontId="13" fillId="0" borderId="32" xfId="42" applyNumberFormat="1" applyFont="1" applyFill="1" applyBorder="1" applyAlignment="1">
      <alignment horizontal="right" vertical="top"/>
      <protection/>
    </xf>
    <xf numFmtId="178" fontId="12" fillId="0" borderId="0" xfId="42" applyNumberFormat="1" applyFont="1" applyFill="1" applyBorder="1" applyAlignment="1">
      <alignment horizontal="right" vertical="top"/>
      <protection/>
    </xf>
    <xf numFmtId="176" fontId="12" fillId="0" borderId="21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78" fontId="13" fillId="0" borderId="50" xfId="42" applyNumberFormat="1" applyFont="1" applyFill="1" applyBorder="1" applyAlignment="1">
      <alignment horizontal="right" vertical="top"/>
      <protection/>
    </xf>
    <xf numFmtId="176" fontId="12" fillId="0" borderId="32" xfId="42" applyNumberFormat="1" applyFont="1" applyFill="1" applyBorder="1" applyAlignment="1">
      <alignment horizontal="left" vertical="top"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176" fontId="12" fillId="0" borderId="23" xfId="42" applyNumberFormat="1" applyFont="1" applyFill="1" applyBorder="1" applyAlignment="1">
      <alignment horizontal="left" vertical="top"/>
      <protection/>
    </xf>
    <xf numFmtId="183" fontId="12" fillId="0" borderId="25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3" fillId="0" borderId="34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0" fontId="4" fillId="0" borderId="66" xfId="42" applyFont="1" applyFill="1" applyBorder="1" applyAlignment="1">
      <alignment horizontal="center" vertical="center"/>
      <protection/>
    </xf>
    <xf numFmtId="178" fontId="13" fillId="0" borderId="40" xfId="42" applyNumberFormat="1" applyFont="1" applyFill="1" applyBorder="1" applyAlignment="1">
      <alignment horizontal="right" vertical="top"/>
      <protection/>
    </xf>
    <xf numFmtId="179" fontId="20" fillId="0" borderId="29" xfId="42" applyNumberFormat="1" applyFont="1" applyFill="1" applyBorder="1" applyAlignment="1">
      <alignment horizontal="lef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181" fontId="20" fillId="0" borderId="28" xfId="42" applyNumberFormat="1" applyFont="1" applyFill="1" applyBorder="1" applyAlignment="1">
      <alignment horizontal="right" vertical="top"/>
      <protection/>
    </xf>
    <xf numFmtId="179" fontId="20" fillId="0" borderId="42" xfId="42" applyNumberFormat="1" applyFont="1" applyFill="1" applyBorder="1" applyAlignment="1">
      <alignment horizontal="left" vertical="top"/>
      <protection/>
    </xf>
    <xf numFmtId="181" fontId="20" fillId="0" borderId="47" xfId="42" applyNumberFormat="1" applyFont="1" applyFill="1" applyBorder="1" applyAlignment="1">
      <alignment horizontal="right" vertical="top"/>
      <protection/>
    </xf>
    <xf numFmtId="0" fontId="22" fillId="33" borderId="38" xfId="42" applyFont="1" applyFill="1" applyBorder="1" applyAlignment="1">
      <alignment horizontal="left" vertical="top" wrapText="1"/>
      <protection/>
    </xf>
    <xf numFmtId="0" fontId="23" fillId="0" borderId="48" xfId="42" applyFont="1" applyFill="1" applyBorder="1" applyAlignment="1">
      <alignment horizontal="left" vertical="top" wrapText="1"/>
      <protection/>
    </xf>
    <xf numFmtId="178" fontId="23" fillId="0" borderId="27" xfId="42" applyNumberFormat="1" applyFont="1" applyFill="1" applyBorder="1" applyAlignment="1">
      <alignment horizontal="right" vertical="top"/>
      <protection/>
    </xf>
    <xf numFmtId="178" fontId="23" fillId="0" borderId="50" xfId="42" applyNumberFormat="1" applyFont="1" applyFill="1" applyBorder="1" applyAlignment="1">
      <alignment horizontal="right" vertical="top"/>
      <protection/>
    </xf>
    <xf numFmtId="179" fontId="20" fillId="0" borderId="35" xfId="42" applyNumberFormat="1" applyFont="1" applyFill="1" applyBorder="1" applyAlignment="1">
      <alignment horizontal="left" vertical="top"/>
      <protection/>
    </xf>
    <xf numFmtId="0" fontId="20" fillId="0" borderId="50" xfId="42" applyFont="1" applyFill="1" applyBorder="1" applyAlignment="1">
      <alignment horizontal="left" vertical="top" wrapText="1"/>
      <protection/>
    </xf>
    <xf numFmtId="181" fontId="20" fillId="0" borderId="40" xfId="42" applyNumberFormat="1" applyFont="1" applyFill="1" applyBorder="1" applyAlignment="1">
      <alignment horizontal="right" vertical="top"/>
      <protection/>
    </xf>
    <xf numFmtId="181" fontId="20" fillId="0" borderId="50" xfId="42" applyNumberFormat="1" applyFont="1" applyFill="1" applyBorder="1" applyAlignment="1">
      <alignment horizontal="right" vertical="top"/>
      <protection/>
    </xf>
    <xf numFmtId="0" fontId="5" fillId="0" borderId="52" xfId="42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 wrapText="1"/>
      <protection/>
    </xf>
    <xf numFmtId="182" fontId="11" fillId="33" borderId="23" xfId="42" applyNumberFormat="1" applyFont="1" applyFill="1" applyBorder="1" applyAlignment="1">
      <alignment horizontal="left" vertical="top"/>
      <protection/>
    </xf>
    <xf numFmtId="0" fontId="0" fillId="0" borderId="67" xfId="42" applyFont="1" applyFill="1" applyBorder="1">
      <alignment/>
      <protection/>
    </xf>
    <xf numFmtId="180" fontId="12" fillId="0" borderId="26" xfId="42" applyNumberFormat="1" applyFont="1" applyFill="1" applyBorder="1" applyAlignment="1">
      <alignment horizontal="right" vertical="top"/>
      <protection/>
    </xf>
    <xf numFmtId="181" fontId="13" fillId="0" borderId="47" xfId="42" applyNumberFormat="1" applyFont="1" applyFill="1" applyBorder="1" applyAlignment="1">
      <alignment horizontal="right" vertical="top"/>
      <protection/>
    </xf>
    <xf numFmtId="0" fontId="20" fillId="0" borderId="43" xfId="42" applyFont="1" applyFill="1" applyBorder="1" applyAlignment="1">
      <alignment horizontal="left" vertical="top" wrapText="1"/>
      <protection/>
    </xf>
    <xf numFmtId="183" fontId="23" fillId="0" borderId="29" xfId="42" applyNumberFormat="1" applyFont="1" applyFill="1" applyBorder="1" applyAlignment="1">
      <alignment horizontal="left" vertical="top"/>
      <protection/>
    </xf>
    <xf numFmtId="180" fontId="13" fillId="0" borderId="33" xfId="42" applyNumberFormat="1" applyFont="1" applyFill="1" applyBorder="1" applyAlignment="1">
      <alignment horizontal="right" vertical="top"/>
      <protection/>
    </xf>
    <xf numFmtId="180" fontId="13" fillId="0" borderId="47" xfId="42" applyNumberFormat="1" applyFont="1" applyFill="1" applyBorder="1" applyAlignment="1">
      <alignment horizontal="right" vertical="top"/>
      <protection/>
    </xf>
    <xf numFmtId="0" fontId="13" fillId="0" borderId="25" xfId="42" applyFont="1" applyFill="1" applyBorder="1" applyAlignment="1">
      <alignment horizontal="left" vertical="top" wrapText="1"/>
      <protection/>
    </xf>
    <xf numFmtId="0" fontId="7" fillId="0" borderId="23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40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76" fillId="0" borderId="0" xfId="42" applyFont="1" applyFill="1" applyBorder="1">
      <alignment/>
      <protection/>
    </xf>
    <xf numFmtId="0" fontId="76" fillId="0" borderId="0" xfId="42" applyFont="1" applyFill="1">
      <alignment/>
      <protection/>
    </xf>
    <xf numFmtId="178" fontId="20" fillId="0" borderId="20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8" fontId="23" fillId="0" borderId="30" xfId="42" applyNumberFormat="1" applyFont="1" applyFill="1" applyBorder="1" applyAlignment="1">
      <alignment horizontal="right" vertical="top"/>
      <protection/>
    </xf>
    <xf numFmtId="178" fontId="23" fillId="0" borderId="26" xfId="42" applyNumberFormat="1" applyFont="1" applyFill="1" applyBorder="1" applyAlignment="1">
      <alignment horizontal="right" vertical="top"/>
      <protection/>
    </xf>
    <xf numFmtId="176" fontId="23" fillId="0" borderId="32" xfId="42" applyNumberFormat="1" applyFont="1" applyFill="1" applyBorder="1" applyAlignment="1">
      <alignment horizontal="left" vertical="top"/>
      <protection/>
    </xf>
    <xf numFmtId="0" fontId="20" fillId="0" borderId="40" xfId="42" applyFont="1" applyFill="1" applyBorder="1" applyAlignment="1">
      <alignment horizontal="left" vertical="top" wrapText="1"/>
      <protection/>
    </xf>
    <xf numFmtId="178" fontId="20" fillId="0" borderId="50" xfId="42" applyNumberFormat="1" applyFont="1" applyFill="1" applyBorder="1" applyAlignment="1">
      <alignment horizontal="right" vertical="top"/>
      <protection/>
    </xf>
    <xf numFmtId="0" fontId="20" fillId="0" borderId="34" xfId="42" applyFont="1" applyFill="1" applyBorder="1" applyAlignment="1">
      <alignment horizontal="left" vertical="top" wrapText="1"/>
      <protection/>
    </xf>
    <xf numFmtId="178" fontId="20" fillId="0" borderId="35" xfId="42" applyNumberFormat="1" applyFont="1" applyFill="1" applyBorder="1" applyAlignment="1">
      <alignment horizontal="right" vertical="top"/>
      <protection/>
    </xf>
    <xf numFmtId="0" fontId="0" fillId="0" borderId="68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180" fontId="20" fillId="0" borderId="28" xfId="42" applyNumberFormat="1" applyFont="1" applyFill="1" applyBorder="1" applyAlignment="1">
      <alignment horizontal="right" vertical="top"/>
      <protection/>
    </xf>
    <xf numFmtId="176" fontId="23" fillId="0" borderId="21" xfId="42" applyNumberFormat="1" applyFont="1" applyFill="1" applyBorder="1" applyAlignment="1">
      <alignment horizontal="left" vertical="top"/>
      <protection/>
    </xf>
    <xf numFmtId="0" fontId="0" fillId="0" borderId="68" xfId="42" applyFont="1" applyFill="1" applyBorder="1">
      <alignment/>
      <protection/>
    </xf>
    <xf numFmtId="0" fontId="0" fillId="0" borderId="69" xfId="42" applyFont="1" applyFill="1" applyBorder="1">
      <alignment/>
      <protection/>
    </xf>
    <xf numFmtId="182" fontId="22" fillId="33" borderId="46" xfId="42" applyNumberFormat="1" applyFont="1" applyFill="1" applyBorder="1" applyAlignment="1">
      <alignment horizontal="left" vertical="top"/>
      <protection/>
    </xf>
    <xf numFmtId="0" fontId="0" fillId="33" borderId="36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8" fontId="22" fillId="33" borderId="36" xfId="42" applyNumberFormat="1" applyFont="1" applyFill="1" applyBorder="1" applyAlignment="1">
      <alignment horizontal="right" vertical="top"/>
      <protection/>
    </xf>
    <xf numFmtId="49" fontId="22" fillId="33" borderId="23" xfId="42" applyNumberFormat="1" applyFont="1" applyFill="1" applyBorder="1" applyAlignment="1">
      <alignment horizontal="center" vertical="top"/>
      <protection/>
    </xf>
    <xf numFmtId="0" fontId="7" fillId="0" borderId="32" xfId="42" applyFont="1" applyFill="1" applyBorder="1">
      <alignment/>
      <protection/>
    </xf>
    <xf numFmtId="183" fontId="23" fillId="0" borderId="27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2" xfId="42" applyFont="1" applyFill="1" applyBorder="1">
      <alignment/>
      <protection/>
    </xf>
    <xf numFmtId="0" fontId="23" fillId="0" borderId="43" xfId="42" applyFont="1" applyFill="1" applyBorder="1" applyAlignment="1">
      <alignment horizontal="left" vertical="top" wrapText="1"/>
      <protection/>
    </xf>
    <xf numFmtId="178" fontId="23" fillId="0" borderId="47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9" fontId="13" fillId="0" borderId="40" xfId="42" applyNumberFormat="1" applyFont="1" applyFill="1" applyBorder="1" applyAlignment="1">
      <alignment horizontal="left" vertical="top"/>
      <protection/>
    </xf>
    <xf numFmtId="0" fontId="13" fillId="0" borderId="58" xfId="42" applyFont="1" applyFill="1" applyBorder="1" applyAlignment="1">
      <alignment horizontal="left" vertical="top" wrapText="1"/>
      <protection/>
    </xf>
    <xf numFmtId="181" fontId="13" fillId="0" borderId="57" xfId="42" applyNumberFormat="1" applyFont="1" applyFill="1" applyBorder="1" applyAlignment="1">
      <alignment horizontal="right" vertical="top"/>
      <protection/>
    </xf>
    <xf numFmtId="183" fontId="12" fillId="0" borderId="22" xfId="42" applyNumberFormat="1" applyFont="1" applyFill="1" applyBorder="1" applyAlignment="1">
      <alignment horizontal="left" vertical="top"/>
      <protection/>
    </xf>
    <xf numFmtId="2" fontId="0" fillId="0" borderId="32" xfId="42" applyNumberFormat="1" applyFont="1" applyFill="1" applyBorder="1" applyAlignment="1">
      <alignment vertical="top"/>
      <protection/>
    </xf>
    <xf numFmtId="2" fontId="0" fillId="0" borderId="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5" fontId="11" fillId="33" borderId="70" xfId="42" applyNumberFormat="1" applyFont="1" applyFill="1" applyBorder="1" applyAlignment="1">
      <alignment vertical="top"/>
      <protection/>
    </xf>
    <xf numFmtId="175" fontId="12" fillId="0" borderId="50" xfId="42" applyNumberFormat="1" applyFont="1" applyFill="1" applyBorder="1" applyAlignment="1">
      <alignment vertical="top"/>
      <protection/>
    </xf>
    <xf numFmtId="175" fontId="13" fillId="0" borderId="50" xfId="42" applyNumberFormat="1" applyFont="1" applyFill="1" applyBorder="1" applyAlignment="1">
      <alignment vertical="top"/>
      <protection/>
    </xf>
    <xf numFmtId="175" fontId="13" fillId="0" borderId="36" xfId="42" applyNumberFormat="1" applyFont="1" applyFill="1" applyBorder="1" applyAlignment="1">
      <alignment vertical="top"/>
      <protection/>
    </xf>
    <xf numFmtId="175" fontId="13" fillId="0" borderId="23" xfId="42" applyNumberFormat="1" applyFont="1" applyFill="1" applyBorder="1" applyAlignment="1">
      <alignment vertical="top"/>
      <protection/>
    </xf>
    <xf numFmtId="175" fontId="13" fillId="0" borderId="32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2" xfId="42" applyNumberFormat="1" applyFont="1" applyFill="1" applyBorder="1" applyAlignment="1">
      <alignment vertical="top"/>
      <protection/>
    </xf>
    <xf numFmtId="2" fontId="0" fillId="0" borderId="50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19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0" xfId="42" applyNumberFormat="1" applyFont="1" applyFill="1" applyBorder="1" applyAlignment="1">
      <alignment horizontal="center" vertical="top"/>
      <protection/>
    </xf>
    <xf numFmtId="2" fontId="8" fillId="0" borderId="59" xfId="42" applyNumberFormat="1" applyFont="1" applyFill="1" applyBorder="1" applyAlignment="1">
      <alignment horizontal="center" vertical="top"/>
      <protection/>
    </xf>
    <xf numFmtId="2" fontId="8" fillId="0" borderId="69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26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178" fontId="14" fillId="0" borderId="13" xfId="42" applyNumberFormat="1" applyFont="1" applyFill="1" applyBorder="1" applyAlignment="1">
      <alignment vertical="top"/>
      <protection/>
    </xf>
    <xf numFmtId="2" fontId="0" fillId="0" borderId="32" xfId="42" applyNumberFormat="1" applyFont="1" applyFill="1" applyBorder="1" applyAlignment="1">
      <alignment vertical="top"/>
      <protection/>
    </xf>
    <xf numFmtId="175" fontId="13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3" fontId="12" fillId="0" borderId="67" xfId="42" applyNumberFormat="1" applyFont="1" applyFill="1" applyBorder="1" applyAlignment="1">
      <alignment horizontal="left" vertical="top"/>
      <protection/>
    </xf>
    <xf numFmtId="2" fontId="0" fillId="0" borderId="50" xfId="42" applyNumberFormat="1" applyFont="1" applyFill="1" applyBorder="1" applyAlignment="1">
      <alignment vertical="top"/>
      <protection/>
    </xf>
    <xf numFmtId="4" fontId="0" fillId="0" borderId="35" xfId="42" applyNumberFormat="1" applyFont="1" applyFill="1" applyBorder="1" applyAlignment="1">
      <alignment vertical="top"/>
      <protection/>
    </xf>
    <xf numFmtId="4" fontId="0" fillId="0" borderId="50" xfId="42" applyNumberFormat="1" applyFont="1" applyFill="1" applyBorder="1" applyAlignment="1">
      <alignment vertical="top"/>
      <protection/>
    </xf>
    <xf numFmtId="177" fontId="13" fillId="0" borderId="35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0" fontId="0" fillId="33" borderId="71" xfId="42" applyFont="1" applyFill="1" applyBorder="1">
      <alignment/>
      <protection/>
    </xf>
    <xf numFmtId="0" fontId="0" fillId="33" borderId="72" xfId="42" applyFont="1" applyFill="1" applyBorder="1">
      <alignment/>
      <protection/>
    </xf>
    <xf numFmtId="0" fontId="22" fillId="33" borderId="73" xfId="42" applyFont="1" applyFill="1" applyBorder="1" applyAlignment="1">
      <alignment horizontal="left" vertical="top" wrapText="1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76" fillId="0" borderId="11" xfId="42" applyFont="1" applyFill="1" applyBorder="1">
      <alignment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0" fontId="76" fillId="0" borderId="10" xfId="42" applyFont="1" applyBorder="1">
      <alignment/>
      <protection/>
    </xf>
    <xf numFmtId="178" fontId="77" fillId="0" borderId="35" xfId="42" applyNumberFormat="1" applyFont="1" applyFill="1" applyBorder="1" applyAlignment="1">
      <alignment horizontal="right" vertical="top"/>
      <protection/>
    </xf>
    <xf numFmtId="178" fontId="77" fillId="0" borderId="24" xfId="42" applyNumberFormat="1" applyFont="1" applyFill="1" applyBorder="1" applyAlignment="1">
      <alignment horizontal="right" vertical="top"/>
      <protection/>
    </xf>
    <xf numFmtId="0" fontId="76" fillId="0" borderId="24" xfId="42" applyFont="1" applyFill="1" applyBorder="1">
      <alignment/>
      <protection/>
    </xf>
    <xf numFmtId="0" fontId="78" fillId="0" borderId="0" xfId="42" applyFont="1" applyFill="1" applyBorder="1">
      <alignment/>
      <protection/>
    </xf>
    <xf numFmtId="0" fontId="76" fillId="0" borderId="10" xfId="42" applyFont="1" applyFill="1" applyBorder="1">
      <alignment/>
      <protection/>
    </xf>
    <xf numFmtId="0" fontId="76" fillId="0" borderId="13" xfId="42" applyFont="1" applyFill="1" applyBorder="1">
      <alignment/>
      <protection/>
    </xf>
    <xf numFmtId="181" fontId="77" fillId="0" borderId="13" xfId="42" applyNumberFormat="1" applyFont="1" applyFill="1" applyBorder="1" applyAlignment="1">
      <alignment horizontal="right" vertical="top"/>
      <protection/>
    </xf>
    <xf numFmtId="0" fontId="76" fillId="33" borderId="24" xfId="42" applyFont="1" applyFill="1" applyBorder="1">
      <alignment/>
      <protection/>
    </xf>
    <xf numFmtId="0" fontId="76" fillId="0" borderId="33" xfId="42" applyFont="1" applyFill="1" applyBorder="1">
      <alignment/>
      <protection/>
    </xf>
    <xf numFmtId="0" fontId="76" fillId="0" borderId="0" xfId="0" applyFont="1" applyAlignment="1">
      <alignment/>
    </xf>
    <xf numFmtId="0" fontId="14" fillId="0" borderId="26" xfId="42" applyFont="1" applyFill="1" applyBorder="1" applyAlignment="1">
      <alignment wrapText="1"/>
      <protection/>
    </xf>
    <xf numFmtId="0" fontId="0" fillId="0" borderId="25" xfId="42" applyFont="1" applyFill="1" applyBorder="1">
      <alignment/>
      <protection/>
    </xf>
    <xf numFmtId="0" fontId="76" fillId="0" borderId="23" xfId="42" applyFont="1" applyFill="1" applyBorder="1">
      <alignment/>
      <protection/>
    </xf>
    <xf numFmtId="180" fontId="20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178" fontId="20" fillId="0" borderId="21" xfId="42" applyNumberFormat="1" applyFont="1" applyFill="1" applyBorder="1" applyAlignment="1">
      <alignment horizontal="right" vertical="top"/>
      <protection/>
    </xf>
    <xf numFmtId="175" fontId="20" fillId="0" borderId="39" xfId="42" applyNumberFormat="1" applyFont="1" applyFill="1" applyBorder="1" applyAlignment="1">
      <alignment horizontal="right" vertical="top"/>
      <protection/>
    </xf>
    <xf numFmtId="176" fontId="12" fillId="0" borderId="22" xfId="42" applyNumberFormat="1" applyFont="1" applyFill="1" applyBorder="1" applyAlignment="1">
      <alignment horizontal="lef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4" fontId="76" fillId="0" borderId="26" xfId="42" applyNumberFormat="1" applyFont="1" applyFill="1" applyBorder="1" applyAlignment="1">
      <alignment vertical="top"/>
      <protection/>
    </xf>
    <xf numFmtId="4" fontId="79" fillId="0" borderId="25" xfId="42" applyNumberFormat="1" applyFont="1" applyFill="1" applyBorder="1" applyAlignment="1">
      <alignment vertical="top"/>
      <protection/>
    </xf>
    <xf numFmtId="4" fontId="76" fillId="0" borderId="22" xfId="42" applyNumberFormat="1" applyFont="1" applyFill="1" applyBorder="1" applyAlignment="1">
      <alignment vertical="top"/>
      <protection/>
    </xf>
    <xf numFmtId="4" fontId="76" fillId="0" borderId="25" xfId="42" applyNumberFormat="1" applyFont="1" applyFill="1" applyBorder="1" applyAlignment="1">
      <alignment vertical="top"/>
      <protection/>
    </xf>
    <xf numFmtId="4" fontId="79" fillId="0" borderId="22" xfId="42" applyNumberFormat="1" applyFont="1" applyFill="1" applyBorder="1" applyAlignment="1">
      <alignment vertical="top"/>
      <protection/>
    </xf>
    <xf numFmtId="4" fontId="80" fillId="0" borderId="0" xfId="42" applyNumberFormat="1" applyFont="1" applyFill="1" applyBorder="1" applyAlignment="1">
      <alignment vertical="top"/>
      <protection/>
    </xf>
    <xf numFmtId="4" fontId="81" fillId="0" borderId="10" xfId="42" applyNumberFormat="1" applyFont="1" applyFill="1" applyBorder="1" applyAlignment="1">
      <alignment vertical="top"/>
      <protection/>
    </xf>
    <xf numFmtId="4" fontId="81" fillId="0" borderId="0" xfId="42" applyNumberFormat="1" applyFont="1" applyFill="1" applyBorder="1" applyAlignment="1">
      <alignment vertical="top"/>
      <protection/>
    </xf>
    <xf numFmtId="4" fontId="79" fillId="0" borderId="23" xfId="42" applyNumberFormat="1" applyFont="1" applyFill="1" applyBorder="1" applyAlignment="1">
      <alignment vertical="top"/>
      <protection/>
    </xf>
    <xf numFmtId="4" fontId="81" fillId="0" borderId="0" xfId="42" applyNumberFormat="1" applyFont="1" applyAlignment="1">
      <alignment vertical="top"/>
      <protection/>
    </xf>
    <xf numFmtId="178" fontId="20" fillId="0" borderId="34" xfId="42" applyNumberFormat="1" applyFont="1" applyFill="1" applyBorder="1" applyAlignment="1">
      <alignment horizontal="right" vertical="top"/>
      <protection/>
    </xf>
    <xf numFmtId="0" fontId="0" fillId="0" borderId="42" xfId="42" applyFont="1" applyFill="1" applyBorder="1">
      <alignment/>
      <protection/>
    </xf>
    <xf numFmtId="178" fontId="23" fillId="0" borderId="12" xfId="42" applyNumberFormat="1" applyFont="1" applyFill="1" applyBorder="1" applyAlignment="1">
      <alignment horizontal="right" vertical="top"/>
      <protection/>
    </xf>
    <xf numFmtId="181" fontId="20" fillId="0" borderId="23" xfId="42" applyNumberFormat="1" applyFont="1" applyFill="1" applyBorder="1" applyAlignment="1">
      <alignment horizontal="right"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74" xfId="42" applyNumberFormat="1" applyFont="1" applyFill="1" applyBorder="1" applyAlignment="1">
      <alignment vertical="top"/>
      <protection/>
    </xf>
    <xf numFmtId="178" fontId="23" fillId="0" borderId="28" xfId="42" applyNumberFormat="1" applyFont="1" applyFill="1" applyBorder="1" applyAlignment="1">
      <alignment horizontal="right" vertical="top"/>
      <protection/>
    </xf>
    <xf numFmtId="180" fontId="20" fillId="0" borderId="2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8" fillId="0" borderId="25" xfId="42" applyNumberFormat="1" applyFont="1" applyFill="1" applyBorder="1" applyAlignment="1">
      <alignment vertical="top"/>
      <protection/>
    </xf>
    <xf numFmtId="175" fontId="22" fillId="33" borderId="75" xfId="42" applyNumberFormat="1" applyFont="1" applyFill="1" applyBorder="1" applyAlignment="1">
      <alignment horizontal="right" vertical="top"/>
      <protection/>
    </xf>
    <xf numFmtId="178" fontId="23" fillId="0" borderId="35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4" fontId="8" fillId="0" borderId="22" xfId="42" applyNumberFormat="1" applyFont="1" applyFill="1" applyBorder="1" applyAlignment="1">
      <alignment vertical="top"/>
      <protection/>
    </xf>
    <xf numFmtId="2" fontId="8" fillId="0" borderId="69" xfId="42" applyNumberFormat="1" applyFont="1" applyFill="1" applyBorder="1" applyAlignment="1">
      <alignment horizontal="center" vertical="center"/>
      <protection/>
    </xf>
    <xf numFmtId="175" fontId="13" fillId="0" borderId="10" xfId="42" applyNumberFormat="1" applyFont="1" applyFill="1" applyBorder="1" applyAlignment="1">
      <alignment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5" fontId="23" fillId="0" borderId="12" xfId="42" applyNumberFormat="1" applyFont="1" applyFill="1" applyBorder="1" applyAlignment="1">
      <alignment horizontal="right" vertical="top"/>
      <protection/>
    </xf>
    <xf numFmtId="181" fontId="20" fillId="0" borderId="39" xfId="42" applyNumberFormat="1" applyFont="1" applyFill="1" applyBorder="1" applyAlignment="1">
      <alignment horizontal="right" vertical="top"/>
      <protection/>
    </xf>
    <xf numFmtId="178" fontId="20" fillId="0" borderId="0" xfId="42" applyNumberFormat="1" applyFont="1" applyFill="1" applyBorder="1" applyAlignment="1">
      <alignment horizontal="right" vertical="top"/>
      <protection/>
    </xf>
    <xf numFmtId="181" fontId="20" fillId="0" borderId="0" xfId="42" applyNumberFormat="1" applyFont="1" applyFill="1" applyBorder="1" applyAlignment="1">
      <alignment horizontal="right" vertical="top"/>
      <protection/>
    </xf>
    <xf numFmtId="178" fontId="20" fillId="0" borderId="40" xfId="42" applyNumberFormat="1" applyFont="1" applyFill="1" applyBorder="1" applyAlignment="1">
      <alignment horizontal="right" vertical="top"/>
      <protection/>
    </xf>
    <xf numFmtId="178" fontId="22" fillId="33" borderId="23" xfId="42" applyNumberFormat="1" applyFont="1" applyFill="1" applyBorder="1" applyAlignment="1">
      <alignment horizontal="right" vertical="top"/>
      <protection/>
    </xf>
    <xf numFmtId="178" fontId="23" fillId="0" borderId="76" xfId="42" applyNumberFormat="1" applyFont="1" applyFill="1" applyBorder="1" applyAlignment="1">
      <alignment horizontal="right" vertical="top"/>
      <protection/>
    </xf>
    <xf numFmtId="180" fontId="23" fillId="0" borderId="50" xfId="42" applyNumberFormat="1" applyFont="1" applyFill="1" applyBorder="1" applyAlignment="1">
      <alignment horizontal="right" vertical="top"/>
      <protection/>
    </xf>
    <xf numFmtId="181" fontId="20" fillId="0" borderId="57" xfId="42" applyNumberFormat="1" applyFont="1" applyFill="1" applyBorder="1" applyAlignment="1">
      <alignment horizontal="right" vertical="top"/>
      <protection/>
    </xf>
    <xf numFmtId="180" fontId="23" fillId="0" borderId="12" xfId="42" applyNumberFormat="1" applyFont="1" applyFill="1" applyBorder="1" applyAlignment="1">
      <alignment horizontal="right" vertical="top"/>
      <protection/>
    </xf>
    <xf numFmtId="180" fontId="23" fillId="0" borderId="76" xfId="42" applyNumberFormat="1" applyFont="1" applyFill="1" applyBorder="1" applyAlignment="1">
      <alignment horizontal="right" vertical="top"/>
      <protection/>
    </xf>
    <xf numFmtId="4" fontId="19" fillId="0" borderId="0" xfId="42" applyNumberFormat="1" applyFont="1" applyFill="1" applyBorder="1" applyAlignment="1">
      <alignment vertical="top"/>
      <protection/>
    </xf>
    <xf numFmtId="4" fontId="5" fillId="0" borderId="0" xfId="42" applyNumberFormat="1" applyFont="1" applyFill="1" applyBorder="1" applyAlignment="1">
      <alignment vertical="top"/>
      <protection/>
    </xf>
    <xf numFmtId="2" fontId="0" fillId="0" borderId="74" xfId="42" applyNumberFormat="1" applyFont="1" applyFill="1" applyBorder="1" applyAlignment="1">
      <alignment vertical="top"/>
      <protection/>
    </xf>
    <xf numFmtId="175" fontId="20" fillId="0" borderId="30" xfId="42" applyNumberFormat="1" applyFont="1" applyFill="1" applyBorder="1" applyAlignment="1">
      <alignment horizontal="right" vertical="top"/>
      <protection/>
    </xf>
    <xf numFmtId="178" fontId="20" fillId="0" borderId="47" xfId="42" applyNumberFormat="1" applyFont="1" applyFill="1" applyBorder="1" applyAlignment="1">
      <alignment horizontal="right" vertical="top"/>
      <protection/>
    </xf>
    <xf numFmtId="178" fontId="20" fillId="0" borderId="12" xfId="42" applyNumberFormat="1" applyFont="1" applyFill="1" applyBorder="1" applyAlignment="1">
      <alignment horizontal="right" vertical="top"/>
      <protection/>
    </xf>
    <xf numFmtId="178" fontId="20" fillId="0" borderId="28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175" fontId="23" fillId="0" borderId="50" xfId="42" applyNumberFormat="1" applyFont="1" applyFill="1" applyBorder="1" applyAlignment="1">
      <alignment horizontal="right" vertical="top"/>
      <protection/>
    </xf>
    <xf numFmtId="175" fontId="20" fillId="0" borderId="28" xfId="42" applyNumberFormat="1" applyFont="1" applyFill="1" applyBorder="1" applyAlignment="1">
      <alignment horizontal="right" vertical="top"/>
      <protection/>
    </xf>
    <xf numFmtId="186" fontId="20" fillId="0" borderId="28" xfId="42" applyNumberFormat="1" applyFont="1" applyFill="1" applyBorder="1" applyAlignment="1">
      <alignment horizontal="right" vertical="top"/>
      <protection/>
    </xf>
    <xf numFmtId="186" fontId="23" fillId="0" borderId="12" xfId="42" applyNumberFormat="1" applyFont="1" applyFill="1" applyBorder="1" applyAlignment="1">
      <alignment horizontal="right" vertical="top"/>
      <protection/>
    </xf>
    <xf numFmtId="186" fontId="23" fillId="0" borderId="76" xfId="42" applyNumberFormat="1" applyFont="1" applyFill="1" applyBorder="1" applyAlignment="1">
      <alignment horizontal="right" vertical="top"/>
      <protection/>
    </xf>
    <xf numFmtId="181" fontId="20" fillId="0" borderId="76" xfId="42" applyNumberFormat="1" applyFont="1" applyFill="1" applyBorder="1" applyAlignment="1">
      <alignment horizontal="right" vertical="top"/>
      <protection/>
    </xf>
    <xf numFmtId="181" fontId="23" fillId="0" borderId="26" xfId="42" applyNumberFormat="1" applyFont="1" applyFill="1" applyBorder="1" applyAlignment="1">
      <alignment horizontal="right" vertical="top"/>
      <protection/>
    </xf>
    <xf numFmtId="2" fontId="0" fillId="0" borderId="50" xfId="42" applyNumberFormat="1" applyFont="1" applyFill="1" applyBorder="1" applyAlignment="1">
      <alignment horizontal="center" vertical="top"/>
      <protection/>
    </xf>
    <xf numFmtId="181" fontId="23" fillId="0" borderId="33" xfId="42" applyNumberFormat="1" applyFont="1" applyFill="1" applyBorder="1" applyAlignment="1">
      <alignment horizontal="right" vertical="top"/>
      <protection/>
    </xf>
    <xf numFmtId="181" fontId="23" fillId="0" borderId="50" xfId="42" applyNumberFormat="1" applyFont="1" applyFill="1" applyBorder="1" applyAlignment="1">
      <alignment horizontal="right" vertical="top"/>
      <protection/>
    </xf>
    <xf numFmtId="4" fontId="20" fillId="0" borderId="39" xfId="42" applyNumberFormat="1" applyFont="1" applyFill="1" applyBorder="1" applyAlignment="1">
      <alignment horizontal="right" vertical="top"/>
      <protection/>
    </xf>
    <xf numFmtId="181" fontId="20" fillId="0" borderId="51" xfId="42" applyNumberFormat="1" applyFont="1" applyFill="1" applyBorder="1" applyAlignment="1">
      <alignment horizontal="right" vertical="top"/>
      <protection/>
    </xf>
    <xf numFmtId="181" fontId="20" fillId="0" borderId="26" xfId="42" applyNumberFormat="1" applyFont="1" applyFill="1" applyBorder="1" applyAlignment="1">
      <alignment horizontal="right" vertical="top"/>
      <protection/>
    </xf>
    <xf numFmtId="186" fontId="20" fillId="0" borderId="51" xfId="42" applyNumberFormat="1" applyFont="1" applyFill="1" applyBorder="1" applyAlignment="1">
      <alignment horizontal="right" vertical="top"/>
      <protection/>
    </xf>
    <xf numFmtId="184" fontId="20" fillId="0" borderId="20" xfId="42" applyNumberFormat="1" applyFont="1" applyFill="1" applyBorder="1" applyAlignment="1">
      <alignment horizontal="right" vertical="top"/>
      <protection/>
    </xf>
    <xf numFmtId="175" fontId="20" fillId="0" borderId="11" xfId="42" applyNumberFormat="1" applyFont="1" applyFill="1" applyBorder="1" applyAlignment="1">
      <alignment horizontal="right" vertical="top"/>
      <protection/>
    </xf>
    <xf numFmtId="181" fontId="20" fillId="0" borderId="20" xfId="42" applyNumberFormat="1" applyFont="1" applyFill="1" applyBorder="1" applyAlignment="1">
      <alignment horizontal="right" vertical="top"/>
      <protection/>
    </xf>
    <xf numFmtId="175" fontId="23" fillId="0" borderId="21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5" fontId="23" fillId="0" borderId="20" xfId="42" applyNumberFormat="1" applyFont="1" applyFill="1" applyBorder="1" applyAlignment="1">
      <alignment horizontal="right" vertical="top"/>
      <protection/>
    </xf>
    <xf numFmtId="181" fontId="23" fillId="0" borderId="32" xfId="42" applyNumberFormat="1" applyFont="1" applyFill="1" applyBorder="1" applyAlignment="1">
      <alignment horizontal="right"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181" fontId="23" fillId="0" borderId="20" xfId="42" applyNumberFormat="1" applyFont="1" applyFill="1" applyBorder="1" applyAlignment="1">
      <alignment horizontal="right" vertical="top"/>
      <protection/>
    </xf>
    <xf numFmtId="178" fontId="20" fillId="0" borderId="18" xfId="42" applyNumberFormat="1" applyFont="1" applyFill="1" applyBorder="1" applyAlignment="1">
      <alignment horizontal="right" vertical="top"/>
      <protection/>
    </xf>
    <xf numFmtId="181" fontId="20" fillId="0" borderId="18" xfId="42" applyNumberFormat="1" applyFont="1" applyFill="1" applyBorder="1" applyAlignment="1">
      <alignment horizontal="right" vertical="top"/>
      <protection/>
    </xf>
    <xf numFmtId="178" fontId="22" fillId="33" borderId="26" xfId="42" applyNumberFormat="1" applyFont="1" applyFill="1" applyBorder="1" applyAlignment="1">
      <alignment horizontal="right" vertical="top"/>
      <protection/>
    </xf>
    <xf numFmtId="181" fontId="23" fillId="0" borderId="76" xfId="42" applyNumberFormat="1" applyFont="1" applyFill="1" applyBorder="1" applyAlignment="1">
      <alignment horizontal="right" vertical="top"/>
      <protection/>
    </xf>
    <xf numFmtId="180" fontId="20" fillId="0" borderId="13" xfId="42" applyNumberFormat="1" applyFont="1" applyFill="1" applyBorder="1" applyAlignment="1">
      <alignment horizontal="right" vertical="top"/>
      <protection/>
    </xf>
    <xf numFmtId="180" fontId="23" fillId="0" borderId="26" xfId="42" applyNumberFormat="1" applyFont="1" applyFill="1" applyBorder="1" applyAlignment="1">
      <alignment horizontal="right" vertical="top"/>
      <protection/>
    </xf>
    <xf numFmtId="184" fontId="20" fillId="0" borderId="13" xfId="42" applyNumberFormat="1" applyFont="1" applyFill="1" applyBorder="1" applyAlignment="1">
      <alignment horizontal="right" vertical="top"/>
      <protection/>
    </xf>
    <xf numFmtId="181" fontId="20" fillId="0" borderId="12" xfId="42" applyNumberFormat="1" applyFont="1" applyFill="1" applyBorder="1" applyAlignment="1">
      <alignment horizontal="right" vertical="top"/>
      <protection/>
    </xf>
    <xf numFmtId="181" fontId="23" fillId="0" borderId="30" xfId="42" applyNumberFormat="1" applyFont="1" applyFill="1" applyBorder="1" applyAlignment="1">
      <alignment horizontal="right" vertical="top"/>
      <protection/>
    </xf>
    <xf numFmtId="175" fontId="23" fillId="0" borderId="32" xfId="42" applyNumberFormat="1" applyFont="1" applyFill="1" applyBorder="1" applyAlignment="1">
      <alignment horizontal="right" vertical="top"/>
      <protection/>
    </xf>
    <xf numFmtId="180" fontId="20" fillId="0" borderId="76" xfId="42" applyNumberFormat="1" applyFont="1" applyFill="1" applyBorder="1" applyAlignment="1">
      <alignment horizontal="right" vertical="top"/>
      <protection/>
    </xf>
    <xf numFmtId="178" fontId="20" fillId="0" borderId="49" xfId="42" applyNumberFormat="1" applyFont="1" applyFill="1" applyBorder="1" applyAlignment="1">
      <alignment horizontal="right" vertical="top"/>
      <protection/>
    </xf>
    <xf numFmtId="181" fontId="23" fillId="0" borderId="57" xfId="42" applyNumberFormat="1" applyFont="1" applyFill="1" applyBorder="1" applyAlignment="1">
      <alignment horizontal="right" vertical="top"/>
      <protection/>
    </xf>
    <xf numFmtId="180" fontId="20" fillId="0" borderId="33" xfId="42" applyNumberFormat="1" applyFont="1" applyFill="1" applyBorder="1" applyAlignment="1">
      <alignment horizontal="right" vertical="top"/>
      <protection/>
    </xf>
    <xf numFmtId="186" fontId="22" fillId="33" borderId="23" xfId="42" applyNumberFormat="1" applyFont="1" applyFill="1" applyBorder="1" applyAlignment="1">
      <alignment horizontal="right" vertical="top"/>
      <protection/>
    </xf>
    <xf numFmtId="4" fontId="7" fillId="0" borderId="22" xfId="42" applyNumberFormat="1" applyFont="1" applyFill="1" applyBorder="1" applyAlignment="1">
      <alignment vertical="top"/>
      <protection/>
    </xf>
    <xf numFmtId="175" fontId="23" fillId="0" borderId="48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86" fontId="22" fillId="33" borderId="22" xfId="42" applyNumberFormat="1" applyFont="1" applyFill="1" applyBorder="1" applyAlignment="1">
      <alignment horizontal="right" vertical="top"/>
      <protection/>
    </xf>
    <xf numFmtId="0" fontId="13" fillId="0" borderId="50" xfId="42" applyFont="1" applyFill="1" applyBorder="1" applyAlignment="1">
      <alignment horizontal="left" vertical="top" wrapText="1"/>
      <protection/>
    </xf>
    <xf numFmtId="0" fontId="20" fillId="0" borderId="26" xfId="42" applyFont="1" applyFill="1" applyBorder="1" applyAlignment="1">
      <alignment horizontal="left" vertical="top" wrapText="1"/>
      <protection/>
    </xf>
    <xf numFmtId="181" fontId="13" fillId="0" borderId="20" xfId="42" applyNumberFormat="1" applyFont="1" applyFill="1" applyBorder="1" applyAlignment="1">
      <alignment horizontal="right" vertical="top"/>
      <protection/>
    </xf>
    <xf numFmtId="181" fontId="13" fillId="0" borderId="11" xfId="42" applyNumberFormat="1" applyFont="1" applyFill="1" applyBorder="1" applyAlignment="1">
      <alignment horizontal="right" vertical="top"/>
      <protection/>
    </xf>
    <xf numFmtId="181" fontId="13" fillId="0" borderId="24" xfId="42" applyNumberFormat="1" applyFont="1" applyFill="1" applyBorder="1" applyAlignment="1">
      <alignment horizontal="right" vertical="top"/>
      <protection/>
    </xf>
    <xf numFmtId="181" fontId="20" fillId="0" borderId="32" xfId="42" applyNumberFormat="1" applyFont="1" applyFill="1" applyBorder="1" applyAlignment="1">
      <alignment horizontal="right" vertical="top"/>
      <protection/>
    </xf>
    <xf numFmtId="2" fontId="7" fillId="0" borderId="50" xfId="42" applyNumberFormat="1" applyFont="1" applyFill="1" applyBorder="1" applyAlignment="1">
      <alignment vertical="top"/>
      <protection/>
    </xf>
    <xf numFmtId="2" fontId="7" fillId="34" borderId="23" xfId="42" applyNumberFormat="1" applyFont="1" applyFill="1" applyBorder="1" applyAlignment="1">
      <alignment vertical="top"/>
      <protection/>
    </xf>
    <xf numFmtId="180" fontId="12" fillId="0" borderId="77" xfId="42" applyNumberFormat="1" applyFont="1" applyFill="1" applyBorder="1" applyAlignment="1">
      <alignment horizontal="right" vertical="top"/>
      <protection/>
    </xf>
    <xf numFmtId="0" fontId="11" fillId="33" borderId="45" xfId="42" applyFont="1" applyFill="1" applyBorder="1" applyAlignment="1">
      <alignment horizontal="left" vertical="top" wrapText="1"/>
      <protection/>
    </xf>
    <xf numFmtId="178" fontId="11" fillId="33" borderId="75" xfId="42" applyNumberFormat="1" applyFont="1" applyFill="1" applyBorder="1" applyAlignment="1">
      <alignment horizontal="right" vertical="top"/>
      <protection/>
    </xf>
    <xf numFmtId="182" fontId="22" fillId="33" borderId="26" xfId="42" applyNumberFormat="1" applyFont="1" applyFill="1" applyBorder="1" applyAlignment="1">
      <alignment horizontal="left" vertical="top"/>
      <protection/>
    </xf>
    <xf numFmtId="178" fontId="22" fillId="33" borderId="38" xfId="42" applyNumberFormat="1" applyFont="1" applyFill="1" applyBorder="1" applyAlignment="1">
      <alignment horizontal="right" vertical="top"/>
      <protection/>
    </xf>
    <xf numFmtId="0" fontId="76" fillId="0" borderId="26" xfId="42" applyFont="1" applyFill="1" applyBorder="1">
      <alignment/>
      <protection/>
    </xf>
    <xf numFmtId="0" fontId="0" fillId="0" borderId="78" xfId="42" applyFont="1" applyFill="1" applyBorder="1">
      <alignment/>
      <protection/>
    </xf>
    <xf numFmtId="179" fontId="13" fillId="0" borderId="79" xfId="42" applyNumberFormat="1" applyFont="1" applyFill="1" applyBorder="1" applyAlignment="1">
      <alignment horizontal="left" vertical="top"/>
      <protection/>
    </xf>
    <xf numFmtId="0" fontId="13" fillId="0" borderId="76" xfId="42" applyFont="1" applyFill="1" applyBorder="1" applyAlignment="1">
      <alignment horizontal="left" vertical="top" wrapText="1"/>
      <protection/>
    </xf>
    <xf numFmtId="181" fontId="13" fillId="0" borderId="42" xfId="42" applyNumberFormat="1" applyFont="1" applyFill="1" applyBorder="1" applyAlignment="1">
      <alignment horizontal="right" vertical="top"/>
      <protection/>
    </xf>
    <xf numFmtId="182" fontId="11" fillId="33" borderId="26" xfId="42" applyNumberFormat="1" applyFont="1" applyFill="1" applyBorder="1" applyAlignment="1">
      <alignment horizontal="left" vertical="top"/>
      <protection/>
    </xf>
    <xf numFmtId="179" fontId="13" fillId="0" borderId="80" xfId="42" applyNumberFormat="1" applyFont="1" applyFill="1" applyBorder="1" applyAlignment="1">
      <alignment horizontal="left" vertical="top"/>
      <protection/>
    </xf>
    <xf numFmtId="178" fontId="11" fillId="33" borderId="81" xfId="42" applyNumberFormat="1" applyFont="1" applyFill="1" applyBorder="1" applyAlignment="1">
      <alignment horizontal="right" vertical="top"/>
      <protection/>
    </xf>
    <xf numFmtId="0" fontId="0" fillId="0" borderId="82" xfId="42" applyFont="1" applyFill="1" applyBorder="1">
      <alignment/>
      <protection/>
    </xf>
    <xf numFmtId="175" fontId="12" fillId="0" borderId="23" xfId="42" applyNumberFormat="1" applyFont="1" applyFill="1" applyBorder="1" applyAlignment="1">
      <alignment horizontal="right" vertical="top"/>
      <protection/>
    </xf>
    <xf numFmtId="2" fontId="7" fillId="0" borderId="50" xfId="42" applyNumberFormat="1" applyFont="1" applyFill="1" applyBorder="1" applyAlignment="1">
      <alignment vertical="top"/>
      <protection/>
    </xf>
    <xf numFmtId="183" fontId="23" fillId="0" borderId="22" xfId="42" applyNumberFormat="1" applyFont="1" applyFill="1" applyBorder="1" applyAlignment="1">
      <alignment horizontal="left" vertical="top"/>
      <protection/>
    </xf>
    <xf numFmtId="0" fontId="23" fillId="0" borderId="26" xfId="42" applyFont="1" applyFill="1" applyBorder="1" applyAlignment="1">
      <alignment horizontal="left" vertical="top" wrapText="1"/>
      <protection/>
    </xf>
    <xf numFmtId="181" fontId="23" fillId="0" borderId="13" xfId="42" applyNumberFormat="1" applyFont="1" applyFill="1" applyBorder="1" applyAlignment="1">
      <alignment horizontal="right" vertical="top"/>
      <protection/>
    </xf>
    <xf numFmtId="181" fontId="13" fillId="0" borderId="33" xfId="42" applyNumberFormat="1" applyFont="1" applyFill="1" applyBorder="1" applyAlignment="1">
      <alignment horizontal="right" vertical="top"/>
      <protection/>
    </xf>
    <xf numFmtId="181" fontId="20" fillId="0" borderId="3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4" fontId="79" fillId="0" borderId="26" xfId="42" applyNumberFormat="1" applyFont="1" applyFill="1" applyBorder="1" applyAlignment="1">
      <alignment vertical="top"/>
      <protection/>
    </xf>
    <xf numFmtId="180" fontId="12" fillId="0" borderId="83" xfId="42" applyNumberFormat="1" applyFont="1" applyFill="1" applyBorder="1" applyAlignment="1">
      <alignment horizontal="right" vertical="top"/>
      <protection/>
    </xf>
    <xf numFmtId="174" fontId="11" fillId="33" borderId="23" xfId="42" applyNumberFormat="1" applyFont="1" applyFill="1" applyBorder="1" applyAlignment="1">
      <alignment horizontal="left" vertical="top"/>
      <protection/>
    </xf>
    <xf numFmtId="175" fontId="22" fillId="33" borderId="36" xfId="42" applyNumberFormat="1" applyFont="1" applyFill="1" applyBorder="1" applyAlignment="1">
      <alignment horizontal="right" vertical="top"/>
      <protection/>
    </xf>
    <xf numFmtId="176" fontId="12" fillId="0" borderId="84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2" xfId="42" applyFont="1" applyFill="1" applyBorder="1">
      <alignment/>
      <protection/>
    </xf>
    <xf numFmtId="0" fontId="12" fillId="0" borderId="43" xfId="42" applyFont="1" applyFill="1" applyBorder="1" applyAlignment="1">
      <alignment horizontal="left" vertical="top" wrapText="1"/>
      <protection/>
    </xf>
    <xf numFmtId="175" fontId="12" fillId="0" borderId="47" xfId="42" applyNumberFormat="1" applyFont="1" applyFill="1" applyBorder="1" applyAlignment="1">
      <alignment horizontal="right" vertical="top"/>
      <protection/>
    </xf>
    <xf numFmtId="175" fontId="12" fillId="0" borderId="34" xfId="42" applyNumberFormat="1" applyFont="1" applyFill="1" applyBorder="1" applyAlignment="1">
      <alignment vertical="top"/>
      <protection/>
    </xf>
    <xf numFmtId="175" fontId="12" fillId="0" borderId="50" xfId="42" applyNumberFormat="1" applyFont="1" applyFill="1" applyBorder="1" applyAlignment="1">
      <alignment horizontal="right" vertical="top"/>
      <protection/>
    </xf>
    <xf numFmtId="178" fontId="14" fillId="0" borderId="26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49" fontId="14" fillId="0" borderId="26" xfId="42" applyNumberFormat="1" applyFont="1" applyFill="1" applyBorder="1" applyAlignment="1">
      <alignment vertical="top" wrapText="1"/>
      <protection/>
    </xf>
    <xf numFmtId="0" fontId="0" fillId="0" borderId="57" xfId="42" applyFont="1" applyFill="1" applyBorder="1">
      <alignment/>
      <protection/>
    </xf>
    <xf numFmtId="180" fontId="13" fillId="0" borderId="57" xfId="42" applyNumberFormat="1" applyFont="1" applyFill="1" applyBorder="1" applyAlignment="1">
      <alignment horizontal="right" vertical="top"/>
      <protection/>
    </xf>
    <xf numFmtId="180" fontId="20" fillId="0" borderId="57" xfId="42" applyNumberFormat="1" applyFont="1" applyFill="1" applyBorder="1" applyAlignment="1">
      <alignment horizontal="right" vertical="top"/>
      <protection/>
    </xf>
    <xf numFmtId="178" fontId="20" fillId="0" borderId="32" xfId="42" applyNumberFormat="1" applyFont="1" applyFill="1" applyBorder="1" applyAlignment="1">
      <alignment horizontal="right" vertical="top"/>
      <protection/>
    </xf>
    <xf numFmtId="2" fontId="0" fillId="0" borderId="39" xfId="42" applyNumberFormat="1" applyFont="1" applyFill="1" applyBorder="1" applyAlignment="1">
      <alignment vertical="top"/>
      <protection/>
    </xf>
    <xf numFmtId="175" fontId="13" fillId="0" borderId="13" xfId="42" applyNumberFormat="1" applyFont="1" applyFill="1" applyBorder="1" applyAlignment="1">
      <alignment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0" fontId="0" fillId="0" borderId="23" xfId="42" applyFont="1" applyFill="1" applyBorder="1" applyAlignment="1">
      <alignment vertical="top"/>
      <protection/>
    </xf>
    <xf numFmtId="176" fontId="12" fillId="0" borderId="35" xfId="42" applyNumberFormat="1" applyFont="1" applyFill="1" applyBorder="1" applyAlignment="1">
      <alignment horizontal="left" vertical="top"/>
      <protection/>
    </xf>
    <xf numFmtId="0" fontId="0" fillId="0" borderId="11" xfId="42" applyFont="1" applyFill="1" applyBorder="1" applyAlignment="1">
      <alignment vertical="top"/>
      <protection/>
    </xf>
    <xf numFmtId="0" fontId="82" fillId="0" borderId="32" xfId="0" applyFont="1" applyBorder="1" applyAlignment="1">
      <alignment vertical="top" wrapText="1"/>
    </xf>
    <xf numFmtId="0" fontId="16" fillId="0" borderId="26" xfId="42" applyFont="1" applyFill="1" applyBorder="1" applyAlignment="1">
      <alignment horizontal="left" vertical="top" wrapText="1"/>
      <protection/>
    </xf>
    <xf numFmtId="180" fontId="11" fillId="33" borderId="26" xfId="42" applyNumberFormat="1" applyFont="1" applyFill="1" applyBorder="1" applyAlignment="1">
      <alignment horizontal="right" vertical="top"/>
      <protection/>
    </xf>
    <xf numFmtId="182" fontId="11" fillId="33" borderId="85" xfId="42" applyNumberFormat="1" applyFont="1" applyFill="1" applyBorder="1" applyAlignment="1">
      <alignment horizontal="left" vertical="top"/>
      <protection/>
    </xf>
    <xf numFmtId="0" fontId="16" fillId="0" borderId="13" xfId="42" applyFont="1" applyFill="1" applyBorder="1" applyAlignment="1">
      <alignment horizontal="left" vertical="top" wrapText="1"/>
      <protection/>
    </xf>
    <xf numFmtId="0" fontId="20" fillId="0" borderId="76" xfId="42" applyFont="1" applyFill="1" applyBorder="1" applyAlignment="1">
      <alignment horizontal="left" vertical="top" wrapText="1"/>
      <protection/>
    </xf>
    <xf numFmtId="0" fontId="20" fillId="0" borderId="86" xfId="42" applyFont="1" applyFill="1" applyBorder="1" applyAlignment="1">
      <alignment horizontal="left" vertical="top" wrapText="1"/>
      <protection/>
    </xf>
    <xf numFmtId="2" fontId="8" fillId="0" borderId="50" xfId="42" applyNumberFormat="1" applyFont="1" applyFill="1" applyBorder="1" applyAlignment="1">
      <alignment vertical="top"/>
      <protection/>
    </xf>
    <xf numFmtId="179" fontId="13" fillId="0" borderId="10" xfId="42" applyNumberFormat="1" applyFont="1" applyFill="1" applyBorder="1" applyAlignment="1">
      <alignment horizontal="left" vertical="top"/>
      <protection/>
    </xf>
    <xf numFmtId="175" fontId="11" fillId="34" borderId="87" xfId="42" applyNumberFormat="1" applyFont="1" applyFill="1" applyBorder="1" applyAlignment="1">
      <alignment vertical="top"/>
      <protection/>
    </xf>
    <xf numFmtId="175" fontId="22" fillId="33" borderId="88" xfId="42" applyNumberFormat="1" applyFont="1" applyFill="1" applyBorder="1" applyAlignment="1">
      <alignment horizontal="right" vertical="top"/>
      <protection/>
    </xf>
    <xf numFmtId="2" fontId="8" fillId="34" borderId="23" xfId="42" applyNumberFormat="1" applyFont="1" applyFill="1" applyBorder="1" applyAlignment="1">
      <alignment vertical="top"/>
      <protection/>
    </xf>
    <xf numFmtId="2" fontId="0" fillId="0" borderId="68" xfId="42" applyNumberFormat="1" applyFont="1" applyFill="1" applyBorder="1" applyAlignment="1">
      <alignment horizontal="center" vertical="center"/>
      <protection/>
    </xf>
    <xf numFmtId="2" fontId="0" fillId="0" borderId="10" xfId="42" applyNumberFormat="1" applyFont="1" applyFill="1" applyBorder="1" applyAlignment="1">
      <alignment vertical="top"/>
      <protection/>
    </xf>
    <xf numFmtId="181" fontId="13" fillId="0" borderId="50" xfId="42" applyNumberFormat="1" applyFont="1" applyFill="1" applyBorder="1" applyAlignment="1">
      <alignment horizontal="right" vertical="top"/>
      <protection/>
    </xf>
    <xf numFmtId="180" fontId="20" fillId="0" borderId="42" xfId="42" applyNumberFormat="1" applyFont="1" applyFill="1" applyBorder="1" applyAlignment="1">
      <alignment horizontal="right" vertical="top"/>
      <protection/>
    </xf>
    <xf numFmtId="180" fontId="20" fillId="0" borderId="26" xfId="42" applyNumberFormat="1" applyFont="1" applyFill="1" applyBorder="1" applyAlignment="1">
      <alignment horizontal="right" vertical="top"/>
      <protection/>
    </xf>
    <xf numFmtId="2" fontId="0" fillId="0" borderId="68" xfId="42" applyNumberFormat="1" applyFont="1" applyFill="1" applyBorder="1" applyAlignment="1">
      <alignment vertical="top"/>
      <protection/>
    </xf>
    <xf numFmtId="175" fontId="11" fillId="33" borderId="73" xfId="42" applyNumberFormat="1" applyFont="1" applyFill="1" applyBorder="1" applyAlignment="1">
      <alignment horizontal="right" vertical="top"/>
      <protection/>
    </xf>
    <xf numFmtId="178" fontId="22" fillId="33" borderId="81" xfId="42" applyNumberFormat="1" applyFont="1" applyFill="1" applyBorder="1" applyAlignment="1">
      <alignment horizontal="right" vertical="top"/>
      <protection/>
    </xf>
    <xf numFmtId="4" fontId="0" fillId="0" borderId="68" xfId="42" applyNumberFormat="1" applyFont="1" applyFill="1" applyBorder="1" applyAlignment="1">
      <alignment vertical="top"/>
      <protection/>
    </xf>
    <xf numFmtId="0" fontId="12" fillId="0" borderId="25" xfId="42" applyFont="1" applyFill="1" applyBorder="1" applyAlignment="1">
      <alignment horizontal="left" vertical="top" wrapText="1"/>
      <protection/>
    </xf>
    <xf numFmtId="178" fontId="12" fillId="0" borderId="50" xfId="42" applyNumberFormat="1" applyFont="1" applyFill="1" applyBorder="1" applyAlignment="1">
      <alignment horizontal="right" vertical="top"/>
      <protection/>
    </xf>
    <xf numFmtId="0" fontId="20" fillId="0" borderId="20" xfId="42" applyFont="1" applyFill="1" applyBorder="1" applyAlignment="1">
      <alignment horizontal="left" vertical="top" wrapText="1"/>
      <protection/>
    </xf>
    <xf numFmtId="0" fontId="16" fillId="0" borderId="26" xfId="42" applyFont="1" applyFill="1" applyBorder="1" applyAlignment="1">
      <alignment horizontal="left" vertical="top" wrapText="1"/>
      <protection/>
    </xf>
    <xf numFmtId="2" fontId="7" fillId="34" borderId="23" xfId="42" applyNumberFormat="1" applyFont="1" applyFill="1" applyBorder="1" applyAlignment="1">
      <alignment vertical="top"/>
      <protection/>
    </xf>
    <xf numFmtId="2" fontId="8" fillId="34" borderId="65" xfId="42" applyNumberFormat="1" applyFont="1" applyFill="1" applyBorder="1" applyAlignment="1">
      <alignment vertical="top"/>
      <protection/>
    </xf>
    <xf numFmtId="0" fontId="24" fillId="0" borderId="84" xfId="0" applyFont="1" applyFill="1" applyBorder="1" applyAlignment="1">
      <alignment vertical="top" wrapText="1"/>
    </xf>
    <xf numFmtId="175" fontId="13" fillId="0" borderId="23" xfId="42" applyNumberFormat="1" applyFont="1" applyFill="1" applyBorder="1" applyAlignment="1">
      <alignment horizontal="right" vertical="top"/>
      <protection/>
    </xf>
    <xf numFmtId="175" fontId="20" fillId="0" borderId="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vertical="top"/>
      <protection/>
    </xf>
    <xf numFmtId="4" fontId="76" fillId="0" borderId="50" xfId="42" applyNumberFormat="1" applyFont="1" applyFill="1" applyBorder="1" applyAlignment="1">
      <alignment vertical="top"/>
      <protection/>
    </xf>
    <xf numFmtId="2" fontId="76" fillId="0" borderId="50" xfId="42" applyNumberFormat="1" applyFont="1" applyFill="1" applyBorder="1" applyAlignment="1">
      <alignment vertical="top"/>
      <protection/>
    </xf>
    <xf numFmtId="0" fontId="0" fillId="0" borderId="82" xfId="42" applyFont="1" applyFill="1" applyBorder="1">
      <alignment/>
      <protection/>
    </xf>
    <xf numFmtId="0" fontId="76" fillId="0" borderId="29" xfId="42" applyFont="1" applyFill="1" applyBorder="1">
      <alignment/>
      <protection/>
    </xf>
    <xf numFmtId="179" fontId="77" fillId="0" borderId="29" xfId="42" applyNumberFormat="1" applyFont="1" applyFill="1" applyBorder="1" applyAlignment="1">
      <alignment horizontal="left" vertical="top"/>
      <protection/>
    </xf>
    <xf numFmtId="0" fontId="77" fillId="0" borderId="44" xfId="42" applyFont="1" applyFill="1" applyBorder="1" applyAlignment="1">
      <alignment horizontal="left" vertical="top" wrapText="1"/>
      <protection/>
    </xf>
    <xf numFmtId="181" fontId="77" fillId="0" borderId="28" xfId="42" applyNumberFormat="1" applyFont="1" applyFill="1" applyBorder="1" applyAlignment="1">
      <alignment horizontal="right" vertical="top"/>
      <protection/>
    </xf>
    <xf numFmtId="181" fontId="77" fillId="0" borderId="51" xfId="42" applyNumberFormat="1" applyFont="1" applyFill="1" applyBorder="1" applyAlignment="1">
      <alignment horizontal="right" vertical="top"/>
      <protection/>
    </xf>
    <xf numFmtId="4" fontId="8" fillId="0" borderId="82" xfId="42" applyNumberFormat="1" applyFont="1" applyFill="1" applyBorder="1" applyAlignment="1">
      <alignment vertical="top"/>
      <protection/>
    </xf>
    <xf numFmtId="0" fontId="22" fillId="33" borderId="65" xfId="42" applyFont="1" applyFill="1" applyBorder="1" applyAlignment="1">
      <alignment horizontal="left" vertical="top" wrapText="1"/>
      <protection/>
    </xf>
    <xf numFmtId="178" fontId="22" fillId="33" borderId="65" xfId="42" applyNumberFormat="1" applyFont="1" applyFill="1" applyBorder="1" applyAlignment="1">
      <alignment horizontal="right" vertical="top"/>
      <protection/>
    </xf>
    <xf numFmtId="0" fontId="0" fillId="0" borderId="89" xfId="42" applyFont="1" applyFill="1" applyBorder="1">
      <alignment/>
      <protection/>
    </xf>
    <xf numFmtId="178" fontId="14" fillId="0" borderId="0" xfId="42" applyNumberFormat="1" applyFont="1" applyFill="1" applyBorder="1" applyAlignment="1">
      <alignment vertical="top"/>
      <protection/>
    </xf>
    <xf numFmtId="0" fontId="0" fillId="0" borderId="22" xfId="42" applyFont="1" applyFill="1" applyBorder="1" applyAlignment="1">
      <alignment vertical="top"/>
      <protection/>
    </xf>
    <xf numFmtId="178" fontId="14" fillId="0" borderId="23" xfId="42" applyNumberFormat="1" applyFont="1" applyFill="1" applyBorder="1" applyAlignment="1">
      <alignment vertical="top"/>
      <protection/>
    </xf>
    <xf numFmtId="49" fontId="14" fillId="0" borderId="0" xfId="42" applyNumberFormat="1" applyFont="1" applyFill="1" applyBorder="1" applyAlignment="1">
      <alignment wrapText="1"/>
      <protection/>
    </xf>
    <xf numFmtId="179" fontId="20" fillId="0" borderId="39" xfId="42" applyNumberFormat="1" applyFont="1" applyFill="1" applyBorder="1" applyAlignment="1">
      <alignment horizontal="left" vertical="top"/>
      <protection/>
    </xf>
    <xf numFmtId="0" fontId="20" fillId="0" borderId="20" xfId="42" applyFont="1" applyFill="1" applyBorder="1" applyAlignment="1">
      <alignment horizontal="left" vertical="top" wrapText="1"/>
      <protection/>
    </xf>
    <xf numFmtId="178" fontId="20" fillId="0" borderId="39" xfId="42" applyNumberFormat="1" applyFont="1" applyFill="1" applyBorder="1" applyAlignment="1">
      <alignment horizontal="right" vertical="top"/>
      <protection/>
    </xf>
    <xf numFmtId="179" fontId="20" fillId="0" borderId="10" xfId="42" applyNumberFormat="1" applyFont="1" applyFill="1" applyBorder="1" applyAlignment="1">
      <alignment horizontal="left" vertical="top"/>
      <protection/>
    </xf>
    <xf numFmtId="0" fontId="16" fillId="0" borderId="69" xfId="42" applyFont="1" applyFill="1" applyBorder="1" applyAlignment="1">
      <alignment horizontal="left" vertical="top" wrapText="1"/>
      <protection/>
    </xf>
    <xf numFmtId="178" fontId="20" fillId="0" borderId="68" xfId="42" applyNumberFormat="1" applyFont="1" applyFill="1" applyBorder="1" applyAlignment="1">
      <alignment horizontal="right" vertical="top"/>
      <protection/>
    </xf>
    <xf numFmtId="178" fontId="20" fillId="0" borderId="10" xfId="42" applyNumberFormat="1" applyFont="1" applyFill="1" applyBorder="1" applyAlignment="1">
      <alignment horizontal="right" vertical="top"/>
      <protection/>
    </xf>
    <xf numFmtId="179" fontId="20" fillId="0" borderId="21" xfId="42" applyNumberFormat="1" applyFont="1" applyFill="1" applyBorder="1" applyAlignment="1">
      <alignment horizontal="left" vertical="top"/>
      <protection/>
    </xf>
    <xf numFmtId="0" fontId="20" fillId="0" borderId="40" xfId="42" applyFont="1" applyFill="1" applyBorder="1" applyAlignment="1">
      <alignment horizontal="left" vertical="top" wrapText="1"/>
      <protection/>
    </xf>
    <xf numFmtId="176" fontId="12" fillId="0" borderId="25" xfId="42" applyNumberFormat="1" applyFont="1" applyFill="1" applyBorder="1" applyAlignment="1">
      <alignment horizontal="left" vertical="top"/>
      <protection/>
    </xf>
    <xf numFmtId="177" fontId="20" fillId="0" borderId="39" xfId="42" applyNumberFormat="1" applyFont="1" applyFill="1" applyBorder="1" applyAlignment="1">
      <alignment horizontal="left" vertical="top"/>
      <protection/>
    </xf>
    <xf numFmtId="180" fontId="20" fillId="0" borderId="32" xfId="42" applyNumberFormat="1" applyFont="1" applyFill="1" applyBorder="1" applyAlignment="1">
      <alignment horizontal="right" vertical="top"/>
      <protection/>
    </xf>
    <xf numFmtId="0" fontId="20" fillId="0" borderId="11" xfId="42" applyFont="1" applyFill="1" applyBorder="1" applyAlignment="1">
      <alignment horizontal="left" vertical="top" wrapText="1"/>
      <protection/>
    </xf>
    <xf numFmtId="0" fontId="20" fillId="0" borderId="24" xfId="42" applyFont="1" applyFill="1" applyBorder="1" applyAlignment="1">
      <alignment horizontal="left" vertical="top" wrapText="1"/>
      <protection/>
    </xf>
    <xf numFmtId="179" fontId="20" fillId="0" borderId="13" xfId="42" applyNumberFormat="1" applyFont="1" applyFill="1" applyBorder="1" applyAlignment="1">
      <alignment horizontal="left" vertical="top"/>
      <protection/>
    </xf>
    <xf numFmtId="0" fontId="20" fillId="0" borderId="45" xfId="42" applyFont="1" applyFill="1" applyBorder="1" applyAlignment="1">
      <alignment horizontal="left" vertical="top" wrapText="1"/>
      <protection/>
    </xf>
    <xf numFmtId="184" fontId="20" fillId="0" borderId="47" xfId="42" applyNumberFormat="1" applyFont="1" applyFill="1" applyBorder="1" applyAlignment="1">
      <alignment horizontal="right" vertical="top"/>
      <protection/>
    </xf>
    <xf numFmtId="2" fontId="0" fillId="0" borderId="50" xfId="42" applyNumberFormat="1" applyFont="1" applyFill="1" applyBorder="1" applyAlignment="1">
      <alignment horizontal="right" vertical="top"/>
      <protection/>
    </xf>
    <xf numFmtId="181" fontId="20" fillId="0" borderId="34" xfId="42" applyNumberFormat="1" applyFont="1" applyFill="1" applyBorder="1" applyAlignment="1">
      <alignment horizontal="right" vertical="top"/>
      <protection/>
    </xf>
    <xf numFmtId="183" fontId="23" fillId="0" borderId="90" xfId="42" applyNumberFormat="1" applyFont="1" applyFill="1" applyBorder="1" applyAlignment="1">
      <alignment horizontal="left" vertical="top"/>
      <protection/>
    </xf>
    <xf numFmtId="0" fontId="23" fillId="0" borderId="37" xfId="42" applyFont="1" applyFill="1" applyBorder="1" applyAlignment="1">
      <alignment horizontal="left" vertical="top" wrapText="1"/>
      <protection/>
    </xf>
    <xf numFmtId="180" fontId="23" fillId="0" borderId="91" xfId="42" applyNumberFormat="1" applyFont="1" applyFill="1" applyBorder="1" applyAlignment="1">
      <alignment horizontal="right" vertical="top"/>
      <protection/>
    </xf>
    <xf numFmtId="179" fontId="20" fillId="0" borderId="31" xfId="42" applyNumberFormat="1" applyFont="1" applyFill="1" applyBorder="1" applyAlignment="1">
      <alignment horizontal="left" vertical="top"/>
      <protection/>
    </xf>
    <xf numFmtId="0" fontId="20" fillId="0" borderId="41" xfId="42" applyFont="1" applyFill="1" applyBorder="1" applyAlignment="1">
      <alignment horizontal="left" vertical="top" wrapText="1"/>
      <protection/>
    </xf>
    <xf numFmtId="181" fontId="20" fillId="0" borderId="30" xfId="42" applyNumberFormat="1" applyFont="1" applyFill="1" applyBorder="1" applyAlignment="1">
      <alignment horizontal="right" vertical="top"/>
      <protection/>
    </xf>
    <xf numFmtId="0" fontId="20" fillId="0" borderId="21" xfId="42" applyFont="1" applyFill="1" applyBorder="1" applyAlignment="1">
      <alignment horizontal="left" vertical="top" wrapText="1"/>
      <protection/>
    </xf>
    <xf numFmtId="180" fontId="20" fillId="0" borderId="39" xfId="42" applyNumberFormat="1" applyFont="1" applyFill="1" applyBorder="1" applyAlignment="1">
      <alignment horizontal="right" vertical="top"/>
      <protection/>
    </xf>
    <xf numFmtId="0" fontId="0" fillId="0" borderId="92" xfId="42" applyFont="1" applyFill="1" applyBorder="1">
      <alignment/>
      <protection/>
    </xf>
    <xf numFmtId="179" fontId="20" fillId="0" borderId="93" xfId="42" applyNumberFormat="1" applyFont="1" applyFill="1" applyBorder="1" applyAlignment="1">
      <alignment horizontal="left" vertical="top"/>
      <protection/>
    </xf>
    <xf numFmtId="0" fontId="20" fillId="0" borderId="74" xfId="42" applyFont="1" applyFill="1" applyBorder="1" applyAlignment="1">
      <alignment horizontal="left" vertical="top" wrapText="1"/>
      <protection/>
    </xf>
    <xf numFmtId="181" fontId="20" fillId="0" borderId="74" xfId="42" applyNumberFormat="1" applyFont="1" applyFill="1" applyBorder="1" applyAlignment="1">
      <alignment horizontal="right" vertical="top"/>
      <protection/>
    </xf>
    <xf numFmtId="181" fontId="20" fillId="0" borderId="92" xfId="42" applyNumberFormat="1" applyFont="1" applyFill="1" applyBorder="1" applyAlignment="1">
      <alignment horizontal="right" vertical="top"/>
      <protection/>
    </xf>
    <xf numFmtId="183" fontId="23" fillId="0" borderId="0" xfId="42" applyNumberFormat="1" applyFont="1" applyFill="1" applyBorder="1" applyAlignment="1">
      <alignment horizontal="left" vertical="top"/>
      <protection/>
    </xf>
    <xf numFmtId="181" fontId="23" fillId="0" borderId="12" xfId="42" applyNumberFormat="1" applyFont="1" applyFill="1" applyBorder="1" applyAlignment="1">
      <alignment horizontal="right" vertical="top"/>
      <protection/>
    </xf>
    <xf numFmtId="49" fontId="23" fillId="0" borderId="50" xfId="42" applyNumberFormat="1" applyFont="1" applyFill="1" applyBorder="1" applyAlignment="1">
      <alignment horizontal="center" vertical="top"/>
      <protection/>
    </xf>
    <xf numFmtId="179" fontId="20" fillId="0" borderId="40" xfId="42" applyNumberFormat="1" applyFont="1" applyFill="1" applyBorder="1" applyAlignment="1">
      <alignment horizontal="left" vertical="top"/>
      <protection/>
    </xf>
    <xf numFmtId="0" fontId="20" fillId="0" borderId="58" xfId="42" applyFont="1" applyFill="1" applyBorder="1" applyAlignment="1">
      <alignment horizontal="left" vertical="top" wrapText="1"/>
      <protection/>
    </xf>
    <xf numFmtId="0" fontId="20" fillId="0" borderId="32" xfId="42" applyFont="1" applyFill="1" applyBorder="1" applyAlignment="1">
      <alignment horizontal="left" vertical="top" wrapText="1"/>
      <protection/>
    </xf>
    <xf numFmtId="0" fontId="20" fillId="0" borderId="23" xfId="42" applyFont="1" applyFill="1" applyBorder="1" applyAlignment="1">
      <alignment horizontal="left" vertical="top" wrapText="1"/>
      <protection/>
    </xf>
    <xf numFmtId="179" fontId="20" fillId="0" borderId="27" xfId="42" applyNumberFormat="1" applyFont="1" applyFill="1" applyBorder="1" applyAlignment="1">
      <alignment horizontal="left" vertical="top"/>
      <protection/>
    </xf>
    <xf numFmtId="179" fontId="20" fillId="0" borderId="79" xfId="42" applyNumberFormat="1" applyFont="1" applyFill="1" applyBorder="1" applyAlignment="1">
      <alignment horizontal="left" vertical="top"/>
      <protection/>
    </xf>
    <xf numFmtId="177" fontId="13" fillId="0" borderId="40" xfId="42" applyNumberFormat="1" applyFont="1" applyFill="1" applyBorder="1" applyAlignment="1">
      <alignment horizontal="left" vertical="top"/>
      <protection/>
    </xf>
    <xf numFmtId="175" fontId="13" fillId="0" borderId="50" xfId="42" applyNumberFormat="1" applyFont="1" applyFill="1" applyBorder="1" applyAlignment="1">
      <alignment horizontal="right" vertical="top"/>
      <protection/>
    </xf>
    <xf numFmtId="175" fontId="20" fillId="0" borderId="40" xfId="42" applyNumberFormat="1" applyFont="1" applyFill="1" applyBorder="1" applyAlignment="1">
      <alignment horizontal="right" vertical="top"/>
      <protection/>
    </xf>
    <xf numFmtId="178" fontId="20" fillId="0" borderId="13" xfId="42" applyNumberFormat="1" applyFont="1" applyFill="1" applyBorder="1" applyAlignment="1">
      <alignment horizontal="right" vertical="top"/>
      <protection/>
    </xf>
    <xf numFmtId="178" fontId="20" fillId="0" borderId="24" xfId="42" applyNumberFormat="1" applyFont="1" applyFill="1" applyBorder="1" applyAlignment="1">
      <alignment horizontal="right" vertical="top"/>
      <protection/>
    </xf>
    <xf numFmtId="181" fontId="20" fillId="0" borderId="49" xfId="42" applyNumberFormat="1" applyFont="1" applyFill="1" applyBorder="1" applyAlignment="1">
      <alignment horizontal="right" vertical="top"/>
      <protection/>
    </xf>
    <xf numFmtId="183" fontId="23" fillId="0" borderId="13" xfId="42" applyNumberFormat="1" applyFont="1" applyFill="1" applyBorder="1" applyAlignment="1">
      <alignment horizontal="left" vertical="top"/>
      <protection/>
    </xf>
    <xf numFmtId="0" fontId="23" fillId="0" borderId="40" xfId="42" applyFont="1" applyFill="1" applyBorder="1" applyAlignment="1">
      <alignment horizontal="left" vertical="top" wrapText="1"/>
      <protection/>
    </xf>
    <xf numFmtId="175" fontId="20" fillId="0" borderId="26" xfId="42" applyNumberFormat="1" applyFont="1" applyFill="1" applyBorder="1" applyAlignment="1">
      <alignment horizontal="right" vertical="top"/>
      <protection/>
    </xf>
    <xf numFmtId="175" fontId="20" fillId="0" borderId="13" xfId="42" applyNumberFormat="1" applyFont="1" applyFill="1" applyBorder="1" applyAlignment="1">
      <alignment horizontal="right" vertical="top"/>
      <protection/>
    </xf>
    <xf numFmtId="175" fontId="20" fillId="0" borderId="50" xfId="42" applyNumberFormat="1" applyFont="1" applyFill="1" applyBorder="1" applyAlignment="1">
      <alignment horizontal="right" vertical="top"/>
      <protection/>
    </xf>
    <xf numFmtId="183" fontId="23" fillId="0" borderId="21" xfId="42" applyNumberFormat="1" applyFont="1" applyFill="1" applyBorder="1" applyAlignment="1">
      <alignment horizontal="left" vertical="top"/>
      <protection/>
    </xf>
    <xf numFmtId="0" fontId="23" fillId="0" borderId="44" xfId="42" applyFont="1" applyFill="1" applyBorder="1" applyAlignment="1">
      <alignment horizontal="left" vertical="top" wrapText="1"/>
      <protection/>
    </xf>
    <xf numFmtId="0" fontId="20" fillId="0" borderId="87" xfId="42" applyFont="1" applyFill="1" applyBorder="1" applyAlignment="1">
      <alignment horizontal="left" vertical="top" wrapText="1"/>
      <protection/>
    </xf>
    <xf numFmtId="0" fontId="20" fillId="0" borderId="44" xfId="42" applyFont="1" applyFill="1" applyBorder="1" applyAlignment="1">
      <alignment horizontal="left" vertical="top" wrapText="1"/>
      <protection/>
    </xf>
    <xf numFmtId="0" fontId="16" fillId="0" borderId="82" xfId="42" applyFont="1" applyFill="1" applyBorder="1" applyAlignment="1">
      <alignment horizontal="left" vertical="top" wrapText="1"/>
      <protection/>
    </xf>
    <xf numFmtId="175" fontId="11" fillId="33" borderId="26" xfId="42" applyNumberFormat="1" applyFont="1" applyFill="1" applyBorder="1" applyAlignment="1">
      <alignment horizontal="right" vertical="top"/>
      <protection/>
    </xf>
    <xf numFmtId="179" fontId="20" fillId="0" borderId="80" xfId="42" applyNumberFormat="1" applyFont="1" applyFill="1" applyBorder="1" applyAlignment="1">
      <alignment horizontal="left" vertical="top"/>
      <protection/>
    </xf>
    <xf numFmtId="181" fontId="20" fillId="0" borderId="89" xfId="42" applyNumberFormat="1" applyFont="1" applyFill="1" applyBorder="1" applyAlignment="1">
      <alignment horizontal="right" vertical="top"/>
      <protection/>
    </xf>
    <xf numFmtId="186" fontId="11" fillId="33" borderId="81" xfId="42" applyNumberFormat="1" applyFont="1" applyFill="1" applyBorder="1" applyAlignment="1">
      <alignment horizontal="right" vertical="top"/>
      <protection/>
    </xf>
    <xf numFmtId="0" fontId="16" fillId="0" borderId="24" xfId="42" applyFont="1" applyFill="1" applyBorder="1" applyAlignment="1">
      <alignment horizontal="left" vertical="top" wrapText="1"/>
      <protection/>
    </xf>
    <xf numFmtId="178" fontId="20" fillId="0" borderId="26" xfId="42" applyNumberFormat="1" applyFont="1" applyFill="1" applyBorder="1" applyAlignment="1">
      <alignment horizontal="right" vertical="top"/>
      <protection/>
    </xf>
    <xf numFmtId="176" fontId="12" fillId="0" borderId="67" xfId="42" applyNumberFormat="1" applyFont="1" applyFill="1" applyBorder="1" applyAlignment="1">
      <alignment horizontal="left" vertical="top"/>
      <protection/>
    </xf>
    <xf numFmtId="175" fontId="12" fillId="0" borderId="33" xfId="42" applyNumberFormat="1" applyFont="1" applyFill="1" applyBorder="1" applyAlignment="1">
      <alignment horizontal="right" vertical="top"/>
      <protection/>
    </xf>
    <xf numFmtId="175" fontId="12" fillId="0" borderId="26" xfId="42" applyNumberFormat="1" applyFont="1" applyFill="1" applyBorder="1" applyAlignment="1">
      <alignment horizontal="right" vertical="top"/>
      <protection/>
    </xf>
    <xf numFmtId="2" fontId="0" fillId="34" borderId="32" xfId="42" applyNumberFormat="1" applyFont="1" applyFill="1" applyBorder="1" applyAlignment="1">
      <alignment vertical="top"/>
      <protection/>
    </xf>
    <xf numFmtId="175" fontId="20" fillId="34" borderId="26" xfId="42" applyNumberFormat="1" applyFont="1" applyFill="1" applyBorder="1" applyAlignment="1">
      <alignment vertical="top"/>
      <protection/>
    </xf>
    <xf numFmtId="2" fontId="0" fillId="34" borderId="50" xfId="42" applyNumberFormat="1" applyFont="1" applyFill="1" applyBorder="1" applyAlignment="1">
      <alignment vertical="top"/>
      <protection/>
    </xf>
    <xf numFmtId="2" fontId="0" fillId="34" borderId="26" xfId="42" applyNumberFormat="1" applyFont="1" applyFill="1" applyBorder="1" applyAlignment="1">
      <alignment vertical="top"/>
      <protection/>
    </xf>
    <xf numFmtId="2" fontId="0" fillId="34" borderId="50" xfId="42" applyNumberFormat="1" applyFont="1" applyFill="1" applyBorder="1" applyAlignment="1">
      <alignment horizontal="right" vertical="top"/>
      <protection/>
    </xf>
    <xf numFmtId="2" fontId="0" fillId="34" borderId="23" xfId="42" applyNumberFormat="1" applyFont="1" applyFill="1" applyBorder="1" applyAlignment="1">
      <alignment vertical="top"/>
      <protection/>
    </xf>
    <xf numFmtId="0" fontId="7" fillId="0" borderId="36" xfId="42" applyFont="1" applyFill="1" applyBorder="1">
      <alignment/>
      <protection/>
    </xf>
    <xf numFmtId="0" fontId="16" fillId="0" borderId="25" xfId="42" applyFont="1" applyFill="1" applyBorder="1" applyAlignment="1">
      <alignment horizontal="left" vertical="top" wrapText="1"/>
      <protection/>
    </xf>
    <xf numFmtId="176" fontId="23" fillId="0" borderId="35" xfId="42" applyNumberFormat="1" applyFont="1" applyFill="1" applyBorder="1" applyAlignment="1">
      <alignment horizontal="left" vertical="top"/>
      <protection/>
    </xf>
    <xf numFmtId="176" fontId="23" fillId="0" borderId="22" xfId="42" applyNumberFormat="1" applyFont="1" applyFill="1" applyBorder="1" applyAlignment="1">
      <alignment horizontal="left" vertical="top"/>
      <protection/>
    </xf>
    <xf numFmtId="49" fontId="20" fillId="34" borderId="50" xfId="42" applyNumberFormat="1" applyFont="1" applyFill="1" applyBorder="1" applyAlignment="1">
      <alignment horizontal="center" vertical="top"/>
      <protection/>
    </xf>
    <xf numFmtId="2" fontId="7" fillId="0" borderId="50" xfId="42" applyNumberFormat="1" applyFont="1" applyFill="1" applyBorder="1" applyAlignment="1">
      <alignment horizontal="right" vertical="top"/>
      <protection/>
    </xf>
    <xf numFmtId="2" fontId="7" fillId="34" borderId="32" xfId="42" applyNumberFormat="1" applyFont="1" applyFill="1" applyBorder="1" applyAlignment="1">
      <alignment vertical="top"/>
      <protection/>
    </xf>
    <xf numFmtId="0" fontId="16" fillId="0" borderId="50" xfId="42" applyFont="1" applyFill="1" applyBorder="1" applyAlignment="1">
      <alignment horizontal="left" vertical="top" wrapText="1"/>
      <protection/>
    </xf>
    <xf numFmtId="180" fontId="20" fillId="0" borderId="0" xfId="42" applyNumberFormat="1" applyFont="1" applyFill="1" applyBorder="1" applyAlignment="1">
      <alignment horizontal="right" vertical="top"/>
      <protection/>
    </xf>
    <xf numFmtId="0" fontId="15" fillId="0" borderId="68" xfId="42" applyFont="1" applyFill="1" applyBorder="1" applyAlignment="1">
      <alignment horizontal="left" vertical="top" wrapText="1"/>
      <protection/>
    </xf>
    <xf numFmtId="178" fontId="13" fillId="0" borderId="10" xfId="42" applyNumberFormat="1" applyFont="1" applyFill="1" applyBorder="1" applyAlignment="1">
      <alignment horizontal="right" vertical="top"/>
      <protection/>
    </xf>
    <xf numFmtId="178" fontId="77" fillId="0" borderId="69" xfId="42" applyNumberFormat="1" applyFont="1" applyFill="1" applyBorder="1" applyAlignment="1">
      <alignment horizontal="right" vertical="top"/>
      <protection/>
    </xf>
    <xf numFmtId="175" fontId="13" fillId="34" borderId="68" xfId="42" applyNumberFormat="1" applyFont="1" applyFill="1" applyBorder="1" applyAlignment="1">
      <alignment vertical="top"/>
      <protection/>
    </xf>
    <xf numFmtId="178" fontId="23" fillId="0" borderId="36" xfId="42" applyNumberFormat="1" applyFont="1" applyFill="1" applyBorder="1" applyAlignment="1">
      <alignment horizontal="right" vertical="top"/>
      <protection/>
    </xf>
    <xf numFmtId="176" fontId="23" fillId="0" borderId="0" xfId="42" applyNumberFormat="1" applyFont="1" applyFill="1" applyBorder="1" applyAlignment="1">
      <alignment horizontal="left" vertical="top"/>
      <protection/>
    </xf>
    <xf numFmtId="179" fontId="20" fillId="0" borderId="22" xfId="42" applyNumberFormat="1" applyFont="1" applyFill="1" applyBorder="1" applyAlignment="1">
      <alignment horizontal="left" vertical="top"/>
      <protection/>
    </xf>
    <xf numFmtId="0" fontId="20" fillId="0" borderId="22" xfId="42" applyFont="1" applyFill="1" applyBorder="1" applyAlignment="1">
      <alignment horizontal="left" vertical="top" wrapText="1"/>
      <protection/>
    </xf>
    <xf numFmtId="175" fontId="13" fillId="34" borderId="32" xfId="42" applyNumberFormat="1" applyFont="1" applyFill="1" applyBorder="1" applyAlignment="1">
      <alignment horizontal="right" vertical="top"/>
      <protection/>
    </xf>
    <xf numFmtId="0" fontId="20" fillId="0" borderId="48" xfId="42" applyFont="1" applyFill="1" applyBorder="1" applyAlignment="1">
      <alignment horizontal="left" vertical="top" wrapText="1"/>
      <protection/>
    </xf>
    <xf numFmtId="178" fontId="20" fillId="0" borderId="11" xfId="42" applyNumberFormat="1" applyFont="1" applyFill="1" applyBorder="1" applyAlignment="1">
      <alignment horizontal="right" vertical="top"/>
      <protection/>
    </xf>
    <xf numFmtId="175" fontId="20" fillId="0" borderId="20" xfId="42" applyNumberFormat="1" applyFont="1" applyFill="1" applyBorder="1" applyAlignment="1">
      <alignment horizontal="right" vertical="top"/>
      <protection/>
    </xf>
    <xf numFmtId="175" fontId="20" fillId="0" borderId="32" xfId="42" applyNumberFormat="1" applyFont="1" applyFill="1" applyBorder="1" applyAlignment="1">
      <alignment horizontal="right" vertical="top"/>
      <protection/>
    </xf>
    <xf numFmtId="2" fontId="0" fillId="34" borderId="39" xfId="42" applyNumberFormat="1" applyFont="1" applyFill="1" applyBorder="1" applyAlignment="1">
      <alignment vertical="top"/>
      <protection/>
    </xf>
    <xf numFmtId="2" fontId="0" fillId="34" borderId="13" xfId="42" applyNumberFormat="1" applyFont="1" applyFill="1" applyBorder="1" applyAlignment="1">
      <alignment vertical="top"/>
      <protection/>
    </xf>
    <xf numFmtId="2" fontId="0" fillId="34" borderId="23" xfId="42" applyNumberFormat="1" applyFont="1" applyFill="1" applyBorder="1" applyAlignment="1">
      <alignment vertical="top"/>
      <protection/>
    </xf>
    <xf numFmtId="2" fontId="0" fillId="34" borderId="26" xfId="42" applyNumberFormat="1" applyFont="1" applyFill="1" applyBorder="1" applyAlignment="1">
      <alignment vertical="top"/>
      <protection/>
    </xf>
    <xf numFmtId="2" fontId="14" fillId="34" borderId="32" xfId="42" applyNumberFormat="1" applyFont="1" applyFill="1" applyBorder="1" applyAlignment="1">
      <alignment vertical="top"/>
      <protection/>
    </xf>
    <xf numFmtId="2" fontId="7" fillId="34" borderId="26" xfId="42" applyNumberFormat="1" applyFont="1" applyFill="1" applyBorder="1" applyAlignment="1">
      <alignment vertical="top"/>
      <protection/>
    </xf>
    <xf numFmtId="175" fontId="20" fillId="34" borderId="50" xfId="42" applyNumberFormat="1" applyFont="1" applyFill="1" applyBorder="1" applyAlignment="1">
      <alignment vertical="top"/>
      <protection/>
    </xf>
    <xf numFmtId="0" fontId="0" fillId="33" borderId="24" xfId="42" applyFont="1" applyFill="1" applyBorder="1">
      <alignment/>
      <protection/>
    </xf>
    <xf numFmtId="0" fontId="0" fillId="33" borderId="33" xfId="42" applyFont="1" applyFill="1" applyBorder="1">
      <alignment/>
      <protection/>
    </xf>
    <xf numFmtId="178" fontId="11" fillId="33" borderId="33" xfId="42" applyNumberFormat="1" applyFont="1" applyFill="1" applyBorder="1" applyAlignment="1">
      <alignment horizontal="right" vertical="top"/>
      <protection/>
    </xf>
    <xf numFmtId="0" fontId="0" fillId="0" borderId="69" xfId="42" applyFont="1" applyFill="1" applyBorder="1">
      <alignment/>
      <protection/>
    </xf>
    <xf numFmtId="0" fontId="0" fillId="0" borderId="89" xfId="42" applyFont="1" applyFill="1" applyBorder="1">
      <alignment/>
      <protection/>
    </xf>
    <xf numFmtId="179" fontId="13" fillId="0" borderId="93" xfId="42" applyNumberFormat="1" applyFont="1" applyFill="1" applyBorder="1" applyAlignment="1">
      <alignment horizontal="left" vertical="top"/>
      <protection/>
    </xf>
    <xf numFmtId="0" fontId="13" fillId="0" borderId="89" xfId="42" applyFont="1" applyFill="1" applyBorder="1" applyAlignment="1">
      <alignment horizontal="left" vertical="top" wrapText="1"/>
      <protection/>
    </xf>
    <xf numFmtId="178" fontId="13" fillId="0" borderId="74" xfId="42" applyNumberFormat="1" applyFont="1" applyFill="1" applyBorder="1" applyAlignment="1">
      <alignment horizontal="right" vertical="top"/>
      <protection/>
    </xf>
    <xf numFmtId="178" fontId="20" fillId="0" borderId="89" xfId="42" applyNumberFormat="1" applyFont="1" applyFill="1" applyBorder="1" applyAlignment="1">
      <alignment horizontal="right" vertical="top"/>
      <protection/>
    </xf>
    <xf numFmtId="2" fontId="0" fillId="0" borderId="74" xfId="42" applyNumberFormat="1" applyFont="1" applyFill="1" applyBorder="1" applyAlignment="1">
      <alignment vertical="top"/>
      <protection/>
    </xf>
    <xf numFmtId="0" fontId="20" fillId="0" borderId="38" xfId="42" applyFont="1" applyFill="1" applyBorder="1" applyAlignment="1">
      <alignment horizontal="left" vertical="top" wrapText="1"/>
      <protection/>
    </xf>
    <xf numFmtId="181" fontId="20" fillId="0" borderId="36" xfId="42" applyNumberFormat="1" applyFont="1" applyFill="1" applyBorder="1" applyAlignment="1">
      <alignment horizontal="righ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182" fontId="22" fillId="33" borderId="38" xfId="42" applyNumberFormat="1" applyFont="1" applyFill="1" applyBorder="1" applyAlignment="1">
      <alignment horizontal="left" vertical="top"/>
      <protection/>
    </xf>
    <xf numFmtId="2" fontId="8" fillId="34" borderId="68" xfId="42" applyNumberFormat="1" applyFont="1" applyFill="1" applyBorder="1" applyAlignment="1">
      <alignment vertical="top"/>
      <protection/>
    </xf>
    <xf numFmtId="179" fontId="20" fillId="0" borderId="0" xfId="42" applyNumberFormat="1" applyFont="1" applyFill="1" applyBorder="1" applyAlignment="1">
      <alignment horizontal="left" vertical="top"/>
      <protection/>
    </xf>
    <xf numFmtId="180" fontId="20" fillId="0" borderId="91" xfId="42" applyNumberFormat="1" applyFont="1" applyFill="1" applyBorder="1" applyAlignment="1">
      <alignment horizontal="right" vertical="top"/>
      <protection/>
    </xf>
    <xf numFmtId="175" fontId="12" fillId="0" borderId="36" xfId="42" applyNumberFormat="1" applyFont="1" applyFill="1" applyBorder="1" applyAlignment="1">
      <alignment horizontal="right" vertical="top"/>
      <protection/>
    </xf>
    <xf numFmtId="49" fontId="20" fillId="34" borderId="32" xfId="42" applyNumberFormat="1" applyFont="1" applyFill="1" applyBorder="1" applyAlignment="1">
      <alignment horizontal="center" vertical="top"/>
      <protection/>
    </xf>
    <xf numFmtId="0" fontId="0" fillId="0" borderId="94" xfId="42" applyFont="1" applyFill="1" applyBorder="1">
      <alignment/>
      <protection/>
    </xf>
    <xf numFmtId="0" fontId="0" fillId="0" borderId="95" xfId="42" applyFont="1" applyFill="1" applyBorder="1">
      <alignment/>
      <protection/>
    </xf>
    <xf numFmtId="0" fontId="0" fillId="0" borderId="96" xfId="42" applyFont="1" applyFill="1" applyBorder="1">
      <alignment/>
      <protection/>
    </xf>
    <xf numFmtId="0" fontId="13" fillId="0" borderId="86" xfId="42" applyFont="1" applyFill="1" applyBorder="1" applyAlignment="1">
      <alignment horizontal="left" vertical="top" wrapText="1"/>
      <protection/>
    </xf>
    <xf numFmtId="178" fontId="13" fillId="0" borderId="96" xfId="42" applyNumberFormat="1" applyFont="1" applyFill="1" applyBorder="1" applyAlignment="1">
      <alignment horizontal="right" vertical="top"/>
      <protection/>
    </xf>
    <xf numFmtId="178" fontId="20" fillId="0" borderId="96" xfId="42" applyNumberFormat="1" applyFont="1" applyFill="1" applyBorder="1" applyAlignment="1">
      <alignment horizontal="right" vertical="top"/>
      <protection/>
    </xf>
    <xf numFmtId="0" fontId="20" fillId="0" borderId="0" xfId="42" applyFont="1" applyFill="1" applyBorder="1" applyAlignment="1">
      <alignment horizontal="left" vertical="top" wrapText="1"/>
      <protection/>
    </xf>
    <xf numFmtId="179" fontId="13" fillId="0" borderId="97" xfId="42" applyNumberFormat="1" applyFont="1" applyFill="1" applyBorder="1" applyAlignment="1">
      <alignment horizontal="left" vertical="top"/>
      <protection/>
    </xf>
    <xf numFmtId="178" fontId="11" fillId="33" borderId="26" xfId="42" applyNumberFormat="1" applyFont="1" applyFill="1" applyBorder="1" applyAlignment="1">
      <alignment horizontal="right" vertical="top"/>
      <protection/>
    </xf>
    <xf numFmtId="0" fontId="0" fillId="0" borderId="96" xfId="42" applyFont="1" applyFill="1" applyBorder="1">
      <alignment/>
      <protection/>
    </xf>
    <xf numFmtId="177" fontId="13" fillId="0" borderId="80" xfId="42" applyNumberFormat="1" applyFont="1" applyFill="1" applyBorder="1" applyAlignment="1">
      <alignment horizontal="left" vertical="top"/>
      <protection/>
    </xf>
    <xf numFmtId="0" fontId="0" fillId="0" borderId="35" xfId="42" applyFont="1" applyFill="1" applyBorder="1">
      <alignment/>
      <protection/>
    </xf>
    <xf numFmtId="0" fontId="20" fillId="0" borderId="43" xfId="42" applyFont="1" applyFill="1" applyBorder="1" applyAlignment="1">
      <alignment horizontal="left" vertical="top" wrapText="1"/>
      <protection/>
    </xf>
    <xf numFmtId="49" fontId="23" fillId="34" borderId="32" xfId="42" applyNumberFormat="1" applyFont="1" applyFill="1" applyBorder="1" applyAlignment="1">
      <alignment horizontal="center" vertical="top"/>
      <protection/>
    </xf>
    <xf numFmtId="0" fontId="7" fillId="0" borderId="33" xfId="42" applyFont="1" applyFill="1" applyBorder="1">
      <alignment/>
      <protection/>
    </xf>
    <xf numFmtId="0" fontId="7" fillId="0" borderId="13" xfId="42" applyFont="1" applyFill="1" applyBorder="1">
      <alignment/>
      <protection/>
    </xf>
    <xf numFmtId="0" fontId="23" fillId="0" borderId="45" xfId="42" applyFont="1" applyFill="1" applyBorder="1" applyAlignment="1">
      <alignment horizontal="left" vertical="top" wrapText="1"/>
      <protection/>
    </xf>
    <xf numFmtId="178" fontId="23" fillId="0" borderId="33" xfId="42" applyNumberFormat="1" applyFont="1" applyFill="1" applyBorder="1" applyAlignment="1">
      <alignment horizontal="right" vertical="top"/>
      <protection/>
    </xf>
    <xf numFmtId="49" fontId="23" fillId="34" borderId="23" xfId="42" applyNumberFormat="1" applyFont="1" applyFill="1" applyBorder="1" applyAlignment="1">
      <alignment horizontal="center" vertical="top"/>
      <protection/>
    </xf>
    <xf numFmtId="175" fontId="13" fillId="34" borderId="26" xfId="42" applyNumberFormat="1" applyFont="1" applyFill="1" applyBorder="1" applyAlignment="1">
      <alignment vertical="top"/>
      <protection/>
    </xf>
    <xf numFmtId="49" fontId="20" fillId="34" borderId="74" xfId="42" applyNumberFormat="1" applyFont="1" applyFill="1" applyBorder="1" applyAlignment="1">
      <alignment horizontal="center" vertical="top"/>
      <protection/>
    </xf>
    <xf numFmtId="177" fontId="13" fillId="0" borderId="89" xfId="42" applyNumberFormat="1" applyFont="1" applyFill="1" applyBorder="1" applyAlignment="1">
      <alignment horizontal="left" vertical="top"/>
      <protection/>
    </xf>
    <xf numFmtId="0" fontId="83" fillId="0" borderId="74" xfId="0" applyFont="1" applyBorder="1" applyAlignment="1">
      <alignment vertical="top" wrapText="1"/>
    </xf>
    <xf numFmtId="175" fontId="13" fillId="0" borderId="74" xfId="42" applyNumberFormat="1" applyFont="1" applyFill="1" applyBorder="1" applyAlignment="1">
      <alignment horizontal="right" vertical="top"/>
      <protection/>
    </xf>
    <xf numFmtId="175" fontId="20" fillId="0" borderId="89" xfId="42" applyNumberFormat="1" applyFont="1" applyFill="1" applyBorder="1" applyAlignment="1">
      <alignment horizontal="right" vertical="top"/>
      <protection/>
    </xf>
    <xf numFmtId="4" fontId="0" fillId="0" borderId="93" xfId="42" applyNumberFormat="1" applyFont="1" applyFill="1" applyBorder="1" applyAlignment="1">
      <alignment vertical="top"/>
      <protection/>
    </xf>
    <xf numFmtId="0" fontId="18" fillId="0" borderId="50" xfId="0" applyFont="1" applyBorder="1" applyAlignment="1">
      <alignment vertical="top" wrapText="1"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8" fillId="0" borderId="26" xfId="0" applyFont="1" applyBorder="1" applyAlignment="1">
      <alignment vertical="top" wrapText="1"/>
    </xf>
    <xf numFmtId="175" fontId="13" fillId="0" borderId="26" xfId="42" applyNumberFormat="1" applyFont="1" applyFill="1" applyBorder="1" applyAlignment="1">
      <alignment horizontal="right" vertical="top"/>
      <protection/>
    </xf>
    <xf numFmtId="182" fontId="22" fillId="33" borderId="62" xfId="42" applyNumberFormat="1" applyFont="1" applyFill="1" applyBorder="1" applyAlignment="1">
      <alignment horizontal="left" vertical="top"/>
      <protection/>
    </xf>
    <xf numFmtId="0" fontId="7" fillId="0" borderId="23" xfId="42" applyFont="1" applyBorder="1">
      <alignment/>
      <protection/>
    </xf>
    <xf numFmtId="176" fontId="12" fillId="0" borderId="32" xfId="42" applyNumberFormat="1" applyFont="1" applyBorder="1" applyAlignment="1">
      <alignment horizontal="left" vertical="top"/>
      <protection/>
    </xf>
    <xf numFmtId="178" fontId="13" fillId="0" borderId="50" xfId="42" applyNumberFormat="1" applyFont="1" applyBorder="1" applyAlignment="1">
      <alignment horizontal="right" vertical="top"/>
      <protection/>
    </xf>
    <xf numFmtId="0" fontId="7" fillId="0" borderId="0" xfId="42" applyFont="1">
      <alignment/>
      <protection/>
    </xf>
    <xf numFmtId="0" fontId="7" fillId="0" borderId="13" xfId="42" applyFont="1" applyBorder="1">
      <alignment/>
      <protection/>
    </xf>
    <xf numFmtId="0" fontId="7" fillId="0" borderId="25" xfId="42" applyFont="1" applyBorder="1">
      <alignment/>
      <protection/>
    </xf>
    <xf numFmtId="0" fontId="13" fillId="0" borderId="34" xfId="42" applyFont="1" applyBorder="1" applyAlignment="1">
      <alignment horizontal="left" vertical="top" wrapText="1"/>
      <protection/>
    </xf>
    <xf numFmtId="178" fontId="77" fillId="0" borderId="35" xfId="42" applyNumberFormat="1" applyFont="1" applyBorder="1" applyAlignment="1">
      <alignment horizontal="right" vertical="top"/>
      <protection/>
    </xf>
    <xf numFmtId="175" fontId="13" fillId="0" borderId="36" xfId="42" applyNumberFormat="1" applyFont="1" applyBorder="1" applyAlignment="1">
      <alignment vertical="top"/>
      <protection/>
    </xf>
    <xf numFmtId="4" fontId="0" fillId="0" borderId="26" xfId="42" applyNumberFormat="1" applyBorder="1" applyAlignment="1">
      <alignment vertical="top"/>
      <protection/>
    </xf>
    <xf numFmtId="0" fontId="0" fillId="0" borderId="23" xfId="42" applyBorder="1">
      <alignment/>
      <protection/>
    </xf>
    <xf numFmtId="0" fontId="0" fillId="0" borderId="39" xfId="42" applyBorder="1">
      <alignment/>
      <protection/>
    </xf>
    <xf numFmtId="179" fontId="13" fillId="0" borderId="39" xfId="42" applyNumberFormat="1" applyFont="1" applyBorder="1" applyAlignment="1">
      <alignment horizontal="left" vertical="top"/>
      <protection/>
    </xf>
    <xf numFmtId="0" fontId="13" fillId="0" borderId="32" xfId="42" applyFont="1" applyBorder="1" applyAlignment="1">
      <alignment horizontal="left" vertical="top" wrapText="1"/>
      <protection/>
    </xf>
    <xf numFmtId="178" fontId="13" fillId="0" borderId="39" xfId="42" applyNumberFormat="1" applyFont="1" applyBorder="1" applyAlignment="1">
      <alignment horizontal="right" vertical="top"/>
      <protection/>
    </xf>
    <xf numFmtId="178" fontId="20" fillId="0" borderId="20" xfId="42" applyNumberFormat="1" applyFont="1" applyBorder="1" applyAlignment="1">
      <alignment horizontal="right" vertical="top"/>
      <protection/>
    </xf>
    <xf numFmtId="2" fontId="0" fillId="0" borderId="32" xfId="42" applyNumberFormat="1" applyBorder="1" applyAlignment="1">
      <alignment vertical="top"/>
      <protection/>
    </xf>
    <xf numFmtId="4" fontId="0" fillId="0" borderId="21" xfId="42" applyNumberFormat="1" applyBorder="1" applyAlignment="1">
      <alignment vertical="top"/>
      <protection/>
    </xf>
    <xf numFmtId="0" fontId="0" fillId="0" borderId="0" xfId="42">
      <alignment/>
      <protection/>
    </xf>
    <xf numFmtId="0" fontId="0" fillId="0" borderId="26" xfId="42" applyBorder="1">
      <alignment/>
      <protection/>
    </xf>
    <xf numFmtId="0" fontId="0" fillId="0" borderId="13" xfId="42" applyBorder="1">
      <alignment/>
      <protection/>
    </xf>
    <xf numFmtId="175" fontId="13" fillId="0" borderId="26" xfId="42" applyNumberFormat="1" applyFont="1" applyBorder="1" applyAlignment="1">
      <alignment vertical="top"/>
      <protection/>
    </xf>
    <xf numFmtId="4" fontId="8" fillId="0" borderId="25" xfId="42" applyNumberFormat="1" applyFont="1" applyBorder="1" applyAlignment="1">
      <alignment vertical="top"/>
      <protection/>
    </xf>
    <xf numFmtId="0" fontId="13" fillId="0" borderId="13" xfId="42" applyFont="1" applyBorder="1" applyAlignment="1">
      <alignment horizontal="left" vertical="top" wrapText="1"/>
      <protection/>
    </xf>
    <xf numFmtId="178" fontId="13" fillId="0" borderId="26" xfId="42" applyNumberFormat="1" applyFont="1" applyBorder="1" applyAlignment="1">
      <alignment horizontal="right" vertical="top"/>
      <protection/>
    </xf>
    <xf numFmtId="4" fontId="0" fillId="0" borderId="25" xfId="42" applyNumberFormat="1" applyBorder="1" applyAlignment="1">
      <alignment vertical="top"/>
      <protection/>
    </xf>
    <xf numFmtId="0" fontId="13" fillId="0" borderId="26" xfId="42" applyFont="1" applyFill="1" applyBorder="1" applyAlignment="1">
      <alignment horizontal="left" wrapText="1"/>
      <protection/>
    </xf>
    <xf numFmtId="178" fontId="84" fillId="0" borderId="24" xfId="42" applyNumberFormat="1" applyFont="1" applyFill="1" applyBorder="1" applyAlignment="1">
      <alignment vertical="top"/>
      <protection/>
    </xf>
    <xf numFmtId="176" fontId="12" fillId="0" borderId="22" xfId="42" applyNumberFormat="1" applyFont="1" applyBorder="1" applyAlignment="1">
      <alignment horizontal="left" vertical="top"/>
      <protection/>
    </xf>
    <xf numFmtId="0" fontId="0" fillId="0" borderId="22" xfId="42" applyBorder="1">
      <alignment/>
      <protection/>
    </xf>
    <xf numFmtId="177" fontId="13" fillId="0" borderId="0" xfId="42" applyNumberFormat="1" applyFont="1" applyAlignment="1">
      <alignment horizontal="left" vertical="top"/>
      <protection/>
    </xf>
    <xf numFmtId="0" fontId="13" fillId="0" borderId="23" xfId="42" applyFont="1" applyBorder="1" applyAlignment="1">
      <alignment horizontal="left" vertical="top" wrapText="1"/>
      <protection/>
    </xf>
    <xf numFmtId="175" fontId="13" fillId="0" borderId="23" xfId="42" applyNumberFormat="1" applyFont="1" applyBorder="1" applyAlignment="1">
      <alignment horizontal="right" vertical="top"/>
      <protection/>
    </xf>
    <xf numFmtId="175" fontId="20" fillId="0" borderId="0" xfId="42" applyNumberFormat="1" applyFont="1" applyAlignment="1">
      <alignment horizontal="right" vertical="top"/>
      <protection/>
    </xf>
    <xf numFmtId="175" fontId="13" fillId="0" borderId="23" xfId="42" applyNumberFormat="1" applyFont="1" applyBorder="1" applyAlignment="1">
      <alignment vertical="top"/>
      <protection/>
    </xf>
    <xf numFmtId="4" fontId="0" fillId="0" borderId="22" xfId="42" applyNumberFormat="1" applyBorder="1" applyAlignment="1">
      <alignment vertical="top"/>
      <protection/>
    </xf>
    <xf numFmtId="0" fontId="0" fillId="0" borderId="23" xfId="42" applyBorder="1" applyAlignment="1">
      <alignment vertical="top"/>
      <protection/>
    </xf>
    <xf numFmtId="0" fontId="0" fillId="0" borderId="25" xfId="42" applyBorder="1" applyAlignment="1">
      <alignment vertical="top"/>
      <protection/>
    </xf>
    <xf numFmtId="0" fontId="0" fillId="0" borderId="13" xfId="42" applyBorder="1" applyAlignment="1">
      <alignment vertical="top"/>
      <protection/>
    </xf>
    <xf numFmtId="49" fontId="14" fillId="0" borderId="26" xfId="42" applyNumberFormat="1" applyFont="1" applyBorder="1" applyAlignment="1">
      <alignment vertical="top" wrapText="1"/>
      <protection/>
    </xf>
    <xf numFmtId="178" fontId="14" fillId="0" borderId="26" xfId="42" applyNumberFormat="1" applyFont="1" applyBorder="1" applyAlignment="1">
      <alignment vertical="top"/>
      <protection/>
    </xf>
    <xf numFmtId="178" fontId="14" fillId="0" borderId="13" xfId="42" applyNumberFormat="1" applyFont="1" applyBorder="1" applyAlignment="1">
      <alignment vertical="top"/>
      <protection/>
    </xf>
    <xf numFmtId="4" fontId="79" fillId="0" borderId="25" xfId="42" applyNumberFormat="1" applyFont="1" applyBorder="1" applyAlignment="1">
      <alignment vertical="top"/>
      <protection/>
    </xf>
    <xf numFmtId="0" fontId="0" fillId="0" borderId="0" xfId="42" applyAlignment="1">
      <alignment vertical="top"/>
      <protection/>
    </xf>
    <xf numFmtId="175" fontId="20" fillId="0" borderId="57" xfId="42" applyNumberFormat="1" applyFont="1" applyFill="1" applyBorder="1" applyAlignment="1">
      <alignment vertical="top"/>
      <protection/>
    </xf>
    <xf numFmtId="0" fontId="0" fillId="0" borderId="68" xfId="42" applyBorder="1">
      <alignment/>
      <protection/>
    </xf>
    <xf numFmtId="0" fontId="0" fillId="0" borderId="10" xfId="42" applyBorder="1">
      <alignment/>
      <protection/>
    </xf>
    <xf numFmtId="179" fontId="13" fillId="0" borderId="10" xfId="42" applyNumberFormat="1" applyFont="1" applyBorder="1" applyAlignment="1">
      <alignment horizontal="left" vertical="top"/>
      <protection/>
    </xf>
    <xf numFmtId="178" fontId="13" fillId="0" borderId="10" xfId="42" applyNumberFormat="1" applyFont="1" applyBorder="1" applyAlignment="1">
      <alignment horizontal="right" vertical="top"/>
      <protection/>
    </xf>
    <xf numFmtId="178" fontId="77" fillId="0" borderId="69" xfId="42" applyNumberFormat="1" applyFont="1" applyBorder="1" applyAlignment="1">
      <alignment horizontal="right" vertical="top"/>
      <protection/>
    </xf>
    <xf numFmtId="175" fontId="13" fillId="0" borderId="68" xfId="42" applyNumberFormat="1" applyFont="1" applyBorder="1" applyAlignment="1">
      <alignment vertical="top"/>
      <protection/>
    </xf>
    <xf numFmtId="4" fontId="8" fillId="0" borderId="82" xfId="42" applyNumberFormat="1" applyFont="1" applyBorder="1" applyAlignment="1">
      <alignment vertical="top"/>
      <protection/>
    </xf>
    <xf numFmtId="179" fontId="20" fillId="0" borderId="39" xfId="42" applyNumberFormat="1" applyFont="1" applyBorder="1" applyAlignment="1">
      <alignment horizontal="left" vertical="top"/>
      <protection/>
    </xf>
    <xf numFmtId="0" fontId="20" fillId="0" borderId="20" xfId="42" applyFont="1" applyBorder="1" applyAlignment="1">
      <alignment horizontal="left" vertical="top" wrapText="1"/>
      <protection/>
    </xf>
    <xf numFmtId="178" fontId="20" fillId="0" borderId="32" xfId="42" applyNumberFormat="1" applyFont="1" applyBorder="1" applyAlignment="1">
      <alignment horizontal="right" vertical="top"/>
      <protection/>
    </xf>
    <xf numFmtId="178" fontId="20" fillId="0" borderId="39" xfId="42" applyNumberFormat="1" applyFont="1" applyBorder="1" applyAlignment="1">
      <alignment horizontal="right" vertical="top"/>
      <protection/>
    </xf>
    <xf numFmtId="0" fontId="0" fillId="0" borderId="25" xfId="42" applyBorder="1">
      <alignment/>
      <protection/>
    </xf>
    <xf numFmtId="179" fontId="20" fillId="0" borderId="13" xfId="42" applyNumberFormat="1" applyFont="1" applyBorder="1" applyAlignment="1">
      <alignment horizontal="left" vertical="top"/>
      <protection/>
    </xf>
    <xf numFmtId="178" fontId="20" fillId="0" borderId="26" xfId="42" applyNumberFormat="1" applyFont="1" applyBorder="1" applyAlignment="1">
      <alignment horizontal="right" vertical="top"/>
      <protection/>
    </xf>
    <xf numFmtId="178" fontId="20" fillId="0" borderId="13" xfId="42" applyNumberFormat="1" applyFont="1" applyBorder="1" applyAlignment="1">
      <alignment horizontal="right" vertical="top"/>
      <protection/>
    </xf>
    <xf numFmtId="0" fontId="0" fillId="0" borderId="25" xfId="42" applyFont="1" applyFill="1" applyBorder="1" applyAlignment="1">
      <alignment vertical="top"/>
      <protection/>
    </xf>
    <xf numFmtId="0" fontId="20" fillId="0" borderId="40" xfId="42" applyFont="1" applyBorder="1" applyAlignment="1">
      <alignment horizontal="left" vertical="top" wrapText="1"/>
      <protection/>
    </xf>
    <xf numFmtId="0" fontId="20" fillId="35" borderId="45" xfId="42" applyFont="1" applyFill="1" applyBorder="1" applyAlignment="1">
      <alignment horizontal="left" vertical="top" wrapText="1"/>
      <protection/>
    </xf>
    <xf numFmtId="0" fontId="0" fillId="0" borderId="34" xfId="42" applyBorder="1">
      <alignment/>
      <protection/>
    </xf>
    <xf numFmtId="179" fontId="20" fillId="0" borderId="35" xfId="42" applyNumberFormat="1" applyFont="1" applyBorder="1" applyAlignment="1">
      <alignment horizontal="left" vertical="top"/>
      <protection/>
    </xf>
    <xf numFmtId="181" fontId="20" fillId="0" borderId="50" xfId="42" applyNumberFormat="1" applyFont="1" applyBorder="1" applyAlignment="1">
      <alignment horizontal="right" vertical="top"/>
      <protection/>
    </xf>
    <xf numFmtId="0" fontId="0" fillId="0" borderId="11" xfId="42" applyBorder="1">
      <alignment/>
      <protection/>
    </xf>
    <xf numFmtId="0" fontId="0" fillId="0" borderId="40" xfId="42" applyBorder="1">
      <alignment/>
      <protection/>
    </xf>
    <xf numFmtId="175" fontId="13" fillId="34" borderId="23" xfId="42" applyNumberFormat="1" applyFont="1" applyFill="1" applyBorder="1" applyAlignment="1">
      <alignment vertical="top"/>
      <protection/>
    </xf>
    <xf numFmtId="2" fontId="0" fillId="34" borderId="74" xfId="42" applyNumberFormat="1" applyFont="1" applyFill="1" applyBorder="1" applyAlignment="1">
      <alignment vertical="top"/>
      <protection/>
    </xf>
    <xf numFmtId="177" fontId="13" fillId="0" borderId="21" xfId="42" applyNumberFormat="1" applyFont="1" applyBorder="1" applyAlignment="1">
      <alignment horizontal="left" vertical="top"/>
      <protection/>
    </xf>
    <xf numFmtId="0" fontId="16" fillId="0" borderId="26" xfId="42" applyFont="1" applyBorder="1" applyAlignment="1">
      <alignment horizontal="left" vertical="top" wrapText="1"/>
      <protection/>
    </xf>
    <xf numFmtId="0" fontId="76" fillId="0" borderId="24" xfId="42" applyFont="1" applyBorder="1">
      <alignment/>
      <protection/>
    </xf>
    <xf numFmtId="2" fontId="0" fillId="0" borderId="26" xfId="42" applyNumberFormat="1" applyBorder="1" applyAlignment="1">
      <alignment vertical="top"/>
      <protection/>
    </xf>
    <xf numFmtId="180" fontId="20" fillId="0" borderId="23" xfId="42" applyNumberFormat="1" applyFont="1" applyFill="1" applyBorder="1" applyAlignment="1">
      <alignment horizontal="right" vertical="top"/>
      <protection/>
    </xf>
    <xf numFmtId="0" fontId="7" fillId="0" borderId="11" xfId="42" applyFont="1" applyBorder="1">
      <alignment/>
      <protection/>
    </xf>
    <xf numFmtId="176" fontId="12" fillId="0" borderId="23" xfId="42" applyNumberFormat="1" applyFont="1" applyBorder="1" applyAlignment="1">
      <alignment horizontal="left" vertical="top"/>
      <protection/>
    </xf>
    <xf numFmtId="179" fontId="13" fillId="0" borderId="29" xfId="42" applyNumberFormat="1" applyFont="1" applyBorder="1" applyAlignment="1">
      <alignment horizontal="left" vertical="top"/>
      <protection/>
    </xf>
    <xf numFmtId="0" fontId="0" fillId="0" borderId="50" xfId="42" applyBorder="1" applyAlignment="1">
      <alignment wrapText="1"/>
      <protection/>
    </xf>
    <xf numFmtId="181" fontId="20" fillId="0" borderId="24" xfId="42" applyNumberFormat="1" applyFont="1" applyFill="1" applyBorder="1" applyAlignment="1">
      <alignment horizontal="right" vertical="top"/>
      <protection/>
    </xf>
    <xf numFmtId="0" fontId="14" fillId="0" borderId="49" xfId="0" applyFont="1" applyBorder="1" applyAlignment="1">
      <alignment wrapText="1"/>
    </xf>
    <xf numFmtId="178" fontId="22" fillId="33" borderId="13" xfId="42" applyNumberFormat="1" applyFont="1" applyFill="1" applyBorder="1" applyAlignment="1">
      <alignment horizontal="right" vertical="top"/>
      <protection/>
    </xf>
    <xf numFmtId="181" fontId="13" fillId="0" borderId="74" xfId="42" applyNumberFormat="1" applyFont="1" applyFill="1" applyBorder="1" applyAlignment="1">
      <alignment horizontal="right" vertical="top"/>
      <protection/>
    </xf>
    <xf numFmtId="0" fontId="76" fillId="0" borderId="69" xfId="42" applyFont="1" applyFill="1" applyBorder="1">
      <alignment/>
      <protection/>
    </xf>
    <xf numFmtId="179" fontId="13" fillId="0" borderId="25" xfId="42" applyNumberFormat="1" applyFont="1" applyBorder="1" applyAlignment="1">
      <alignment horizontal="left" vertical="top"/>
      <protection/>
    </xf>
    <xf numFmtId="0" fontId="13" fillId="0" borderId="25" xfId="42" applyFont="1" applyBorder="1" applyAlignment="1">
      <alignment horizontal="left" vertical="top" wrapText="1"/>
      <protection/>
    </xf>
    <xf numFmtId="180" fontId="13" fillId="0" borderId="26" xfId="42" applyNumberFormat="1" applyFont="1" applyBorder="1" applyAlignment="1">
      <alignment horizontal="right" vertical="top"/>
      <protection/>
    </xf>
    <xf numFmtId="180" fontId="20" fillId="0" borderId="13" xfId="42" applyNumberFormat="1" applyFont="1" applyBorder="1" applyAlignment="1">
      <alignment horizontal="right" vertical="top"/>
      <protection/>
    </xf>
    <xf numFmtId="179" fontId="13" fillId="0" borderId="93" xfId="42" applyNumberFormat="1" applyFont="1" applyBorder="1" applyAlignment="1">
      <alignment horizontal="left" vertical="top"/>
      <protection/>
    </xf>
    <xf numFmtId="0" fontId="13" fillId="0" borderId="93" xfId="42" applyFont="1" applyBorder="1" applyAlignment="1">
      <alignment horizontal="left" vertical="top" wrapText="1"/>
      <protection/>
    </xf>
    <xf numFmtId="180" fontId="13" fillId="0" borderId="74" xfId="42" applyNumberFormat="1" applyFont="1" applyBorder="1" applyAlignment="1">
      <alignment horizontal="right" vertical="top"/>
      <protection/>
    </xf>
    <xf numFmtId="180" fontId="20" fillId="0" borderId="89" xfId="42" applyNumberFormat="1" applyFont="1" applyBorder="1" applyAlignment="1">
      <alignment horizontal="right" vertical="top"/>
      <protection/>
    </xf>
    <xf numFmtId="4" fontId="0" fillId="0" borderId="93" xfId="42" applyNumberFormat="1" applyBorder="1" applyAlignment="1">
      <alignment vertical="top"/>
      <protection/>
    </xf>
    <xf numFmtId="0" fontId="0" fillId="0" borderId="92" xfId="42" applyBorder="1">
      <alignment/>
      <protection/>
    </xf>
    <xf numFmtId="177" fontId="13" fillId="0" borderId="39" xfId="42" applyNumberFormat="1" applyFont="1" applyBorder="1" applyAlignment="1">
      <alignment horizontal="left" vertical="top"/>
      <protection/>
    </xf>
    <xf numFmtId="175" fontId="13" fillId="0" borderId="32" xfId="42" applyNumberFormat="1" applyFont="1" applyBorder="1" applyAlignment="1">
      <alignment horizontal="right" vertical="top"/>
      <protection/>
    </xf>
    <xf numFmtId="175" fontId="20" fillId="0" borderId="39" xfId="42" applyNumberFormat="1" applyFont="1" applyBorder="1" applyAlignment="1">
      <alignment horizontal="right" vertical="top"/>
      <protection/>
    </xf>
    <xf numFmtId="0" fontId="0" fillId="0" borderId="26" xfId="42" applyBorder="1" applyAlignment="1">
      <alignment vertical="top"/>
      <protection/>
    </xf>
    <xf numFmtId="0" fontId="16" fillId="0" borderId="26" xfId="42" applyFont="1" applyBorder="1" applyAlignment="1">
      <alignment horizontal="left" vertical="top" wrapText="1"/>
      <protection/>
    </xf>
    <xf numFmtId="0" fontId="12" fillId="0" borderId="40" xfId="42" applyFont="1" applyBorder="1" applyAlignment="1">
      <alignment horizontal="left" vertical="top" wrapText="1"/>
      <protection/>
    </xf>
    <xf numFmtId="183" fontId="12" fillId="0" borderId="13" xfId="42" applyNumberFormat="1" applyFont="1" applyBorder="1" applyAlignment="1">
      <alignment horizontal="left" vertical="top"/>
      <protection/>
    </xf>
    <xf numFmtId="0" fontId="7" fillId="0" borderId="24" xfId="42" applyFont="1" applyBorder="1">
      <alignment/>
      <protection/>
    </xf>
    <xf numFmtId="0" fontId="12" fillId="0" borderId="25" xfId="42" applyFont="1" applyBorder="1" applyAlignment="1">
      <alignment horizontal="left" vertical="top" wrapText="1"/>
      <protection/>
    </xf>
    <xf numFmtId="180" fontId="12" fillId="0" borderId="26" xfId="42" applyNumberFormat="1" applyFont="1" applyBorder="1" applyAlignment="1">
      <alignment horizontal="right" vertical="top"/>
      <protection/>
    </xf>
    <xf numFmtId="180" fontId="23" fillId="0" borderId="26" xfId="42" applyNumberFormat="1" applyFont="1" applyBorder="1" applyAlignment="1">
      <alignment horizontal="right" vertical="top"/>
      <protection/>
    </xf>
    <xf numFmtId="176" fontId="12" fillId="0" borderId="50" xfId="42" applyNumberFormat="1" applyFont="1" applyBorder="1" applyAlignment="1">
      <alignment horizontal="left" vertical="top"/>
      <protection/>
    </xf>
    <xf numFmtId="0" fontId="7" fillId="0" borderId="40" xfId="42" applyFont="1" applyBorder="1">
      <alignment/>
      <protection/>
    </xf>
    <xf numFmtId="0" fontId="7" fillId="0" borderId="35" xfId="42" applyFont="1" applyBorder="1">
      <alignment/>
      <protection/>
    </xf>
    <xf numFmtId="0" fontId="13" fillId="0" borderId="40" xfId="42" applyFont="1" applyBorder="1" applyAlignment="1">
      <alignment horizontal="left" vertical="top" wrapText="1"/>
      <protection/>
    </xf>
    <xf numFmtId="178" fontId="20" fillId="0" borderId="50" xfId="42" applyNumberFormat="1" applyFont="1" applyBorder="1" applyAlignment="1">
      <alignment horizontal="right" vertical="top"/>
      <protection/>
    </xf>
    <xf numFmtId="4" fontId="0" fillId="0" borderId="35" xfId="42" applyNumberFormat="1" applyBorder="1" applyAlignment="1">
      <alignment vertical="top"/>
      <protection/>
    </xf>
    <xf numFmtId="178" fontId="20" fillId="0" borderId="35" xfId="42" applyNumberFormat="1" applyFont="1" applyBorder="1" applyAlignment="1">
      <alignment horizontal="right" vertical="top"/>
      <protection/>
    </xf>
    <xf numFmtId="179" fontId="13" fillId="0" borderId="21" xfId="42" applyNumberFormat="1" applyFont="1" applyBorder="1" applyAlignment="1">
      <alignment horizontal="left" vertical="top"/>
      <protection/>
    </xf>
    <xf numFmtId="0" fontId="13" fillId="0" borderId="39" xfId="42" applyFont="1" applyBorder="1" applyAlignment="1">
      <alignment horizontal="left" vertical="top" wrapText="1"/>
      <protection/>
    </xf>
    <xf numFmtId="4" fontId="13" fillId="0" borderId="32" xfId="42" applyNumberFormat="1" applyFont="1" applyBorder="1" applyAlignment="1">
      <alignment horizontal="right" vertical="top"/>
      <protection/>
    </xf>
    <xf numFmtId="4" fontId="20" fillId="0" borderId="39" xfId="42" applyNumberFormat="1" applyFont="1" applyBorder="1" applyAlignment="1">
      <alignment horizontal="right" vertical="top"/>
      <protection/>
    </xf>
    <xf numFmtId="184" fontId="13" fillId="0" borderId="26" xfId="42" applyNumberFormat="1" applyFont="1" applyBorder="1" applyAlignment="1">
      <alignment horizontal="right" vertical="top"/>
      <protection/>
    </xf>
    <xf numFmtId="184" fontId="20" fillId="0" borderId="13" xfId="42" applyNumberFormat="1" applyFont="1" applyBorder="1" applyAlignment="1">
      <alignment horizontal="right" vertical="top"/>
      <protection/>
    </xf>
    <xf numFmtId="179" fontId="13" fillId="0" borderId="35" xfId="42" applyNumberFormat="1" applyFont="1" applyBorder="1" applyAlignment="1">
      <alignment horizontal="left" vertical="top"/>
      <protection/>
    </xf>
    <xf numFmtId="175" fontId="13" fillId="34" borderId="50" xfId="42" applyNumberFormat="1" applyFont="1" applyFill="1" applyBorder="1" applyAlignment="1">
      <alignment vertical="top"/>
      <protection/>
    </xf>
    <xf numFmtId="0" fontId="13" fillId="0" borderId="35" xfId="42" applyFont="1" applyBorder="1" applyAlignment="1">
      <alignment horizontal="left" vertical="top" wrapText="1"/>
      <protection/>
    </xf>
    <xf numFmtId="180" fontId="13" fillId="0" borderId="50" xfId="42" applyNumberFormat="1" applyFont="1" applyBorder="1" applyAlignment="1">
      <alignment horizontal="right" vertical="top"/>
      <protection/>
    </xf>
    <xf numFmtId="180" fontId="20" fillId="0" borderId="34" xfId="42" applyNumberFormat="1" applyFont="1" applyBorder="1" applyAlignment="1">
      <alignment horizontal="right" vertical="top"/>
      <protection/>
    </xf>
    <xf numFmtId="0" fontId="85" fillId="36" borderId="98" xfId="0" applyFont="1" applyFill="1" applyBorder="1" applyAlignment="1">
      <alignment horizontal="left" vertical="top" wrapText="1"/>
    </xf>
    <xf numFmtId="179" fontId="13" fillId="0" borderId="0" xfId="42" applyNumberFormat="1" applyFont="1" applyAlignment="1">
      <alignment horizontal="left" vertical="top"/>
      <protection/>
    </xf>
    <xf numFmtId="178" fontId="13" fillId="0" borderId="0" xfId="42" applyNumberFormat="1" applyFont="1" applyAlignment="1">
      <alignment horizontal="right" vertical="top"/>
      <protection/>
    </xf>
    <xf numFmtId="178" fontId="20" fillId="0" borderId="11" xfId="42" applyNumberFormat="1" applyFont="1" applyBorder="1" applyAlignment="1">
      <alignment horizontal="right" vertical="top"/>
      <protection/>
    </xf>
    <xf numFmtId="2" fontId="0" fillId="0" borderId="23" xfId="42" applyNumberFormat="1" applyBorder="1" applyAlignment="1">
      <alignment vertical="top"/>
      <protection/>
    </xf>
    <xf numFmtId="179" fontId="13" fillId="0" borderId="13" xfId="42" applyNumberFormat="1" applyFont="1" applyBorder="1" applyAlignment="1">
      <alignment horizontal="left" vertical="top"/>
      <protection/>
    </xf>
    <xf numFmtId="0" fontId="15" fillId="0" borderId="26" xfId="42" applyFont="1" applyBorder="1" applyAlignment="1">
      <alignment horizontal="left" vertical="top" wrapText="1"/>
      <protection/>
    </xf>
    <xf numFmtId="178" fontId="13" fillId="0" borderId="13" xfId="42" applyNumberFormat="1" applyFont="1" applyBorder="1" applyAlignment="1">
      <alignment horizontal="right" vertical="top"/>
      <protection/>
    </xf>
    <xf numFmtId="178" fontId="77" fillId="0" borderId="24" xfId="42" applyNumberFormat="1" applyFont="1" applyBorder="1" applyAlignment="1">
      <alignment horizontal="right" vertical="top"/>
      <protection/>
    </xf>
    <xf numFmtId="0" fontId="0" fillId="0" borderId="24" xfId="42" applyBorder="1">
      <alignment/>
      <protection/>
    </xf>
    <xf numFmtId="2" fontId="0" fillId="0" borderId="50" xfId="42" applyNumberFormat="1" applyBorder="1" applyAlignment="1">
      <alignment vertical="top"/>
      <protection/>
    </xf>
    <xf numFmtId="181" fontId="11" fillId="0" borderId="99" xfId="42" applyNumberFormat="1" applyFont="1" applyFill="1" applyBorder="1" applyAlignment="1">
      <alignment horizontal="right" vertical="top"/>
      <protection/>
    </xf>
    <xf numFmtId="183" fontId="12" fillId="0" borderId="35" xfId="42" applyNumberFormat="1" applyFont="1" applyFill="1" applyBorder="1" applyAlignment="1">
      <alignment horizontal="left" vertical="top"/>
      <protection/>
    </xf>
    <xf numFmtId="0" fontId="13" fillId="0" borderId="68" xfId="42" applyFont="1" applyFill="1" applyBorder="1" applyAlignment="1">
      <alignment horizontal="left" vertical="top" wrapText="1"/>
      <protection/>
    </xf>
    <xf numFmtId="4" fontId="79" fillId="0" borderId="82" xfId="42" applyNumberFormat="1" applyFont="1" applyFill="1" applyBorder="1" applyAlignment="1">
      <alignment vertical="top"/>
      <protection/>
    </xf>
    <xf numFmtId="0" fontId="0" fillId="0" borderId="17" xfId="42" applyFont="1" applyFill="1" applyBorder="1">
      <alignment/>
      <protection/>
    </xf>
    <xf numFmtId="0" fontId="13" fillId="0" borderId="59" xfId="42" applyFont="1" applyFill="1" applyBorder="1" applyAlignment="1">
      <alignment horizontal="left" vertical="top" wrapText="1"/>
      <protection/>
    </xf>
    <xf numFmtId="2" fontId="0" fillId="34" borderId="32" xfId="42" applyNumberFormat="1" applyFont="1" applyFill="1" applyBorder="1" applyAlignment="1">
      <alignment vertical="top"/>
      <protection/>
    </xf>
    <xf numFmtId="0" fontId="0" fillId="0" borderId="33" xfId="42" applyFont="1" applyFill="1" applyBorder="1">
      <alignment/>
      <protection/>
    </xf>
    <xf numFmtId="180" fontId="20" fillId="0" borderId="47" xfId="42" applyNumberFormat="1" applyFont="1" applyFill="1" applyBorder="1" applyAlignment="1">
      <alignment horizontal="right" vertical="top"/>
      <protection/>
    </xf>
    <xf numFmtId="180" fontId="20" fillId="0" borderId="12" xfId="42" applyNumberFormat="1" applyFont="1" applyFill="1" applyBorder="1" applyAlignment="1">
      <alignment horizontal="right" vertical="top"/>
      <protection/>
    </xf>
    <xf numFmtId="2" fontId="0" fillId="34" borderId="32" xfId="42" applyNumberFormat="1" applyFont="1" applyFill="1" applyBorder="1" applyAlignment="1">
      <alignment vertical="top"/>
      <protection/>
    </xf>
    <xf numFmtId="179" fontId="20" fillId="0" borderId="40" xfId="42" applyNumberFormat="1" applyFont="1" applyBorder="1" applyAlignment="1">
      <alignment horizontal="left" vertical="top"/>
      <protection/>
    </xf>
    <xf numFmtId="0" fontId="20" fillId="0" borderId="58" xfId="42" applyFont="1" applyBorder="1" applyAlignment="1">
      <alignment horizontal="left" vertical="top" wrapText="1"/>
      <protection/>
    </xf>
    <xf numFmtId="181" fontId="20" fillId="0" borderId="57" xfId="42" applyNumberFormat="1" applyFont="1" applyBorder="1" applyAlignment="1">
      <alignment horizontal="right" vertical="top"/>
      <protection/>
    </xf>
    <xf numFmtId="4" fontId="0" fillId="0" borderId="50" xfId="42" applyNumberFormat="1" applyBorder="1" applyAlignment="1">
      <alignment vertical="top"/>
      <protection/>
    </xf>
    <xf numFmtId="0" fontId="20" fillId="0" borderId="43" xfId="42" applyFont="1" applyBorder="1" applyAlignment="1">
      <alignment horizontal="left" vertical="top" wrapText="1"/>
      <protection/>
    </xf>
    <xf numFmtId="181" fontId="20" fillId="0" borderId="40" xfId="42" applyNumberFormat="1" applyFont="1" applyBorder="1" applyAlignment="1">
      <alignment horizontal="right" vertical="top"/>
      <protection/>
    </xf>
    <xf numFmtId="0" fontId="0" fillId="0" borderId="60" xfId="42" applyFont="1" applyFill="1" applyBorder="1">
      <alignment/>
      <protection/>
    </xf>
    <xf numFmtId="0" fontId="0" fillId="0" borderId="59" xfId="42" applyFont="1" applyFill="1" applyBorder="1">
      <alignment/>
      <protection/>
    </xf>
    <xf numFmtId="0" fontId="0" fillId="0" borderId="53" xfId="42" applyFont="1" applyFill="1" applyBorder="1">
      <alignment/>
      <protection/>
    </xf>
    <xf numFmtId="179" fontId="20" fillId="0" borderId="53" xfId="42" applyNumberFormat="1" applyFont="1" applyFill="1" applyBorder="1" applyAlignment="1">
      <alignment horizontal="left" vertical="top"/>
      <protection/>
    </xf>
    <xf numFmtId="181" fontId="20" fillId="0" borderId="59" xfId="42" applyNumberFormat="1" applyFont="1" applyFill="1" applyBorder="1" applyAlignment="1">
      <alignment horizontal="right" vertical="top"/>
      <protection/>
    </xf>
    <xf numFmtId="181" fontId="20" fillId="0" borderId="53" xfId="42" applyNumberFormat="1" applyFont="1" applyFill="1" applyBorder="1" applyAlignment="1">
      <alignment horizontal="right" vertical="top"/>
      <protection/>
    </xf>
    <xf numFmtId="2" fontId="0" fillId="0" borderId="59" xfId="42" applyNumberFormat="1" applyFont="1" applyFill="1" applyBorder="1" applyAlignment="1">
      <alignment vertical="top"/>
      <protection/>
    </xf>
    <xf numFmtId="4" fontId="0" fillId="0" borderId="100" xfId="42" applyNumberFormat="1" applyFont="1" applyFill="1" applyBorder="1" applyAlignment="1">
      <alignment vertical="top"/>
      <protection/>
    </xf>
    <xf numFmtId="2" fontId="0" fillId="34" borderId="32" xfId="42" applyNumberFormat="1" applyFont="1" applyFill="1" applyBorder="1" applyAlignment="1">
      <alignment vertical="top"/>
      <protection/>
    </xf>
    <xf numFmtId="0" fontId="0" fillId="0" borderId="35" xfId="42" applyFont="1" applyFill="1" applyBorder="1">
      <alignment/>
      <protection/>
    </xf>
    <xf numFmtId="178" fontId="13" fillId="0" borderId="101" xfId="42" applyNumberFormat="1" applyFont="1" applyFill="1" applyBorder="1" applyAlignment="1">
      <alignment horizontal="right" vertical="top"/>
      <protection/>
    </xf>
    <xf numFmtId="0" fontId="16" fillId="0" borderId="50" xfId="42" applyFont="1" applyFill="1" applyBorder="1" applyAlignment="1">
      <alignment horizontal="left" vertical="top" wrapText="1"/>
      <protection/>
    </xf>
    <xf numFmtId="0" fontId="83" fillId="0" borderId="84" xfId="0" applyFont="1" applyFill="1" applyBorder="1" applyAlignment="1">
      <alignment vertical="top" wrapText="1"/>
    </xf>
    <xf numFmtId="178" fontId="12" fillId="0" borderId="88" xfId="42" applyNumberFormat="1" applyFont="1" applyFill="1" applyBorder="1" applyAlignment="1">
      <alignment horizontal="right" vertical="top"/>
      <protection/>
    </xf>
    <xf numFmtId="4" fontId="0" fillId="0" borderId="62" xfId="42" applyNumberFormat="1" applyFont="1" applyFill="1" applyBorder="1" applyAlignment="1">
      <alignment vertical="top"/>
      <protection/>
    </xf>
    <xf numFmtId="4" fontId="0" fillId="0" borderId="32" xfId="42" applyNumberFormat="1" applyBorder="1" applyAlignment="1">
      <alignment vertical="top"/>
      <protection/>
    </xf>
    <xf numFmtId="4" fontId="8" fillId="0" borderId="26" xfId="42" applyNumberFormat="1" applyFont="1" applyBorder="1" applyAlignment="1">
      <alignment vertical="top"/>
      <protection/>
    </xf>
    <xf numFmtId="4" fontId="8" fillId="0" borderId="26" xfId="42" applyNumberFormat="1" applyFont="1" applyFill="1" applyBorder="1" applyAlignment="1">
      <alignment vertical="top"/>
      <protection/>
    </xf>
    <xf numFmtId="0" fontId="0" fillId="0" borderId="62" xfId="42" applyFont="1" applyFill="1" applyBorder="1">
      <alignment/>
      <protection/>
    </xf>
    <xf numFmtId="0" fontId="7" fillId="0" borderId="62" xfId="42" applyFont="1" applyFill="1" applyBorder="1">
      <alignment/>
      <protection/>
    </xf>
    <xf numFmtId="178" fontId="23" fillId="0" borderId="73" xfId="42" applyNumberFormat="1" applyFont="1" applyFill="1" applyBorder="1" applyAlignment="1">
      <alignment horizontal="right" vertical="top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102" xfId="42" applyFont="1" applyBorder="1" applyAlignment="1">
      <alignment horizontal="center"/>
      <protection/>
    </xf>
    <xf numFmtId="2" fontId="0" fillId="34" borderId="32" xfId="42" applyNumberFormat="1" applyFont="1" applyFill="1" applyBorder="1" applyAlignment="1">
      <alignment vertical="top"/>
      <protection/>
    </xf>
    <xf numFmtId="0" fontId="0" fillId="0" borderId="26" xfId="0" applyBorder="1" applyAlignment="1">
      <alignment vertical="top"/>
    </xf>
    <xf numFmtId="0" fontId="4" fillId="0" borderId="54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8" fillId="0" borderId="102" xfId="42" applyFont="1" applyBorder="1" applyAlignment="1">
      <alignment horizontal="center" vertical="center"/>
      <protection/>
    </xf>
    <xf numFmtId="2" fontId="8" fillId="0" borderId="23" xfId="42" applyNumberFormat="1" applyFont="1" applyFill="1" applyBorder="1" applyAlignment="1">
      <alignment vertical="top"/>
      <protection/>
    </xf>
    <xf numFmtId="2" fontId="8" fillId="0" borderId="68" xfId="42" applyNumberFormat="1" applyFont="1" applyFill="1" applyBorder="1" applyAlignment="1">
      <alignment vertical="top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9"/>
  <sheetViews>
    <sheetView tabSelected="1" view="pageBreakPreview" zoomScaleSheetLayoutView="100" zoomScalePageLayoutView="0" workbookViewId="0" topLeftCell="A666">
      <selection activeCell="E675" sqref="E675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9.57421875" style="8" customWidth="1"/>
    <col min="6" max="6" width="14.421875" style="0" bestFit="1" customWidth="1"/>
    <col min="7" max="7" width="13.140625" style="380" customWidth="1"/>
    <col min="8" max="8" width="12.28125" style="342" bestFit="1" customWidth="1"/>
    <col min="9" max="9" width="14.8515625" style="399" customWidth="1"/>
    <col min="10" max="10" width="8.8515625" style="0" customWidth="1"/>
  </cols>
  <sheetData>
    <row r="1" spans="1:9" ht="17.25" customHeight="1">
      <c r="A1" s="908" t="s">
        <v>272</v>
      </c>
      <c r="B1" s="909"/>
      <c r="C1" s="909"/>
      <c r="D1" s="909"/>
      <c r="E1" s="909"/>
      <c r="F1" s="909"/>
      <c r="G1" s="35" t="s">
        <v>115</v>
      </c>
      <c r="H1" s="323"/>
      <c r="I1" s="34" t="s">
        <v>113</v>
      </c>
    </row>
    <row r="2" spans="1:9" ht="8.25" customHeight="1" thickBot="1">
      <c r="A2" s="184"/>
      <c r="B2" s="184"/>
      <c r="C2" s="184"/>
      <c r="D2" s="184"/>
      <c r="E2" s="185"/>
      <c r="F2" s="186"/>
      <c r="G2" s="370"/>
      <c r="H2" s="324"/>
      <c r="I2" s="187"/>
    </row>
    <row r="3" spans="1:10" s="213" customFormat="1" ht="11.25" customHeight="1" thickBot="1">
      <c r="A3" s="205" t="s">
        <v>75</v>
      </c>
      <c r="B3" s="206" t="s">
        <v>102</v>
      </c>
      <c r="C3" s="910" t="s">
        <v>86</v>
      </c>
      <c r="D3" s="911"/>
      <c r="E3" s="208" t="s">
        <v>74</v>
      </c>
      <c r="F3" s="207" t="s">
        <v>108</v>
      </c>
      <c r="G3" s="209" t="s">
        <v>109</v>
      </c>
      <c r="H3" s="210" t="s">
        <v>110</v>
      </c>
      <c r="I3" s="211" t="s">
        <v>114</v>
      </c>
      <c r="J3" s="212"/>
    </row>
    <row r="4" spans="1:10" s="42" customFormat="1" ht="13.5" customHeight="1">
      <c r="A4" s="214">
        <v>10</v>
      </c>
      <c r="B4" s="215"/>
      <c r="C4" s="216"/>
      <c r="D4" s="217"/>
      <c r="E4" s="218" t="s">
        <v>98</v>
      </c>
      <c r="F4" s="219">
        <f>SUM(F5,F14,)</f>
        <v>571382.19</v>
      </c>
      <c r="G4" s="219">
        <f>SUM(G5,G14,)</f>
        <v>470638.17</v>
      </c>
      <c r="H4" s="325">
        <f>SUM(G4*100/F4)</f>
        <v>82.36836538429733</v>
      </c>
      <c r="I4" s="411">
        <f>SUM(I5,I14,)</f>
        <v>0</v>
      </c>
      <c r="J4" s="40"/>
    </row>
    <row r="5" spans="1:10" s="13" customFormat="1" ht="12.75">
      <c r="A5" s="33"/>
      <c r="B5" s="203">
        <v>1042</v>
      </c>
      <c r="C5" s="12"/>
      <c r="D5" s="12"/>
      <c r="E5" s="59" t="s">
        <v>178</v>
      </c>
      <c r="F5" s="60">
        <f>SUM(F6,F10)</f>
        <v>91500</v>
      </c>
      <c r="G5" s="60">
        <f>SUM(G6,G10)</f>
        <v>0</v>
      </c>
      <c r="H5" s="326">
        <f>SUM(G5*100/F5)</f>
        <v>0</v>
      </c>
      <c r="I5" s="412">
        <f>SUM(I6,I10)</f>
        <v>0</v>
      </c>
      <c r="J5" s="12"/>
    </row>
    <row r="6" spans="1:10" s="13" customFormat="1" ht="12.75" hidden="1">
      <c r="A6" s="24"/>
      <c r="B6" s="245"/>
      <c r="C6" s="200"/>
      <c r="D6" s="38"/>
      <c r="E6" s="243" t="s">
        <v>34</v>
      </c>
      <c r="F6" s="244">
        <f>SUM(F8)</f>
        <v>0</v>
      </c>
      <c r="G6" s="244">
        <f>SUM(G8)</f>
        <v>0</v>
      </c>
      <c r="H6" s="327" t="e">
        <f>SUM(G6*100/F6)</f>
        <v>#DIV/0!</v>
      </c>
      <c r="I6" s="359">
        <f>SUM(I8)</f>
        <v>0</v>
      </c>
      <c r="J6" s="12"/>
    </row>
    <row r="7" spans="1:10" s="13" customFormat="1" ht="12.75" hidden="1">
      <c r="A7" s="24"/>
      <c r="B7" s="245"/>
      <c r="C7" s="14"/>
      <c r="D7" s="26"/>
      <c r="E7" s="250" t="s">
        <v>35</v>
      </c>
      <c r="F7" s="244"/>
      <c r="G7" s="371"/>
      <c r="H7" s="328" t="s">
        <v>111</v>
      </c>
      <c r="I7" s="366"/>
      <c r="J7" s="12"/>
    </row>
    <row r="8" spans="1:10" s="51" customFormat="1" ht="38.25" hidden="1">
      <c r="A8" s="52"/>
      <c r="B8" s="52"/>
      <c r="C8" s="74"/>
      <c r="D8" s="61">
        <v>2710</v>
      </c>
      <c r="E8" s="48" t="s">
        <v>179</v>
      </c>
      <c r="F8" s="62">
        <v>0</v>
      </c>
      <c r="G8" s="290">
        <v>0</v>
      </c>
      <c r="H8" s="322" t="e">
        <f>SUM(G8*100/F8)</f>
        <v>#DIV/0!</v>
      </c>
      <c r="I8" s="413">
        <v>0</v>
      </c>
      <c r="J8" s="50"/>
    </row>
    <row r="9" spans="1:10" s="42" customFormat="1" ht="40.5" customHeight="1" hidden="1">
      <c r="A9" s="52"/>
      <c r="B9" s="52"/>
      <c r="C9" s="71"/>
      <c r="D9" s="64" t="s">
        <v>111</v>
      </c>
      <c r="E9" s="65" t="s">
        <v>199</v>
      </c>
      <c r="F9" s="66" t="s">
        <v>111</v>
      </c>
      <c r="G9" s="372"/>
      <c r="H9" s="329" t="s">
        <v>111</v>
      </c>
      <c r="I9" s="410"/>
      <c r="J9" s="40"/>
    </row>
    <row r="10" spans="1:10" s="13" customFormat="1" ht="12.75">
      <c r="A10" s="24"/>
      <c r="B10" s="245"/>
      <c r="C10" s="200"/>
      <c r="D10" s="38"/>
      <c r="E10" s="243" t="s">
        <v>36</v>
      </c>
      <c r="F10" s="244">
        <f>SUM(F12)</f>
        <v>91500</v>
      </c>
      <c r="G10" s="244">
        <f>SUM(G12)</f>
        <v>0</v>
      </c>
      <c r="H10" s="327">
        <f>SUM(G10*100/F10)</f>
        <v>0</v>
      </c>
      <c r="I10" s="359">
        <f>SUM(I12)</f>
        <v>0</v>
      </c>
      <c r="J10" s="12"/>
    </row>
    <row r="11" spans="1:10" s="13" customFormat="1" ht="12.75">
      <c r="A11" s="24"/>
      <c r="B11" s="245"/>
      <c r="C11" s="14"/>
      <c r="D11" s="26"/>
      <c r="E11" s="250" t="s">
        <v>35</v>
      </c>
      <c r="F11" s="244"/>
      <c r="G11" s="371"/>
      <c r="H11" s="328" t="s">
        <v>111</v>
      </c>
      <c r="I11" s="366"/>
      <c r="J11" s="12"/>
    </row>
    <row r="12" spans="1:10" s="42" customFormat="1" ht="51">
      <c r="A12" s="45"/>
      <c r="B12" s="45"/>
      <c r="C12" s="67"/>
      <c r="D12" s="61">
        <v>6300</v>
      </c>
      <c r="E12" s="48" t="s">
        <v>238</v>
      </c>
      <c r="F12" s="62">
        <v>91500</v>
      </c>
      <c r="G12" s="290">
        <v>0</v>
      </c>
      <c r="H12" s="352">
        <f>SUM(G12*100/F12)</f>
        <v>0</v>
      </c>
      <c r="I12" s="413">
        <v>0</v>
      </c>
      <c r="J12" s="40"/>
    </row>
    <row r="13" spans="1:10" s="42" customFormat="1" ht="52.5" customHeight="1">
      <c r="A13" s="45"/>
      <c r="B13" s="45"/>
      <c r="C13" s="58"/>
      <c r="D13" s="64" t="s">
        <v>111</v>
      </c>
      <c r="E13" s="65" t="s">
        <v>260</v>
      </c>
      <c r="F13" s="66" t="s">
        <v>111</v>
      </c>
      <c r="G13" s="372"/>
      <c r="H13" s="329" t="s">
        <v>111</v>
      </c>
      <c r="I13" s="410"/>
      <c r="J13" s="40"/>
    </row>
    <row r="14" spans="1:10" s="13" customFormat="1" ht="12.75">
      <c r="A14" s="24"/>
      <c r="B14" s="531">
        <v>1095</v>
      </c>
      <c r="C14" s="12"/>
      <c r="D14" s="12"/>
      <c r="E14" s="59" t="s">
        <v>92</v>
      </c>
      <c r="F14" s="60">
        <f>SUM(F15,F31)</f>
        <v>479882.19</v>
      </c>
      <c r="G14" s="60">
        <f>SUM(G15,G31)</f>
        <v>470638.17</v>
      </c>
      <c r="H14" s="326">
        <f>SUM(G14*100/F14)</f>
        <v>98.07368971121849</v>
      </c>
      <c r="I14" s="895">
        <f>SUM(I15,I31)</f>
        <v>0</v>
      </c>
      <c r="J14" s="12"/>
    </row>
    <row r="15" spans="1:10" s="13" customFormat="1" ht="12.75">
      <c r="A15" s="24"/>
      <c r="B15" s="245"/>
      <c r="C15" s="200"/>
      <c r="D15" s="38"/>
      <c r="E15" s="243" t="s">
        <v>34</v>
      </c>
      <c r="F15" s="244">
        <f>SUM(F17:F27)</f>
        <v>379882.19</v>
      </c>
      <c r="G15" s="296">
        <f>SUM(G17:G27)</f>
        <v>370638.17</v>
      </c>
      <c r="H15" s="327">
        <f>SUM(G15*100/F15)</f>
        <v>97.56660874256832</v>
      </c>
      <c r="I15" s="359">
        <f>SUM(I19:I21)</f>
        <v>0</v>
      </c>
      <c r="J15" s="12"/>
    </row>
    <row r="16" spans="1:10" s="13" customFormat="1" ht="12.75">
      <c r="A16" s="24"/>
      <c r="B16" s="245"/>
      <c r="C16" s="14"/>
      <c r="D16" s="26"/>
      <c r="E16" s="250" t="s">
        <v>35</v>
      </c>
      <c r="F16" s="244"/>
      <c r="G16" s="371"/>
      <c r="H16" s="328" t="s">
        <v>111</v>
      </c>
      <c r="I16" s="366"/>
      <c r="J16" s="12"/>
    </row>
    <row r="17" spans="1:10" s="51" customFormat="1" ht="12.75">
      <c r="A17" s="52"/>
      <c r="B17" s="52"/>
      <c r="C17" s="74"/>
      <c r="D17" s="61">
        <v>690</v>
      </c>
      <c r="E17" s="48" t="s">
        <v>85</v>
      </c>
      <c r="F17" s="62">
        <v>6000</v>
      </c>
      <c r="G17" s="290">
        <v>0</v>
      </c>
      <c r="H17" s="322">
        <f>SUM(G17*100/F17)</f>
        <v>0</v>
      </c>
      <c r="I17" s="413">
        <v>0</v>
      </c>
      <c r="J17" s="50"/>
    </row>
    <row r="18" spans="1:10" s="42" customFormat="1" ht="53.25" customHeight="1">
      <c r="A18" s="52"/>
      <c r="B18" s="52"/>
      <c r="C18" s="71"/>
      <c r="D18" s="64" t="s">
        <v>111</v>
      </c>
      <c r="E18" s="65" t="s">
        <v>39</v>
      </c>
      <c r="F18" s="66" t="s">
        <v>111</v>
      </c>
      <c r="G18" s="372"/>
      <c r="H18" s="329" t="s">
        <v>111</v>
      </c>
      <c r="I18" s="410"/>
      <c r="J18" s="40"/>
    </row>
    <row r="19" spans="1:10" s="51" customFormat="1" ht="13.5" customHeight="1">
      <c r="A19" s="52"/>
      <c r="B19" s="52"/>
      <c r="C19" s="74"/>
      <c r="D19" s="61">
        <v>750</v>
      </c>
      <c r="E19" s="75" t="s">
        <v>79</v>
      </c>
      <c r="F19" s="76">
        <v>4500</v>
      </c>
      <c r="G19" s="408">
        <v>1255.98</v>
      </c>
      <c r="H19" s="330">
        <f>SUM(G19*100/F19)</f>
        <v>27.910666666666668</v>
      </c>
      <c r="I19" s="413">
        <v>0</v>
      </c>
      <c r="J19" s="50"/>
    </row>
    <row r="20" spans="1:10" s="42" customFormat="1" ht="12.75">
      <c r="A20" s="52"/>
      <c r="B20" s="52"/>
      <c r="C20" s="50"/>
      <c r="D20" s="50"/>
      <c r="E20" s="77" t="s">
        <v>2</v>
      </c>
      <c r="F20" s="52"/>
      <c r="G20" s="367"/>
      <c r="H20" s="329" t="s">
        <v>111</v>
      </c>
      <c r="I20" s="409"/>
      <c r="J20" s="39"/>
    </row>
    <row r="21" spans="1:10" s="51" customFormat="1" ht="12.75">
      <c r="A21" s="45"/>
      <c r="B21" s="45"/>
      <c r="C21" s="40"/>
      <c r="D21" s="40"/>
      <c r="E21" s="77" t="s">
        <v>57</v>
      </c>
      <c r="F21" s="52"/>
      <c r="G21" s="367"/>
      <c r="H21" s="329" t="s">
        <v>111</v>
      </c>
      <c r="I21" s="409"/>
      <c r="J21" s="50"/>
    </row>
    <row r="22" spans="1:10" s="51" customFormat="1" ht="13.5" customHeight="1">
      <c r="A22" s="52"/>
      <c r="B22" s="52"/>
      <c r="C22" s="50"/>
      <c r="D22" s="50"/>
      <c r="E22" s="77" t="s">
        <v>107</v>
      </c>
      <c r="F22" s="52"/>
      <c r="G22" s="367"/>
      <c r="H22" s="329" t="s">
        <v>111</v>
      </c>
      <c r="I22" s="409"/>
      <c r="J22" s="50"/>
    </row>
    <row r="23" spans="1:10" s="51" customFormat="1" ht="12.75">
      <c r="A23" s="104"/>
      <c r="B23" s="104"/>
      <c r="C23" s="63"/>
      <c r="D23" s="71"/>
      <c r="E23" s="381" t="s">
        <v>112</v>
      </c>
      <c r="F23" s="382"/>
      <c r="G23" s="373"/>
      <c r="H23" s="353" t="s">
        <v>111</v>
      </c>
      <c r="I23" s="405"/>
      <c r="J23" s="50"/>
    </row>
    <row r="24" spans="1:9" s="110" customFormat="1" ht="12.75">
      <c r="A24" s="106" t="s">
        <v>105</v>
      </c>
      <c r="B24" s="107">
        <v>1</v>
      </c>
      <c r="C24" s="108"/>
      <c r="D24" s="108"/>
      <c r="E24" s="109"/>
      <c r="F24" s="108"/>
      <c r="G24" s="374"/>
      <c r="H24" s="563" t="s">
        <v>111</v>
      </c>
      <c r="I24" s="395"/>
    </row>
    <row r="25" spans="1:9" s="1" customFormat="1" ht="13.5" thickBot="1">
      <c r="A25" s="188"/>
      <c r="B25" s="189"/>
      <c r="C25" s="7"/>
      <c r="D25" s="7"/>
      <c r="E25" s="190"/>
      <c r="F25" s="7"/>
      <c r="G25" s="375"/>
      <c r="H25" s="416" t="s">
        <v>111</v>
      </c>
      <c r="I25" s="396"/>
    </row>
    <row r="26" spans="1:10" s="3" customFormat="1" ht="11.25" customHeight="1" thickBot="1">
      <c r="A26" s="191" t="s">
        <v>75</v>
      </c>
      <c r="B26" s="192" t="s">
        <v>102</v>
      </c>
      <c r="C26" s="907" t="s">
        <v>86</v>
      </c>
      <c r="D26" s="904"/>
      <c r="E26" s="194" t="s">
        <v>74</v>
      </c>
      <c r="F26" s="193" t="s">
        <v>108</v>
      </c>
      <c r="G26" s="209" t="s">
        <v>109</v>
      </c>
      <c r="H26" s="415" t="s">
        <v>110</v>
      </c>
      <c r="I26" s="211" t="s">
        <v>114</v>
      </c>
      <c r="J26" s="6"/>
    </row>
    <row r="27" spans="1:10" s="51" customFormat="1" ht="25.5">
      <c r="A27" s="45"/>
      <c r="B27" s="45"/>
      <c r="C27" s="40"/>
      <c r="D27" s="79">
        <v>2010</v>
      </c>
      <c r="E27" s="55" t="s">
        <v>55</v>
      </c>
      <c r="F27" s="80">
        <v>369382.19</v>
      </c>
      <c r="G27" s="384">
        <v>369382.19</v>
      </c>
      <c r="H27" s="330">
        <f>SUM(G27*100/F27)</f>
        <v>100</v>
      </c>
      <c r="I27" s="409">
        <v>0</v>
      </c>
      <c r="J27" s="50"/>
    </row>
    <row r="28" spans="1:10" s="42" customFormat="1" ht="12.75">
      <c r="A28" s="52"/>
      <c r="B28" s="52"/>
      <c r="C28" s="50"/>
      <c r="D28" s="50"/>
      <c r="E28" s="55" t="s">
        <v>56</v>
      </c>
      <c r="F28" s="50"/>
      <c r="G28" s="367"/>
      <c r="H28" s="329" t="s">
        <v>111</v>
      </c>
      <c r="I28" s="414"/>
      <c r="J28" s="40"/>
    </row>
    <row r="29" spans="1:10" s="42" customFormat="1" ht="12.75">
      <c r="A29" s="52"/>
      <c r="B29" s="52"/>
      <c r="C29" s="50"/>
      <c r="D29" s="50"/>
      <c r="E29" s="55" t="s">
        <v>125</v>
      </c>
      <c r="F29" s="50"/>
      <c r="G29" s="383"/>
      <c r="H29" s="329" t="s">
        <v>111</v>
      </c>
      <c r="I29" s="398"/>
      <c r="J29" s="40"/>
    </row>
    <row r="30" spans="1:10" s="350" customFormat="1" ht="78.75" customHeight="1">
      <c r="A30" s="530"/>
      <c r="B30" s="347"/>
      <c r="C30" s="346"/>
      <c r="D30" s="348"/>
      <c r="E30" s="757" t="s">
        <v>200</v>
      </c>
      <c r="F30" s="351" t="s">
        <v>111</v>
      </c>
      <c r="G30" s="758" t="s">
        <v>111</v>
      </c>
      <c r="H30" s="353" t="s">
        <v>111</v>
      </c>
      <c r="I30" s="391"/>
      <c r="J30" s="349"/>
    </row>
    <row r="31" spans="1:9" s="734" customFormat="1" ht="12.75">
      <c r="A31" s="731"/>
      <c r="B31" s="759"/>
      <c r="C31" s="735"/>
      <c r="D31" s="736"/>
      <c r="E31" s="754" t="s">
        <v>36</v>
      </c>
      <c r="F31" s="755">
        <f>SUM(F33)</f>
        <v>100000</v>
      </c>
      <c r="G31" s="755">
        <f>SUM(G33)</f>
        <v>100000</v>
      </c>
      <c r="H31" s="752">
        <f>SUM(G31*100/F31)</f>
        <v>100</v>
      </c>
      <c r="I31" s="756">
        <f>SUM(I33)</f>
        <v>0</v>
      </c>
    </row>
    <row r="32" spans="1:9" s="734" customFormat="1" ht="12.75">
      <c r="A32" s="731"/>
      <c r="B32" s="732"/>
      <c r="C32" s="735"/>
      <c r="D32" s="736"/>
      <c r="E32" s="737" t="s">
        <v>35</v>
      </c>
      <c r="F32" s="733"/>
      <c r="G32" s="738"/>
      <c r="H32" s="739" t="s">
        <v>111</v>
      </c>
      <c r="I32" s="740"/>
    </row>
    <row r="33" spans="1:9" s="749" customFormat="1" ht="51">
      <c r="A33" s="741"/>
      <c r="B33" s="741"/>
      <c r="C33" s="742"/>
      <c r="D33" s="743">
        <v>6300</v>
      </c>
      <c r="E33" s="744" t="s">
        <v>238</v>
      </c>
      <c r="F33" s="745">
        <v>100000</v>
      </c>
      <c r="G33" s="746">
        <v>100000</v>
      </c>
      <c r="H33" s="747">
        <f>SUM(G33*100/F33)</f>
        <v>100</v>
      </c>
      <c r="I33" s="748">
        <v>0</v>
      </c>
    </row>
    <row r="34" spans="1:9" s="749" customFormat="1" ht="103.5" customHeight="1" thickBot="1">
      <c r="A34" s="776"/>
      <c r="B34" s="776"/>
      <c r="C34" s="777"/>
      <c r="D34" s="778" t="s">
        <v>111</v>
      </c>
      <c r="E34" s="661" t="s">
        <v>261</v>
      </c>
      <c r="F34" s="779" t="s">
        <v>111</v>
      </c>
      <c r="G34" s="780"/>
      <c r="H34" s="781" t="s">
        <v>111</v>
      </c>
      <c r="I34" s="782"/>
    </row>
    <row r="35" spans="1:10" s="42" customFormat="1" ht="12.75">
      <c r="A35" s="511">
        <v>600</v>
      </c>
      <c r="B35" s="215"/>
      <c r="C35" s="222"/>
      <c r="D35" s="215"/>
      <c r="E35" s="220" t="s">
        <v>142</v>
      </c>
      <c r="F35" s="512">
        <f>SUM(F53,F36,)</f>
        <v>2506121.58</v>
      </c>
      <c r="G35" s="512">
        <f>SUM(G53,G36,)</f>
        <v>4309.99</v>
      </c>
      <c r="H35" s="542">
        <f>SUM(G35*100/F35)</f>
        <v>0.17197848797104248</v>
      </c>
      <c r="I35" s="543">
        <f>SUM(I36,I53,)</f>
        <v>0</v>
      </c>
      <c r="J35" s="40"/>
    </row>
    <row r="36" spans="1:10" s="13" customFormat="1" ht="12.75">
      <c r="A36" s="33"/>
      <c r="B36" s="513">
        <v>60016</v>
      </c>
      <c r="C36" s="514"/>
      <c r="D36" s="515"/>
      <c r="E36" s="516" t="s">
        <v>143</v>
      </c>
      <c r="F36" s="517">
        <f>SUM(F37,F46)</f>
        <v>1706121.58</v>
      </c>
      <c r="G36" s="517">
        <f>SUM(G37,G46)</f>
        <v>4309.99</v>
      </c>
      <c r="H36" s="518">
        <f>SUM(G36*100/F36)</f>
        <v>0.25261915976703136</v>
      </c>
      <c r="I36" s="519">
        <f>SUM(I37,I46)</f>
        <v>0</v>
      </c>
      <c r="J36" s="12"/>
    </row>
    <row r="37" spans="1:10" s="13" customFormat="1" ht="12.75">
      <c r="A37" s="10"/>
      <c r="B37" s="294"/>
      <c r="C37" s="200"/>
      <c r="D37" s="38"/>
      <c r="E37" s="295" t="s">
        <v>34</v>
      </c>
      <c r="F37" s="296">
        <f>SUM(F44,F39)</f>
        <v>672219.81</v>
      </c>
      <c r="G37" s="296">
        <f>SUM(G44,G39)</f>
        <v>4309.99</v>
      </c>
      <c r="H37" s="680" t="s">
        <v>111</v>
      </c>
      <c r="I37" s="359">
        <f>SUM(I44,I39)</f>
        <v>0</v>
      </c>
      <c r="J37" s="12"/>
    </row>
    <row r="38" spans="1:10" s="13" customFormat="1" ht="12.75">
      <c r="A38" s="10"/>
      <c r="B38" s="294"/>
      <c r="C38" s="37"/>
      <c r="D38" s="38"/>
      <c r="E38" s="297" t="s">
        <v>35</v>
      </c>
      <c r="F38" s="296"/>
      <c r="G38" s="298"/>
      <c r="H38" s="775" t="s">
        <v>111</v>
      </c>
      <c r="I38" s="360"/>
      <c r="J38" s="12"/>
    </row>
    <row r="39" spans="1:9" s="749" customFormat="1" ht="16.5" customHeight="1">
      <c r="A39" s="741"/>
      <c r="B39" s="760"/>
      <c r="C39" s="742"/>
      <c r="D39" s="783">
        <v>950</v>
      </c>
      <c r="E39" s="784" t="s">
        <v>162</v>
      </c>
      <c r="F39" s="785">
        <v>0</v>
      </c>
      <c r="G39" s="786">
        <v>4309.99</v>
      </c>
      <c r="H39" s="799" t="s">
        <v>111</v>
      </c>
      <c r="I39" s="748">
        <v>0</v>
      </c>
    </row>
    <row r="40" spans="1:9" s="749" customFormat="1" ht="12.75">
      <c r="A40" s="750"/>
      <c r="B40" s="787"/>
      <c r="C40" s="751"/>
      <c r="D40" s="788" t="s">
        <v>111</v>
      </c>
      <c r="E40" s="641" t="s">
        <v>173</v>
      </c>
      <c r="F40" s="789" t="s">
        <v>111</v>
      </c>
      <c r="G40" s="790"/>
      <c r="H40" s="719" t="s">
        <v>111</v>
      </c>
      <c r="I40" s="753"/>
    </row>
    <row r="41" spans="1:10" s="110" customFormat="1" ht="12.75">
      <c r="A41" s="106" t="s">
        <v>105</v>
      </c>
      <c r="B41" s="107">
        <v>2</v>
      </c>
      <c r="C41" s="108"/>
      <c r="D41" s="108"/>
      <c r="E41" s="109"/>
      <c r="F41" s="108"/>
      <c r="G41" s="374"/>
      <c r="H41" s="331" t="s">
        <v>111</v>
      </c>
      <c r="I41" s="395"/>
      <c r="J41" s="108"/>
    </row>
    <row r="42" spans="1:9" s="1" customFormat="1" ht="13.5" thickBot="1">
      <c r="A42" s="5"/>
      <c r="B42" s="4"/>
      <c r="C42" s="2"/>
      <c r="D42" s="2"/>
      <c r="E42" s="9"/>
      <c r="F42" s="2"/>
      <c r="G42" s="288"/>
      <c r="H42" s="332" t="s">
        <v>111</v>
      </c>
      <c r="I42" s="397"/>
    </row>
    <row r="43" spans="1:10" s="3" customFormat="1" ht="11.25" customHeight="1" thickBot="1">
      <c r="A43" s="191" t="s">
        <v>75</v>
      </c>
      <c r="B43" s="192" t="s">
        <v>102</v>
      </c>
      <c r="C43" s="907" t="s">
        <v>86</v>
      </c>
      <c r="D43" s="904"/>
      <c r="E43" s="194" t="s">
        <v>74</v>
      </c>
      <c r="F43" s="193" t="s">
        <v>108</v>
      </c>
      <c r="G43" s="209" t="s">
        <v>109</v>
      </c>
      <c r="H43" s="344" t="s">
        <v>110</v>
      </c>
      <c r="I43" s="211" t="s">
        <v>114</v>
      </c>
      <c r="J43" s="6"/>
    </row>
    <row r="44" spans="1:9" s="749" customFormat="1" ht="37.5" customHeight="1">
      <c r="A44" s="741"/>
      <c r="B44" s="760"/>
      <c r="D44" s="761">
        <v>2170</v>
      </c>
      <c r="E44" s="762" t="s">
        <v>262</v>
      </c>
      <c r="F44" s="763">
        <v>672219.81</v>
      </c>
      <c r="G44" s="764">
        <v>0</v>
      </c>
      <c r="H44" s="765">
        <f>SUM(G44*100/F44)</f>
        <v>0</v>
      </c>
      <c r="I44" s="766">
        <v>0</v>
      </c>
    </row>
    <row r="45" spans="1:9" s="774" customFormat="1" ht="44.25" customHeight="1">
      <c r="A45" s="767"/>
      <c r="B45" s="768"/>
      <c r="C45" s="769"/>
      <c r="D45" s="769"/>
      <c r="E45" s="770" t="s">
        <v>264</v>
      </c>
      <c r="F45" s="771" t="s">
        <v>111</v>
      </c>
      <c r="G45" s="772" t="s">
        <v>111</v>
      </c>
      <c r="H45" s="752" t="s">
        <v>111</v>
      </c>
      <c r="I45" s="773"/>
    </row>
    <row r="46" spans="1:10" s="13" customFormat="1" ht="12.75">
      <c r="A46" s="24"/>
      <c r="B46" s="388"/>
      <c r="C46" s="14"/>
      <c r="D46" s="26"/>
      <c r="E46" s="389" t="s">
        <v>36</v>
      </c>
      <c r="F46" s="246">
        <f>SUM(F48,F51)</f>
        <v>1033901.77</v>
      </c>
      <c r="G46" s="246">
        <f>SUM(G48,G51)</f>
        <v>0</v>
      </c>
      <c r="H46" s="329">
        <f>SUM(G46*100/F46)</f>
        <v>0</v>
      </c>
      <c r="I46" s="405">
        <f>SUM(I48,I51)</f>
        <v>0</v>
      </c>
      <c r="J46" s="12"/>
    </row>
    <row r="47" spans="1:10" s="13" customFormat="1" ht="12.75">
      <c r="A47" s="10"/>
      <c r="B47" s="245"/>
      <c r="C47" s="14"/>
      <c r="D47" s="26"/>
      <c r="E47" s="479" t="s">
        <v>35</v>
      </c>
      <c r="F47" s="244"/>
      <c r="G47" s="298"/>
      <c r="H47" s="327" t="s">
        <v>111</v>
      </c>
      <c r="I47" s="360"/>
      <c r="J47" s="12"/>
    </row>
    <row r="48" spans="1:10" s="42" customFormat="1" ht="37.5" customHeight="1" hidden="1">
      <c r="A48" s="45"/>
      <c r="B48" s="317"/>
      <c r="C48" s="67"/>
      <c r="D48" s="111">
        <v>6300</v>
      </c>
      <c r="E48" s="55" t="s">
        <v>144</v>
      </c>
      <c r="F48" s="49">
        <v>0</v>
      </c>
      <c r="G48" s="387">
        <v>0</v>
      </c>
      <c r="H48" s="329" t="e">
        <f>SUM(G48*100/F48)</f>
        <v>#DIV/0!</v>
      </c>
      <c r="I48" s="413">
        <v>0</v>
      </c>
      <c r="J48" s="40"/>
    </row>
    <row r="49" spans="1:10" s="42" customFormat="1" ht="13.5" customHeight="1" hidden="1">
      <c r="A49" s="45"/>
      <c r="B49" s="40"/>
      <c r="C49" s="56"/>
      <c r="D49" s="40"/>
      <c r="E49" s="55" t="s">
        <v>145</v>
      </c>
      <c r="F49" s="45"/>
      <c r="G49" s="40" t="s">
        <v>111</v>
      </c>
      <c r="H49" s="329" t="s">
        <v>111</v>
      </c>
      <c r="I49" s="394"/>
      <c r="J49" s="40"/>
    </row>
    <row r="50" spans="1:10" s="350" customFormat="1" ht="53.25" customHeight="1" hidden="1">
      <c r="A50" s="530"/>
      <c r="B50" s="349"/>
      <c r="C50" s="532"/>
      <c r="D50" s="577"/>
      <c r="E50" s="579" t="s">
        <v>165</v>
      </c>
      <c r="F50" s="578" t="s">
        <v>111</v>
      </c>
      <c r="G50" s="576" t="s">
        <v>111</v>
      </c>
      <c r="H50" s="329" t="s">
        <v>111</v>
      </c>
      <c r="I50" s="398"/>
      <c r="J50" s="349"/>
    </row>
    <row r="51" spans="1:10" s="42" customFormat="1" ht="37.5" customHeight="1">
      <c r="A51" s="45"/>
      <c r="B51" s="317"/>
      <c r="C51" s="40"/>
      <c r="D51" s="79">
        <v>6350</v>
      </c>
      <c r="E51" s="55" t="s">
        <v>239</v>
      </c>
      <c r="F51" s="561">
        <v>1033901.77</v>
      </c>
      <c r="G51" s="562">
        <v>0</v>
      </c>
      <c r="H51" s="329">
        <f>SUM(G51*100/F51)</f>
        <v>0</v>
      </c>
      <c r="I51" s="409">
        <v>0</v>
      </c>
      <c r="J51" s="40"/>
    </row>
    <row r="52" spans="1:10" s="350" customFormat="1" ht="51">
      <c r="A52" s="530"/>
      <c r="B52" s="791"/>
      <c r="C52" s="348"/>
      <c r="D52" s="348"/>
      <c r="E52" s="522" t="s">
        <v>263</v>
      </c>
      <c r="F52" s="520" t="s">
        <v>111</v>
      </c>
      <c r="G52" s="351" t="s">
        <v>111</v>
      </c>
      <c r="H52" s="353" t="s">
        <v>111</v>
      </c>
      <c r="I52" s="391"/>
      <c r="J52" s="349"/>
    </row>
    <row r="53" spans="1:10" s="13" customFormat="1" ht="12.75">
      <c r="A53" s="24"/>
      <c r="B53" s="643">
        <v>60019</v>
      </c>
      <c r="C53" s="36"/>
      <c r="D53" s="14"/>
      <c r="E53" s="158" t="s">
        <v>265</v>
      </c>
      <c r="F53" s="644">
        <f>SUM(F54)</f>
        <v>800000</v>
      </c>
      <c r="G53" s="644">
        <f>SUM(G54)</f>
        <v>0</v>
      </c>
      <c r="H53" s="502">
        <f>SUM(G53*100/F53)</f>
        <v>0</v>
      </c>
      <c r="I53" s="645">
        <f>SUM(I54)</f>
        <v>0</v>
      </c>
      <c r="J53" s="12"/>
    </row>
    <row r="54" spans="1:10" s="13" customFormat="1" ht="12.75">
      <c r="A54" s="10"/>
      <c r="B54" s="294"/>
      <c r="C54" s="200"/>
      <c r="D54" s="38"/>
      <c r="E54" s="295" t="s">
        <v>34</v>
      </c>
      <c r="F54" s="296">
        <f>SUM(F56)</f>
        <v>800000</v>
      </c>
      <c r="G54" s="296">
        <f>SUM(G56)</f>
        <v>0</v>
      </c>
      <c r="H54" s="358">
        <f>SUM(G54*100/F54)</f>
        <v>0</v>
      </c>
      <c r="I54" s="359">
        <f>SUM(I56)</f>
        <v>0</v>
      </c>
      <c r="J54" s="12"/>
    </row>
    <row r="55" spans="1:10" s="13" customFormat="1" ht="12.75">
      <c r="A55" s="10"/>
      <c r="B55" s="294"/>
      <c r="C55" s="14"/>
      <c r="D55" s="26"/>
      <c r="E55" s="556" t="s">
        <v>35</v>
      </c>
      <c r="F55" s="526"/>
      <c r="G55" s="386"/>
      <c r="H55" s="540" t="s">
        <v>111</v>
      </c>
      <c r="I55" s="417"/>
      <c r="J55" s="12"/>
    </row>
    <row r="56" spans="1:10" s="42" customFormat="1" ht="38.25">
      <c r="A56" s="56"/>
      <c r="B56" s="45"/>
      <c r="C56" s="67"/>
      <c r="D56" s="580">
        <v>490</v>
      </c>
      <c r="E56" s="103" t="s">
        <v>266</v>
      </c>
      <c r="F56" s="526">
        <v>800000</v>
      </c>
      <c r="G56" s="582">
        <v>0</v>
      </c>
      <c r="H56" s="912">
        <f>SUM(G56*100/F56)</f>
        <v>0</v>
      </c>
      <c r="I56" s="413">
        <v>0</v>
      </c>
      <c r="J56" s="40"/>
    </row>
    <row r="57" spans="1:10" s="42" customFormat="1" ht="13.5" thickBot="1">
      <c r="A57" s="303"/>
      <c r="B57" s="500"/>
      <c r="C57" s="316"/>
      <c r="D57" s="583" t="s">
        <v>111</v>
      </c>
      <c r="E57" s="584" t="s">
        <v>267</v>
      </c>
      <c r="F57" s="585" t="s">
        <v>111</v>
      </c>
      <c r="G57" s="586"/>
      <c r="H57" s="913" t="s">
        <v>111</v>
      </c>
      <c r="I57" s="572"/>
      <c r="J57" s="40"/>
    </row>
    <row r="58" spans="1:10" s="42" customFormat="1" ht="12.75">
      <c r="A58" s="271">
        <v>700</v>
      </c>
      <c r="B58" s="215"/>
      <c r="C58" s="222"/>
      <c r="D58" s="215"/>
      <c r="E58" s="220" t="s">
        <v>91</v>
      </c>
      <c r="F58" s="223">
        <f>SUM(F102,F59,F93,F82,)</f>
        <v>6223970.79</v>
      </c>
      <c r="G58" s="223">
        <f>SUM(G59,G82,G93,G102)</f>
        <v>2527968.2699999996</v>
      </c>
      <c r="H58" s="334">
        <f>SUM(G58*100/F58)</f>
        <v>40.616647399143716</v>
      </c>
      <c r="I58" s="423">
        <f>SUM(I59,I82,I93,I102)</f>
        <v>1522018.24</v>
      </c>
      <c r="J58" s="40"/>
    </row>
    <row r="59" spans="1:10" s="13" customFormat="1" ht="12.75">
      <c r="A59" s="33"/>
      <c r="B59" s="82">
        <v>70005</v>
      </c>
      <c r="C59" s="11"/>
      <c r="D59" s="28"/>
      <c r="E59" s="43" t="s">
        <v>60</v>
      </c>
      <c r="F59" s="83">
        <f>SUM(F77,F60)</f>
        <v>5126540</v>
      </c>
      <c r="G59" s="83">
        <f>SUM(G77,G60)</f>
        <v>1127507.1099999999</v>
      </c>
      <c r="H59" s="336">
        <f>SUM(G59*100/F59)</f>
        <v>21.99352994417287</v>
      </c>
      <c r="I59" s="424">
        <f>SUM(I60,I77)</f>
        <v>296593.74000000005</v>
      </c>
      <c r="J59" s="12"/>
    </row>
    <row r="60" spans="1:10" s="13" customFormat="1" ht="12.75">
      <c r="A60" s="24"/>
      <c r="B60" s="242"/>
      <c r="C60" s="200"/>
      <c r="D60" s="38"/>
      <c r="E60" s="243" t="s">
        <v>34</v>
      </c>
      <c r="F60" s="244">
        <f>SUM(F62,F63:F76)</f>
        <v>601540</v>
      </c>
      <c r="G60" s="244">
        <f>SUM(G62,G63:G76)</f>
        <v>313919.50999999995</v>
      </c>
      <c r="H60" s="322">
        <f>SUM(G60*100/F60)</f>
        <v>52.18597433254646</v>
      </c>
      <c r="I60" s="359">
        <f>SUM(I62:I64,I69:I76)</f>
        <v>284430.67000000004</v>
      </c>
      <c r="J60" s="12"/>
    </row>
    <row r="61" spans="1:10" s="13" customFormat="1" ht="12.75">
      <c r="A61" s="10"/>
      <c r="B61" s="245"/>
      <c r="C61" s="14"/>
      <c r="D61" s="26"/>
      <c r="E61" s="250" t="s">
        <v>35</v>
      </c>
      <c r="F61" s="244"/>
      <c r="G61" s="371"/>
      <c r="H61" s="337" t="s">
        <v>111</v>
      </c>
      <c r="I61" s="366"/>
      <c r="J61" s="12"/>
    </row>
    <row r="62" spans="1:10" s="42" customFormat="1" ht="24.75" customHeight="1">
      <c r="A62" s="56"/>
      <c r="B62" s="45"/>
      <c r="C62" s="179"/>
      <c r="D62" s="263">
        <v>470</v>
      </c>
      <c r="E62" s="792" t="s">
        <v>154</v>
      </c>
      <c r="F62" s="266">
        <v>0</v>
      </c>
      <c r="G62" s="265">
        <v>1043.55</v>
      </c>
      <c r="H62" s="648" t="s">
        <v>111</v>
      </c>
      <c r="I62" s="359">
        <v>0</v>
      </c>
      <c r="J62" s="40"/>
    </row>
    <row r="63" spans="1:10" s="51" customFormat="1" ht="12.75">
      <c r="A63" s="56"/>
      <c r="B63" s="45"/>
      <c r="C63" s="67"/>
      <c r="D63" s="68">
        <v>550</v>
      </c>
      <c r="E63" s="69" t="s">
        <v>146</v>
      </c>
      <c r="F63" s="84">
        <v>260000</v>
      </c>
      <c r="G63" s="419">
        <v>207276.41</v>
      </c>
      <c r="H63" s="322">
        <f>SUM(G63*100/F63)</f>
        <v>79.72169615384615</v>
      </c>
      <c r="I63" s="413">
        <v>206921.14</v>
      </c>
      <c r="J63" s="50"/>
    </row>
    <row r="64" spans="1:10" s="42" customFormat="1" ht="12.75">
      <c r="A64" s="63"/>
      <c r="B64" s="104"/>
      <c r="C64" s="71"/>
      <c r="D64" s="91"/>
      <c r="E64" s="529" t="s">
        <v>147</v>
      </c>
      <c r="F64" s="104"/>
      <c r="G64" s="376"/>
      <c r="H64" s="335" t="s">
        <v>111</v>
      </c>
      <c r="I64" s="410"/>
      <c r="J64" s="40"/>
    </row>
    <row r="65" spans="1:10" s="42" customFormat="1" ht="25.5" hidden="1">
      <c r="A65" s="56"/>
      <c r="B65" s="45"/>
      <c r="C65" s="58"/>
      <c r="D65" s="594">
        <v>640</v>
      </c>
      <c r="E65" s="793" t="s">
        <v>156</v>
      </c>
      <c r="F65" s="507">
        <v>0</v>
      </c>
      <c r="G65" s="507">
        <v>0</v>
      </c>
      <c r="H65" s="648" t="s">
        <v>111</v>
      </c>
      <c r="I65" s="360">
        <v>0</v>
      </c>
      <c r="J65" s="40"/>
    </row>
    <row r="66" spans="1:9" s="1" customFormat="1" ht="12.75">
      <c r="A66" s="5" t="s">
        <v>105</v>
      </c>
      <c r="B66" s="4">
        <v>3</v>
      </c>
      <c r="C66" s="2"/>
      <c r="D66" s="2"/>
      <c r="E66" s="9"/>
      <c r="F66" s="2"/>
      <c r="G66" s="288"/>
      <c r="H66" s="331" t="s">
        <v>111</v>
      </c>
      <c r="I66" s="397"/>
    </row>
    <row r="67" spans="1:9" s="1" customFormat="1" ht="13.5" thickBot="1">
      <c r="A67" s="5"/>
      <c r="B67" s="4"/>
      <c r="C67" s="2"/>
      <c r="D67" s="2"/>
      <c r="E67" s="9"/>
      <c r="F67" s="2"/>
      <c r="G67" s="288"/>
      <c r="H67" s="332" t="s">
        <v>111</v>
      </c>
      <c r="I67" s="397"/>
    </row>
    <row r="68" spans="1:10" s="3" customFormat="1" ht="11.25" customHeight="1" thickBot="1">
      <c r="A68" s="191" t="s">
        <v>75</v>
      </c>
      <c r="B68" s="252" t="s">
        <v>102</v>
      </c>
      <c r="C68" s="907" t="s">
        <v>86</v>
      </c>
      <c r="D68" s="904"/>
      <c r="E68" s="194" t="s">
        <v>74</v>
      </c>
      <c r="F68" s="193" t="s">
        <v>108</v>
      </c>
      <c r="G68" s="209" t="s">
        <v>109</v>
      </c>
      <c r="H68" s="343" t="s">
        <v>110</v>
      </c>
      <c r="I68" s="211" t="s">
        <v>114</v>
      </c>
      <c r="J68" s="6"/>
    </row>
    <row r="69" spans="1:10" s="51" customFormat="1" ht="12" customHeight="1">
      <c r="A69" s="52"/>
      <c r="B69" s="54"/>
      <c r="C69" s="50"/>
      <c r="D69" s="89">
        <v>750</v>
      </c>
      <c r="E69" s="85" t="s">
        <v>79</v>
      </c>
      <c r="F69" s="90">
        <v>331540</v>
      </c>
      <c r="G69" s="420">
        <v>102071.59</v>
      </c>
      <c r="H69" s="333">
        <f>SUM(G69*100/F69)</f>
        <v>30.78711166073475</v>
      </c>
      <c r="I69" s="409">
        <v>51031.62</v>
      </c>
      <c r="J69" s="50"/>
    </row>
    <row r="70" spans="1:10" s="51" customFormat="1" ht="12.75" customHeight="1">
      <c r="A70" s="53"/>
      <c r="B70" s="52"/>
      <c r="C70" s="50"/>
      <c r="D70" s="54"/>
      <c r="E70" s="85" t="s">
        <v>2</v>
      </c>
      <c r="F70" s="52"/>
      <c r="G70" s="288" t="s">
        <v>111</v>
      </c>
      <c r="H70" s="333" t="s">
        <v>111</v>
      </c>
      <c r="I70" s="409"/>
      <c r="J70" s="50"/>
    </row>
    <row r="71" spans="1:10" s="51" customFormat="1" ht="12.75">
      <c r="A71" s="53"/>
      <c r="B71" s="52"/>
      <c r="C71" s="50"/>
      <c r="D71" s="54"/>
      <c r="E71" s="85" t="s">
        <v>57</v>
      </c>
      <c r="F71" s="52"/>
      <c r="G71" s="288"/>
      <c r="H71" s="333" t="s">
        <v>111</v>
      </c>
      <c r="I71" s="409"/>
      <c r="J71" s="50"/>
    </row>
    <row r="72" spans="1:10" s="51" customFormat="1" ht="12" customHeight="1">
      <c r="A72" s="53"/>
      <c r="B72" s="52"/>
      <c r="C72" s="50"/>
      <c r="D72" s="54"/>
      <c r="E72" s="85" t="s">
        <v>107</v>
      </c>
      <c r="F72" s="52"/>
      <c r="G72" s="288"/>
      <c r="H72" s="333" t="s">
        <v>111</v>
      </c>
      <c r="I72" s="409"/>
      <c r="J72" s="50"/>
    </row>
    <row r="73" spans="1:10" s="51" customFormat="1" ht="12.75">
      <c r="A73" s="52"/>
      <c r="B73" s="54"/>
      <c r="C73" s="71"/>
      <c r="D73" s="91"/>
      <c r="E73" s="537" t="s">
        <v>270</v>
      </c>
      <c r="F73" s="88"/>
      <c r="G73" s="376"/>
      <c r="H73" s="335"/>
      <c r="I73" s="405"/>
      <c r="J73" s="50"/>
    </row>
    <row r="74" spans="1:10" s="42" customFormat="1" ht="12.75">
      <c r="A74" s="45"/>
      <c r="B74" s="317"/>
      <c r="C74" s="179"/>
      <c r="D74" s="263">
        <v>920</v>
      </c>
      <c r="E74" s="588" t="s">
        <v>106</v>
      </c>
      <c r="F74" s="266">
        <v>0</v>
      </c>
      <c r="G74" s="265">
        <v>1984.48</v>
      </c>
      <c r="H74" s="648" t="s">
        <v>111</v>
      </c>
      <c r="I74" s="360">
        <v>23250.89</v>
      </c>
      <c r="J74" s="40"/>
    </row>
    <row r="75" spans="1:9" s="749" customFormat="1" ht="12.75">
      <c r="A75" s="741"/>
      <c r="C75" s="794"/>
      <c r="D75" s="795">
        <v>940</v>
      </c>
      <c r="E75" s="264" t="s">
        <v>271</v>
      </c>
      <c r="F75" s="796">
        <v>0</v>
      </c>
      <c r="G75" s="796">
        <v>447.48</v>
      </c>
      <c r="H75" s="648" t="s">
        <v>111</v>
      </c>
      <c r="I75" s="748">
        <v>0</v>
      </c>
    </row>
    <row r="76" spans="1:10" s="51" customFormat="1" ht="12.75">
      <c r="A76" s="52"/>
      <c r="B76" s="54"/>
      <c r="C76" s="50"/>
      <c r="D76" s="89">
        <v>970</v>
      </c>
      <c r="E76" s="85" t="s">
        <v>82</v>
      </c>
      <c r="F76" s="97">
        <v>10000</v>
      </c>
      <c r="G76" s="421">
        <v>1096</v>
      </c>
      <c r="H76" s="322">
        <f>SUM(G76*100/F76)</f>
        <v>10.96</v>
      </c>
      <c r="I76" s="413">
        <v>3227.02</v>
      </c>
      <c r="J76" s="50"/>
    </row>
    <row r="77" spans="1:10" s="13" customFormat="1" ht="12.75">
      <c r="A77" s="24"/>
      <c r="B77" s="242"/>
      <c r="C77" s="200"/>
      <c r="D77" s="38"/>
      <c r="E77" s="243" t="s">
        <v>36</v>
      </c>
      <c r="F77" s="244">
        <f>SUM(F79:F81)</f>
        <v>4525000</v>
      </c>
      <c r="G77" s="244">
        <f>SUM(G79:G81)</f>
        <v>813587.6</v>
      </c>
      <c r="H77" s="322">
        <f>SUM(G77*100/F77)</f>
        <v>17.979836464088397</v>
      </c>
      <c r="I77" s="359">
        <f>SUM(I79:I81)</f>
        <v>12163.07</v>
      </c>
      <c r="J77" s="12"/>
    </row>
    <row r="78" spans="1:10" s="13" customFormat="1" ht="12.75">
      <c r="A78" s="10"/>
      <c r="B78" s="245"/>
      <c r="C78" s="14"/>
      <c r="D78" s="26"/>
      <c r="E78" s="250" t="s">
        <v>35</v>
      </c>
      <c r="F78" s="244"/>
      <c r="G78" s="298"/>
      <c r="H78" s="322" t="s">
        <v>111</v>
      </c>
      <c r="I78" s="366"/>
      <c r="J78" s="12"/>
    </row>
    <row r="79" spans="1:10" s="51" customFormat="1" ht="38.25">
      <c r="A79" s="53"/>
      <c r="B79" s="52"/>
      <c r="C79" s="93"/>
      <c r="D79" s="94">
        <v>760</v>
      </c>
      <c r="E79" s="95" t="s">
        <v>240</v>
      </c>
      <c r="F79" s="244">
        <v>25000</v>
      </c>
      <c r="G79" s="422">
        <v>10353.6</v>
      </c>
      <c r="H79" s="337">
        <f>SUM(G79*100/F79)</f>
        <v>41.4144</v>
      </c>
      <c r="I79" s="360">
        <v>12163.07</v>
      </c>
      <c r="J79" s="50"/>
    </row>
    <row r="80" spans="1:10" s="51" customFormat="1" ht="25.5">
      <c r="A80" s="53"/>
      <c r="B80" s="104"/>
      <c r="C80" s="93"/>
      <c r="D80" s="94">
        <v>770</v>
      </c>
      <c r="E80" s="95" t="s">
        <v>116</v>
      </c>
      <c r="F80" s="244">
        <v>4500000</v>
      </c>
      <c r="G80" s="422">
        <v>803234</v>
      </c>
      <c r="H80" s="337">
        <f>SUM(G80*100/F80)</f>
        <v>17.849644444444444</v>
      </c>
      <c r="I80" s="360">
        <v>0</v>
      </c>
      <c r="J80" s="50"/>
    </row>
    <row r="81" spans="1:10" s="51" customFormat="1" ht="63.75" hidden="1">
      <c r="A81" s="53"/>
      <c r="B81" s="104"/>
      <c r="C81" s="93"/>
      <c r="D81" s="94">
        <v>800</v>
      </c>
      <c r="E81" s="95" t="s">
        <v>259</v>
      </c>
      <c r="F81" s="244">
        <v>0</v>
      </c>
      <c r="G81" s="422">
        <v>0</v>
      </c>
      <c r="H81" s="648" t="s">
        <v>111</v>
      </c>
      <c r="I81" s="360">
        <v>0</v>
      </c>
      <c r="J81" s="50"/>
    </row>
    <row r="82" spans="1:10" s="13" customFormat="1" ht="12.75">
      <c r="A82" s="24"/>
      <c r="B82" s="82">
        <v>70007</v>
      </c>
      <c r="C82" s="11"/>
      <c r="D82" s="28"/>
      <c r="E82" s="43" t="s">
        <v>268</v>
      </c>
      <c r="F82" s="83">
        <f>SUM(F83)</f>
        <v>1008520</v>
      </c>
      <c r="G82" s="83">
        <f>SUM(G83)</f>
        <v>622928.47</v>
      </c>
      <c r="H82" s="336">
        <f>SUM(G82*100/F82)</f>
        <v>61.76659560544164</v>
      </c>
      <c r="I82" s="424">
        <f>SUM(I83)</f>
        <v>1039271.74</v>
      </c>
      <c r="J82" s="12"/>
    </row>
    <row r="83" spans="1:10" s="13" customFormat="1" ht="12.75">
      <c r="A83" s="24"/>
      <c r="B83" s="242"/>
      <c r="C83" s="200"/>
      <c r="D83" s="38"/>
      <c r="E83" s="243" t="s">
        <v>34</v>
      </c>
      <c r="F83" s="244">
        <f>SUM(F85:F92)</f>
        <v>1008520</v>
      </c>
      <c r="G83" s="244">
        <f>SUM(G85:G92)</f>
        <v>622928.47</v>
      </c>
      <c r="H83" s="322">
        <f>SUM(G83*100/F83)</f>
        <v>61.76659560544164</v>
      </c>
      <c r="I83" s="359">
        <f>SUM(I85:I92)</f>
        <v>1039271.74</v>
      </c>
      <c r="J83" s="12"/>
    </row>
    <row r="84" spans="1:10" s="13" customFormat="1" ht="12.75">
      <c r="A84" s="10"/>
      <c r="B84" s="245"/>
      <c r="C84" s="14"/>
      <c r="D84" s="26"/>
      <c r="E84" s="250" t="s">
        <v>35</v>
      </c>
      <c r="F84" s="244"/>
      <c r="G84" s="371"/>
      <c r="H84" s="337" t="s">
        <v>111</v>
      </c>
      <c r="I84" s="366"/>
      <c r="J84" s="12"/>
    </row>
    <row r="85" spans="1:10" s="51" customFormat="1" ht="12" customHeight="1">
      <c r="A85" s="53"/>
      <c r="B85" s="52"/>
      <c r="C85" s="50"/>
      <c r="D85" s="89">
        <v>750</v>
      </c>
      <c r="E85" s="85" t="s">
        <v>79</v>
      </c>
      <c r="F85" s="90">
        <v>995520</v>
      </c>
      <c r="G85" s="420">
        <v>589411.73</v>
      </c>
      <c r="H85" s="333">
        <f>SUM(G85*100/F85)</f>
        <v>59.20641775152684</v>
      </c>
      <c r="I85" s="409">
        <v>764516.83</v>
      </c>
      <c r="J85" s="50"/>
    </row>
    <row r="86" spans="1:10" s="51" customFormat="1" ht="12.75" customHeight="1">
      <c r="A86" s="53"/>
      <c r="B86" s="52"/>
      <c r="C86" s="50"/>
      <c r="D86" s="54"/>
      <c r="E86" s="85" t="s">
        <v>2</v>
      </c>
      <c r="F86" s="52"/>
      <c r="G86" s="288" t="s">
        <v>111</v>
      </c>
      <c r="H86" s="333" t="s">
        <v>111</v>
      </c>
      <c r="I86" s="409"/>
      <c r="J86" s="50"/>
    </row>
    <row r="87" spans="1:10" s="51" customFormat="1" ht="12.75">
      <c r="A87" s="53"/>
      <c r="B87" s="52"/>
      <c r="C87" s="50"/>
      <c r="D87" s="54"/>
      <c r="E87" s="85" t="s">
        <v>57</v>
      </c>
      <c r="F87" s="52"/>
      <c r="G87" s="288"/>
      <c r="H87" s="333" t="s">
        <v>111</v>
      </c>
      <c r="I87" s="409"/>
      <c r="J87" s="50"/>
    </row>
    <row r="88" spans="1:10" s="51" customFormat="1" ht="12" customHeight="1">
      <c r="A88" s="53"/>
      <c r="B88" s="52"/>
      <c r="C88" s="50"/>
      <c r="D88" s="54"/>
      <c r="E88" s="85" t="s">
        <v>107</v>
      </c>
      <c r="F88" s="52"/>
      <c r="G88" s="288"/>
      <c r="H88" s="333" t="s">
        <v>111</v>
      </c>
      <c r="I88" s="409"/>
      <c r="J88" s="50"/>
    </row>
    <row r="89" spans="1:10" s="51" customFormat="1" ht="12.75">
      <c r="A89" s="53"/>
      <c r="B89" s="52"/>
      <c r="C89" s="71"/>
      <c r="D89" s="91"/>
      <c r="E89" s="537" t="s">
        <v>269</v>
      </c>
      <c r="F89" s="88"/>
      <c r="G89" s="376"/>
      <c r="H89" s="335"/>
      <c r="I89" s="405"/>
      <c r="J89" s="50"/>
    </row>
    <row r="90" spans="1:10" s="42" customFormat="1" ht="12.75">
      <c r="A90" s="56"/>
      <c r="B90" s="45"/>
      <c r="C90" s="179"/>
      <c r="D90" s="263">
        <v>920</v>
      </c>
      <c r="E90" s="588" t="s">
        <v>106</v>
      </c>
      <c r="F90" s="266">
        <v>0</v>
      </c>
      <c r="G90" s="265">
        <v>11853.63</v>
      </c>
      <c r="H90" s="648" t="s">
        <v>111</v>
      </c>
      <c r="I90" s="360">
        <v>188769.7</v>
      </c>
      <c r="J90" s="40"/>
    </row>
    <row r="91" spans="1:9" s="749" customFormat="1" ht="12.75">
      <c r="A91" s="797"/>
      <c r="B91" s="741"/>
      <c r="C91" s="798"/>
      <c r="D91" s="795">
        <v>940</v>
      </c>
      <c r="E91" s="264" t="s">
        <v>271</v>
      </c>
      <c r="F91" s="796">
        <v>13000</v>
      </c>
      <c r="G91" s="796">
        <v>12840.09</v>
      </c>
      <c r="H91" s="747">
        <f>SUM(G91*100/F91)</f>
        <v>98.76992307692308</v>
      </c>
      <c r="I91" s="748">
        <v>0</v>
      </c>
    </row>
    <row r="92" spans="1:10" s="51" customFormat="1" ht="12.75">
      <c r="A92" s="53"/>
      <c r="B92" s="104"/>
      <c r="C92" s="93"/>
      <c r="D92" s="94">
        <v>970</v>
      </c>
      <c r="E92" s="95" t="s">
        <v>82</v>
      </c>
      <c r="F92" s="547">
        <v>0</v>
      </c>
      <c r="G92" s="265">
        <v>8823.02</v>
      </c>
      <c r="H92" s="648" t="s">
        <v>111</v>
      </c>
      <c r="I92" s="413">
        <v>85985.21</v>
      </c>
      <c r="J92" s="50"/>
    </row>
    <row r="93" spans="1:10" s="13" customFormat="1" ht="12.75">
      <c r="A93" s="24"/>
      <c r="B93" s="99">
        <v>70022</v>
      </c>
      <c r="C93" s="31"/>
      <c r="D93" s="32"/>
      <c r="E93" s="100" t="s">
        <v>212</v>
      </c>
      <c r="F93" s="101">
        <f>SUM(F94)</f>
        <v>88910.79</v>
      </c>
      <c r="G93" s="101">
        <f>SUM(G94)</f>
        <v>32026.73</v>
      </c>
      <c r="H93" s="362">
        <f>SUM(G93*100/F93)</f>
        <v>36.021196077551444</v>
      </c>
      <c r="I93" s="510">
        <f>SUM(I94)</f>
        <v>0</v>
      </c>
      <c r="J93" s="12"/>
    </row>
    <row r="94" spans="1:10" s="13" customFormat="1" ht="12.75">
      <c r="A94" s="24"/>
      <c r="B94" s="242"/>
      <c r="C94" s="200"/>
      <c r="D94" s="38"/>
      <c r="E94" s="243" t="s">
        <v>34</v>
      </c>
      <c r="F94" s="244">
        <f>SUM(F96:F100)</f>
        <v>88910.79</v>
      </c>
      <c r="G94" s="244">
        <f>SUM(G96:G100)</f>
        <v>32026.73</v>
      </c>
      <c r="H94" s="358">
        <f>SUM(G94*100/F94)</f>
        <v>36.021196077551444</v>
      </c>
      <c r="I94" s="296">
        <f>SUM(I96:I100)</f>
        <v>0</v>
      </c>
      <c r="J94" s="12"/>
    </row>
    <row r="95" spans="1:10" s="13" customFormat="1" ht="12.75">
      <c r="A95" s="24"/>
      <c r="B95" s="242"/>
      <c r="C95" s="14"/>
      <c r="D95" s="26"/>
      <c r="E95" s="250" t="s">
        <v>35</v>
      </c>
      <c r="F95" s="244"/>
      <c r="G95" s="298"/>
      <c r="H95" s="358" t="s">
        <v>111</v>
      </c>
      <c r="I95" s="366"/>
      <c r="J95" s="12"/>
    </row>
    <row r="96" spans="1:10" s="42" customFormat="1" ht="12.75">
      <c r="A96" s="125"/>
      <c r="B96" s="86"/>
      <c r="C96" s="179"/>
      <c r="D96" s="263">
        <v>920</v>
      </c>
      <c r="E96" s="588" t="s">
        <v>214</v>
      </c>
      <c r="F96" s="266">
        <v>0</v>
      </c>
      <c r="G96" s="265">
        <v>1.13</v>
      </c>
      <c r="H96" s="648" t="s">
        <v>111</v>
      </c>
      <c r="I96" s="360">
        <v>0</v>
      </c>
      <c r="J96" s="40"/>
    </row>
    <row r="97" spans="1:9" s="110" customFormat="1" ht="12.75">
      <c r="A97" s="106" t="s">
        <v>105</v>
      </c>
      <c r="B97" s="107">
        <v>4</v>
      </c>
      <c r="C97" s="108"/>
      <c r="D97" s="108"/>
      <c r="E97" s="109"/>
      <c r="F97" s="108"/>
      <c r="G97" s="374"/>
      <c r="H97" s="331" t="s">
        <v>111</v>
      </c>
      <c r="I97" s="395"/>
    </row>
    <row r="98" spans="1:9" s="1" customFormat="1" ht="13.5" thickBot="1">
      <c r="A98" s="5"/>
      <c r="B98" s="4"/>
      <c r="C98" s="2"/>
      <c r="D98" s="2"/>
      <c r="E98" s="9"/>
      <c r="F98" s="2"/>
      <c r="G98" s="288"/>
      <c r="H98" s="332" t="s">
        <v>111</v>
      </c>
      <c r="I98" s="397"/>
    </row>
    <row r="99" spans="1:10" s="3" customFormat="1" ht="11.25" customHeight="1" thickBot="1">
      <c r="A99" s="191" t="s">
        <v>75</v>
      </c>
      <c r="B99" s="192" t="s">
        <v>102</v>
      </c>
      <c r="C99" s="907" t="s">
        <v>86</v>
      </c>
      <c r="D99" s="904"/>
      <c r="E99" s="194" t="s">
        <v>74</v>
      </c>
      <c r="F99" s="193" t="s">
        <v>108</v>
      </c>
      <c r="G99" s="209" t="s">
        <v>109</v>
      </c>
      <c r="H99" s="343" t="s">
        <v>110</v>
      </c>
      <c r="I99" s="211" t="s">
        <v>114</v>
      </c>
      <c r="J99" s="6"/>
    </row>
    <row r="100" spans="1:10" s="42" customFormat="1" ht="12.75">
      <c r="A100" s="45"/>
      <c r="B100" s="317"/>
      <c r="C100" s="40"/>
      <c r="D100" s="89">
        <v>970</v>
      </c>
      <c r="E100" s="85" t="s">
        <v>82</v>
      </c>
      <c r="F100" s="97">
        <v>88910.79</v>
      </c>
      <c r="G100" s="421">
        <v>32025.6</v>
      </c>
      <c r="H100" s="352">
        <f>SUM(G100*100/F100)</f>
        <v>36.0199251406944</v>
      </c>
      <c r="I100" s="413">
        <v>0</v>
      </c>
      <c r="J100" s="40"/>
    </row>
    <row r="101" spans="1:10" s="42" customFormat="1" ht="51.75" customHeight="1">
      <c r="A101" s="45"/>
      <c r="B101" s="125"/>
      <c r="C101" s="58"/>
      <c r="D101" s="72"/>
      <c r="E101" s="537" t="s">
        <v>213</v>
      </c>
      <c r="F101" s="98"/>
      <c r="G101" s="377"/>
      <c r="H101" s="362" t="s">
        <v>111</v>
      </c>
      <c r="I101" s="405"/>
      <c r="J101" s="40"/>
    </row>
    <row r="102" spans="1:10" s="13" customFormat="1" ht="12.75">
      <c r="A102" s="24"/>
      <c r="B102" s="99">
        <v>70095</v>
      </c>
      <c r="C102" s="31"/>
      <c r="D102" s="32"/>
      <c r="E102" s="100" t="s">
        <v>92</v>
      </c>
      <c r="F102" s="101">
        <f>SUM(F103,F108)</f>
        <v>0</v>
      </c>
      <c r="G102" s="101">
        <f>SUM(G103,G108)</f>
        <v>745505.96</v>
      </c>
      <c r="H102" s="646" t="s">
        <v>111</v>
      </c>
      <c r="I102" s="510">
        <f>SUM(I103,I108)</f>
        <v>186152.76</v>
      </c>
      <c r="J102" s="12"/>
    </row>
    <row r="103" spans="1:10" s="13" customFormat="1" ht="12.75">
      <c r="A103" s="24"/>
      <c r="B103" s="242"/>
      <c r="C103" s="200"/>
      <c r="D103" s="38"/>
      <c r="E103" s="243" t="s">
        <v>34</v>
      </c>
      <c r="F103" s="244">
        <f>SUM(F105:F107)</f>
        <v>0</v>
      </c>
      <c r="G103" s="244">
        <f>SUM(G105:G107)</f>
        <v>6305.96</v>
      </c>
      <c r="H103" s="646" t="s">
        <v>111</v>
      </c>
      <c r="I103" s="296">
        <f>SUM(I105:I107)</f>
        <v>186152.76</v>
      </c>
      <c r="J103" s="12"/>
    </row>
    <row r="104" spans="1:10" s="13" customFormat="1" ht="12.75">
      <c r="A104" s="24"/>
      <c r="B104" s="242"/>
      <c r="C104" s="14"/>
      <c r="D104" s="26"/>
      <c r="E104" s="250" t="s">
        <v>35</v>
      </c>
      <c r="F104" s="244"/>
      <c r="G104" s="298"/>
      <c r="H104" s="358" t="s">
        <v>111</v>
      </c>
      <c r="I104" s="366"/>
      <c r="J104" s="12"/>
    </row>
    <row r="105" spans="1:10" s="42" customFormat="1" ht="23.25" customHeight="1">
      <c r="A105" s="45"/>
      <c r="B105" s="317"/>
      <c r="C105" s="179"/>
      <c r="D105" s="263">
        <v>920</v>
      </c>
      <c r="E105" s="588" t="s">
        <v>186</v>
      </c>
      <c r="F105" s="266">
        <v>0</v>
      </c>
      <c r="G105" s="265">
        <v>2000</v>
      </c>
      <c r="H105" s="646" t="s">
        <v>111</v>
      </c>
      <c r="I105" s="360">
        <v>26612.08</v>
      </c>
      <c r="J105" s="40"/>
    </row>
    <row r="106" spans="1:10" s="42" customFormat="1" ht="38.25" hidden="1">
      <c r="A106" s="45"/>
      <c r="B106" s="40"/>
      <c r="C106" s="171"/>
      <c r="D106" s="263">
        <v>940</v>
      </c>
      <c r="E106" s="264" t="s">
        <v>215</v>
      </c>
      <c r="F106" s="266">
        <v>0</v>
      </c>
      <c r="G106" s="421">
        <v>0</v>
      </c>
      <c r="H106" s="646" t="s">
        <v>111</v>
      </c>
      <c r="I106" s="413">
        <v>0</v>
      </c>
      <c r="J106" s="40"/>
    </row>
    <row r="107" spans="1:10" s="51" customFormat="1" ht="12.75">
      <c r="A107" s="45"/>
      <c r="B107" s="58"/>
      <c r="C107" s="872"/>
      <c r="D107" s="64">
        <v>970</v>
      </c>
      <c r="E107" s="141" t="s">
        <v>209</v>
      </c>
      <c r="F107" s="277">
        <v>0</v>
      </c>
      <c r="G107" s="873">
        <v>4305.96</v>
      </c>
      <c r="H107" s="648" t="s">
        <v>111</v>
      </c>
      <c r="I107" s="359">
        <v>159540.68</v>
      </c>
      <c r="J107" s="50"/>
    </row>
    <row r="108" spans="1:10" s="13" customFormat="1" ht="12.75">
      <c r="A108" s="24"/>
      <c r="B108" s="388"/>
      <c r="C108" s="14"/>
      <c r="D108" s="26"/>
      <c r="E108" s="389" t="s">
        <v>36</v>
      </c>
      <c r="F108" s="246">
        <f>SUM(F110:F111)</f>
        <v>0</v>
      </c>
      <c r="G108" s="246">
        <f>SUM(G110:G111)</f>
        <v>739200</v>
      </c>
      <c r="H108" s="651" t="s">
        <v>111</v>
      </c>
      <c r="I108" s="405">
        <f>SUM(I110:I111)</f>
        <v>0</v>
      </c>
      <c r="J108" s="12"/>
    </row>
    <row r="109" spans="1:10" s="13" customFormat="1" ht="12.75">
      <c r="A109" s="10"/>
      <c r="B109" s="245"/>
      <c r="C109" s="14"/>
      <c r="D109" s="26"/>
      <c r="E109" s="250" t="s">
        <v>35</v>
      </c>
      <c r="F109" s="244"/>
      <c r="G109" s="298"/>
      <c r="H109" s="322" t="s">
        <v>111</v>
      </c>
      <c r="I109" s="366"/>
      <c r="J109" s="12"/>
    </row>
    <row r="110" spans="1:10" s="51" customFormat="1" ht="102.75" thickBot="1">
      <c r="A110" s="684"/>
      <c r="B110" s="299"/>
      <c r="C110" s="685"/>
      <c r="D110" s="686">
        <v>6290</v>
      </c>
      <c r="E110" s="687" t="s">
        <v>296</v>
      </c>
      <c r="F110" s="688">
        <v>0</v>
      </c>
      <c r="G110" s="689">
        <v>739200</v>
      </c>
      <c r="H110" s="800" t="s">
        <v>111</v>
      </c>
      <c r="I110" s="360">
        <v>0</v>
      </c>
      <c r="J110" s="50"/>
    </row>
    <row r="111" spans="1:10" s="42" customFormat="1" ht="12.75" hidden="1">
      <c r="A111" s="497">
        <v>710</v>
      </c>
      <c r="B111" s="681"/>
      <c r="C111" s="682"/>
      <c r="D111" s="231"/>
      <c r="E111" s="488" t="s">
        <v>134</v>
      </c>
      <c r="F111" s="683">
        <f>SUM(F112)</f>
        <v>0</v>
      </c>
      <c r="G111" s="683">
        <f>SUM(G112)</f>
        <v>0</v>
      </c>
      <c r="H111" s="544" t="s">
        <v>111</v>
      </c>
      <c r="I111" s="489">
        <f>SUM(I112,I122)</f>
        <v>0</v>
      </c>
      <c r="J111" s="40"/>
    </row>
    <row r="112" spans="1:10" s="13" customFormat="1" ht="12.75" hidden="1">
      <c r="A112" s="24"/>
      <c r="B112" s="99">
        <v>71004</v>
      </c>
      <c r="C112" s="31"/>
      <c r="D112" s="32"/>
      <c r="E112" s="100" t="s">
        <v>135</v>
      </c>
      <c r="F112" s="101">
        <f>SUM(F113)</f>
        <v>0</v>
      </c>
      <c r="G112" s="101">
        <f>SUM(G113)</f>
        <v>0</v>
      </c>
      <c r="H112" s="355" t="s">
        <v>111</v>
      </c>
      <c r="I112" s="487">
        <f>SUM(I113)</f>
        <v>0</v>
      </c>
      <c r="J112" s="12"/>
    </row>
    <row r="113" spans="1:10" s="13" customFormat="1" ht="12.75" hidden="1">
      <c r="A113" s="10"/>
      <c r="B113" s="245"/>
      <c r="C113" s="200"/>
      <c r="D113" s="38"/>
      <c r="E113" s="243" t="s">
        <v>34</v>
      </c>
      <c r="F113" s="244">
        <f>SUM(F115:F115)</f>
        <v>0</v>
      </c>
      <c r="G113" s="244">
        <f>SUM(G115:G115)</f>
        <v>0</v>
      </c>
      <c r="H113" s="352" t="s">
        <v>111</v>
      </c>
      <c r="I113" s="296">
        <f>SUM(I115:I115)</f>
        <v>0</v>
      </c>
      <c r="J113" s="12"/>
    </row>
    <row r="114" spans="1:10" s="13" customFormat="1" ht="12.75" hidden="1">
      <c r="A114" s="10"/>
      <c r="B114" s="245"/>
      <c r="C114" s="14"/>
      <c r="D114" s="26"/>
      <c r="E114" s="250" t="s">
        <v>35</v>
      </c>
      <c r="F114" s="244"/>
      <c r="G114" s="298"/>
      <c r="H114" s="358" t="s">
        <v>111</v>
      </c>
      <c r="I114" s="366"/>
      <c r="J114" s="12"/>
    </row>
    <row r="115" spans="1:10" s="13" customFormat="1" ht="51.75" hidden="1" thickBot="1">
      <c r="A115" s="27"/>
      <c r="B115" s="589"/>
      <c r="C115" s="200"/>
      <c r="D115" s="263">
        <v>950</v>
      </c>
      <c r="E115" s="297" t="s">
        <v>210</v>
      </c>
      <c r="F115" s="244">
        <v>0</v>
      </c>
      <c r="G115" s="296">
        <v>0</v>
      </c>
      <c r="H115" s="358" t="s">
        <v>111</v>
      </c>
      <c r="I115" s="366">
        <v>0</v>
      </c>
      <c r="J115" s="12"/>
    </row>
    <row r="116" spans="1:10" s="42" customFormat="1" ht="12.75">
      <c r="A116" s="271">
        <v>750</v>
      </c>
      <c r="B116" s="215"/>
      <c r="C116" s="222"/>
      <c r="D116" s="215"/>
      <c r="E116" s="220" t="s">
        <v>97</v>
      </c>
      <c r="F116" s="223">
        <f>SUM(F117,F129,)</f>
        <v>2641458.9899999998</v>
      </c>
      <c r="G116" s="223">
        <f>SUM(G117,G129,)</f>
        <v>426835.54000000004</v>
      </c>
      <c r="H116" s="486">
        <f>SUM(G116*100/F116)</f>
        <v>16.159082598515</v>
      </c>
      <c r="I116" s="499">
        <f>SUM(I117,I129,)</f>
        <v>40902.07</v>
      </c>
      <c r="J116" s="40"/>
    </row>
    <row r="117" spans="1:10" s="13" customFormat="1" ht="12.75">
      <c r="A117" s="33"/>
      <c r="B117" s="82">
        <v>75011</v>
      </c>
      <c r="C117" s="11"/>
      <c r="D117" s="28"/>
      <c r="E117" s="43" t="s">
        <v>78</v>
      </c>
      <c r="F117" s="83">
        <f>SUM(F120:F126)</f>
        <v>321544</v>
      </c>
      <c r="G117" s="402">
        <f>SUM(G120:G126)</f>
        <v>161996.1</v>
      </c>
      <c r="H117" s="336">
        <f>SUM(G117*100/F117)</f>
        <v>50.380694399522305</v>
      </c>
      <c r="I117" s="424">
        <f>SUM(I120:I126)</f>
        <v>0</v>
      </c>
      <c r="J117" s="12"/>
    </row>
    <row r="118" spans="1:10" s="13" customFormat="1" ht="12.75">
      <c r="A118" s="24"/>
      <c r="B118" s="242"/>
      <c r="C118" s="200"/>
      <c r="D118" s="38"/>
      <c r="E118" s="243" t="s">
        <v>34</v>
      </c>
      <c r="F118" s="244">
        <f>SUM(F120:F128)</f>
        <v>321544</v>
      </c>
      <c r="G118" s="296">
        <f>SUM(G120:G128)</f>
        <v>161996.1</v>
      </c>
      <c r="H118" s="322">
        <f>SUM(G118*100/F118)</f>
        <v>50.380694399522305</v>
      </c>
      <c r="I118" s="359">
        <f>SUM(I120:I122)</f>
        <v>0</v>
      </c>
      <c r="J118" s="12"/>
    </row>
    <row r="119" spans="1:10" s="13" customFormat="1" ht="12.75">
      <c r="A119" s="10"/>
      <c r="B119" s="203"/>
      <c r="C119" s="14"/>
      <c r="D119" s="26"/>
      <c r="E119" s="250" t="s">
        <v>35</v>
      </c>
      <c r="F119" s="244"/>
      <c r="G119" s="298"/>
      <c r="H119" s="337" t="s">
        <v>111</v>
      </c>
      <c r="I119" s="366"/>
      <c r="J119" s="12"/>
    </row>
    <row r="120" spans="1:10" s="51" customFormat="1" ht="25.5">
      <c r="A120" s="45"/>
      <c r="B120" s="317"/>
      <c r="C120" s="67"/>
      <c r="D120" s="111">
        <v>2010</v>
      </c>
      <c r="E120" s="75" t="s">
        <v>55</v>
      </c>
      <c r="F120" s="92">
        <v>321419</v>
      </c>
      <c r="G120" s="290">
        <v>161977.5</v>
      </c>
      <c r="H120" s="322">
        <f>SUM(G120*100/F120)</f>
        <v>50.39450063624117</v>
      </c>
      <c r="I120" s="413">
        <v>0</v>
      </c>
      <c r="J120" s="50"/>
    </row>
    <row r="121" spans="1:10" s="51" customFormat="1" ht="12.75">
      <c r="A121" s="53"/>
      <c r="B121" s="52"/>
      <c r="C121" s="50"/>
      <c r="D121" s="50"/>
      <c r="E121" s="77" t="s">
        <v>121</v>
      </c>
      <c r="F121" s="52"/>
      <c r="G121" s="56"/>
      <c r="H121" s="333" t="s">
        <v>111</v>
      </c>
      <c r="I121" s="409"/>
      <c r="J121" s="50"/>
    </row>
    <row r="122" spans="1:10" s="51" customFormat="1" ht="38.25">
      <c r="A122" s="63"/>
      <c r="B122" s="104"/>
      <c r="C122" s="71"/>
      <c r="D122" s="71"/>
      <c r="E122" s="112" t="s">
        <v>174</v>
      </c>
      <c r="F122" s="104" t="s">
        <v>111</v>
      </c>
      <c r="G122" s="125"/>
      <c r="H122" s="335" t="s">
        <v>111</v>
      </c>
      <c r="I122" s="405"/>
      <c r="J122" s="50"/>
    </row>
    <row r="123" spans="1:9" s="110" customFormat="1" ht="12.75">
      <c r="A123" s="106" t="s">
        <v>105</v>
      </c>
      <c r="B123" s="107">
        <v>5</v>
      </c>
      <c r="C123" s="108"/>
      <c r="D123" s="108"/>
      <c r="E123" s="109"/>
      <c r="F123" s="108"/>
      <c r="G123" s="108"/>
      <c r="H123" s="527" t="s">
        <v>111</v>
      </c>
      <c r="I123" s="429"/>
    </row>
    <row r="124" spans="1:9" s="1" customFormat="1" ht="13.5" thickBot="1">
      <c r="A124" s="5"/>
      <c r="B124" s="4"/>
      <c r="C124" s="2"/>
      <c r="D124" s="2"/>
      <c r="E124" s="9"/>
      <c r="F124" s="2"/>
      <c r="G124" s="40"/>
      <c r="H124" s="546" t="s">
        <v>111</v>
      </c>
      <c r="I124" s="430"/>
    </row>
    <row r="125" spans="1:10" s="3" customFormat="1" ht="11.25" customHeight="1" thickBot="1">
      <c r="A125" s="191" t="s">
        <v>75</v>
      </c>
      <c r="B125" s="192" t="s">
        <v>102</v>
      </c>
      <c r="C125" s="907" t="s">
        <v>86</v>
      </c>
      <c r="D125" s="904"/>
      <c r="E125" s="194" t="s">
        <v>74</v>
      </c>
      <c r="F125" s="193" t="s">
        <v>108</v>
      </c>
      <c r="G125" s="209" t="s">
        <v>109</v>
      </c>
      <c r="H125" s="345" t="s">
        <v>110</v>
      </c>
      <c r="I125" s="211" t="s">
        <v>114</v>
      </c>
      <c r="J125" s="6"/>
    </row>
    <row r="126" spans="1:10" s="42" customFormat="1" ht="13.5" customHeight="1">
      <c r="A126" s="56"/>
      <c r="B126" s="45"/>
      <c r="C126" s="67"/>
      <c r="D126" s="590">
        <v>2360</v>
      </c>
      <c r="E126" s="581" t="s">
        <v>0</v>
      </c>
      <c r="F126" s="591">
        <v>125</v>
      </c>
      <c r="G126" s="408">
        <v>18.6</v>
      </c>
      <c r="H126" s="354">
        <f>SUM(G126*100/F126)</f>
        <v>14.880000000000003</v>
      </c>
      <c r="I126" s="409">
        <v>0</v>
      </c>
      <c r="J126" s="40"/>
    </row>
    <row r="127" spans="1:10" s="42" customFormat="1" ht="12.75">
      <c r="A127" s="56"/>
      <c r="B127" s="45"/>
      <c r="C127" s="40"/>
      <c r="D127" s="40"/>
      <c r="E127" s="592" t="s">
        <v>1</v>
      </c>
      <c r="F127" s="45"/>
      <c r="G127" s="56"/>
      <c r="H127" s="369" t="s">
        <v>111</v>
      </c>
      <c r="I127" s="414"/>
      <c r="J127" s="40"/>
    </row>
    <row r="128" spans="1:10" s="42" customFormat="1" ht="51">
      <c r="A128" s="45"/>
      <c r="B128" s="125"/>
      <c r="C128" s="58"/>
      <c r="D128" s="58"/>
      <c r="E128" s="593" t="s">
        <v>201</v>
      </c>
      <c r="F128" s="125"/>
      <c r="G128" s="57"/>
      <c r="H128" s="368" t="s">
        <v>111</v>
      </c>
      <c r="I128" s="410"/>
      <c r="J128" s="40"/>
    </row>
    <row r="129" spans="1:10" s="13" customFormat="1" ht="12.75">
      <c r="A129" s="24"/>
      <c r="B129" s="113">
        <v>75023</v>
      </c>
      <c r="C129" s="31"/>
      <c r="D129" s="32"/>
      <c r="E129" s="100" t="s">
        <v>69</v>
      </c>
      <c r="F129" s="114">
        <f>SUM(F130,F148)</f>
        <v>2319914.9899999998</v>
      </c>
      <c r="G129" s="114">
        <f>SUM(G130,G148)</f>
        <v>264839.44</v>
      </c>
      <c r="H129" s="338">
        <f>SUM(G129*100/F129)</f>
        <v>11.415911408029656</v>
      </c>
      <c r="I129" s="262">
        <f>SUM(I130,I148)</f>
        <v>40902.07</v>
      </c>
      <c r="J129" s="12"/>
    </row>
    <row r="130" spans="1:10" s="13" customFormat="1" ht="12.75">
      <c r="A130" s="24"/>
      <c r="B130" s="242"/>
      <c r="C130" s="200"/>
      <c r="D130" s="38"/>
      <c r="E130" s="243" t="s">
        <v>34</v>
      </c>
      <c r="F130" s="244">
        <f>SUM(F132:F147)</f>
        <v>567230.86</v>
      </c>
      <c r="G130" s="244">
        <f>SUM(G132:G147)</f>
        <v>256998.19</v>
      </c>
      <c r="H130" s="322">
        <f>SUM(G130*100/F130)</f>
        <v>45.30751200666339</v>
      </c>
      <c r="I130" s="359">
        <f>SUM(I132:I147)</f>
        <v>40902.07</v>
      </c>
      <c r="J130" s="12"/>
    </row>
    <row r="131" spans="1:10" s="13" customFormat="1" ht="12.75">
      <c r="A131" s="24"/>
      <c r="B131" s="245"/>
      <c r="C131" s="14"/>
      <c r="D131" s="26"/>
      <c r="E131" s="250" t="s">
        <v>35</v>
      </c>
      <c r="F131" s="244"/>
      <c r="G131" s="298"/>
      <c r="H131" s="322" t="s">
        <v>111</v>
      </c>
      <c r="I131" s="366"/>
      <c r="J131" s="12"/>
    </row>
    <row r="132" spans="1:10" s="51" customFormat="1" ht="38.25">
      <c r="A132" s="45"/>
      <c r="B132" s="45"/>
      <c r="C132" s="171"/>
      <c r="D132" s="318">
        <v>570</v>
      </c>
      <c r="E132" s="319" t="s">
        <v>243</v>
      </c>
      <c r="F132" s="320">
        <v>60000</v>
      </c>
      <c r="G132" s="426">
        <v>60855.34</v>
      </c>
      <c r="H132" s="337">
        <f>SUM(G132*100/F132)</f>
        <v>101.42556666666667</v>
      </c>
      <c r="I132" s="360">
        <v>25045.39</v>
      </c>
      <c r="J132" s="50"/>
    </row>
    <row r="133" spans="1:10" s="42" customFormat="1" ht="25.5">
      <c r="A133" s="45"/>
      <c r="B133" s="317"/>
      <c r="C133" s="58"/>
      <c r="D133" s="594">
        <v>640</v>
      </c>
      <c r="E133" s="595" t="s">
        <v>156</v>
      </c>
      <c r="F133" s="507">
        <v>0</v>
      </c>
      <c r="G133" s="507">
        <v>787.38</v>
      </c>
      <c r="H133" s="649"/>
      <c r="I133" s="360">
        <v>0</v>
      </c>
      <c r="J133" s="40"/>
    </row>
    <row r="134" spans="1:10" s="42" customFormat="1" ht="38.25" hidden="1">
      <c r="A134" s="45"/>
      <c r="B134" s="317"/>
      <c r="C134" s="401"/>
      <c r="D134" s="257">
        <v>690</v>
      </c>
      <c r="E134" s="275" t="s">
        <v>193</v>
      </c>
      <c r="F134" s="596">
        <v>0</v>
      </c>
      <c r="G134" s="596">
        <v>0</v>
      </c>
      <c r="H134" s="650" t="s">
        <v>111</v>
      </c>
      <c r="I134" s="360">
        <v>0</v>
      </c>
      <c r="J134" s="40"/>
    </row>
    <row r="135" spans="1:10" s="51" customFormat="1" ht="12.75" customHeight="1">
      <c r="A135" s="52"/>
      <c r="B135" s="54"/>
      <c r="C135" s="74"/>
      <c r="D135" s="61">
        <v>750</v>
      </c>
      <c r="E135" s="75" t="s">
        <v>79</v>
      </c>
      <c r="F135" s="76">
        <v>19232</v>
      </c>
      <c r="G135" s="408">
        <v>8272.63</v>
      </c>
      <c r="H135" s="322">
        <f>SUM(G135*100/F135)</f>
        <v>43.01492304492512</v>
      </c>
      <c r="I135" s="413">
        <v>2141.71</v>
      </c>
      <c r="J135" s="50"/>
    </row>
    <row r="136" spans="1:10" s="51" customFormat="1" ht="12.75">
      <c r="A136" s="53"/>
      <c r="B136" s="52"/>
      <c r="C136" s="50"/>
      <c r="D136" s="50"/>
      <c r="E136" s="77" t="s">
        <v>2</v>
      </c>
      <c r="F136" s="52"/>
      <c r="G136" s="56"/>
      <c r="H136" s="333" t="s">
        <v>111</v>
      </c>
      <c r="I136" s="409" t="s">
        <v>111</v>
      </c>
      <c r="J136" s="50"/>
    </row>
    <row r="137" spans="1:10" s="51" customFormat="1" ht="12.75">
      <c r="A137" s="53"/>
      <c r="B137" s="52"/>
      <c r="C137" s="50"/>
      <c r="D137" s="50"/>
      <c r="E137" s="77" t="s">
        <v>57</v>
      </c>
      <c r="F137" s="52"/>
      <c r="G137" s="56"/>
      <c r="H137" s="333" t="s">
        <v>111</v>
      </c>
      <c r="I137" s="409"/>
      <c r="J137" s="50"/>
    </row>
    <row r="138" spans="1:10" s="51" customFormat="1" ht="40.5" customHeight="1">
      <c r="A138" s="52"/>
      <c r="B138" s="54"/>
      <c r="C138" s="71"/>
      <c r="D138" s="71"/>
      <c r="E138" s="112" t="s">
        <v>3</v>
      </c>
      <c r="F138" s="104"/>
      <c r="G138" s="57"/>
      <c r="H138" s="335" t="s">
        <v>111</v>
      </c>
      <c r="I138" s="405"/>
      <c r="J138" s="50"/>
    </row>
    <row r="139" spans="1:10" s="51" customFormat="1" ht="26.25" customHeight="1">
      <c r="A139" s="52"/>
      <c r="B139" s="54"/>
      <c r="C139" s="71"/>
      <c r="D139" s="64">
        <v>920</v>
      </c>
      <c r="E139" s="141" t="s">
        <v>117</v>
      </c>
      <c r="F139" s="506">
        <v>500</v>
      </c>
      <c r="G139" s="507">
        <v>176723.53</v>
      </c>
      <c r="H139" s="335">
        <f>SUM(G139*100/F139)</f>
        <v>35344.706</v>
      </c>
      <c r="I139" s="366">
        <v>300.16</v>
      </c>
      <c r="J139" s="50"/>
    </row>
    <row r="140" spans="1:10" s="42" customFormat="1" ht="12.75" customHeight="1">
      <c r="A140" s="45"/>
      <c r="B140" s="40"/>
      <c r="C140" s="171"/>
      <c r="D140" s="263">
        <v>940</v>
      </c>
      <c r="E140" s="264" t="s">
        <v>275</v>
      </c>
      <c r="F140" s="266">
        <v>2000</v>
      </c>
      <c r="G140" s="598">
        <v>2761.24</v>
      </c>
      <c r="H140" s="335">
        <f>SUM(G140*100/F140)</f>
        <v>138.062</v>
      </c>
      <c r="I140" s="360">
        <v>0</v>
      </c>
      <c r="J140" s="40"/>
    </row>
    <row r="141" spans="1:10" s="51" customFormat="1" ht="12.75">
      <c r="A141" s="104"/>
      <c r="B141" s="91"/>
      <c r="C141" s="71"/>
      <c r="D141" s="64">
        <v>970</v>
      </c>
      <c r="E141" s="595" t="s">
        <v>276</v>
      </c>
      <c r="F141" s="506">
        <v>20000</v>
      </c>
      <c r="G141" s="507">
        <v>7598.07</v>
      </c>
      <c r="H141" s="333">
        <f>SUM(G141*100/F141)</f>
        <v>37.99035</v>
      </c>
      <c r="I141" s="366">
        <v>13414.81</v>
      </c>
      <c r="J141" s="50"/>
    </row>
    <row r="142" spans="1:9" s="110" customFormat="1" ht="12.75">
      <c r="A142" s="106" t="s">
        <v>105</v>
      </c>
      <c r="B142" s="107">
        <v>6</v>
      </c>
      <c r="C142" s="108"/>
      <c r="D142" s="108"/>
      <c r="E142" s="109"/>
      <c r="F142" s="108"/>
      <c r="G142" s="108"/>
      <c r="H142" s="527" t="s">
        <v>111</v>
      </c>
      <c r="I142" s="429"/>
    </row>
    <row r="143" spans="1:9" s="1" customFormat="1" ht="13.5" thickBot="1">
      <c r="A143" s="5"/>
      <c r="B143" s="4"/>
      <c r="C143" s="2"/>
      <c r="D143" s="2"/>
      <c r="E143" s="9"/>
      <c r="F143" s="2"/>
      <c r="G143" s="40"/>
      <c r="H143" s="546" t="s">
        <v>111</v>
      </c>
      <c r="I143" s="430"/>
    </row>
    <row r="144" spans="1:10" s="3" customFormat="1" ht="11.25" customHeight="1" thickBot="1">
      <c r="A144" s="191" t="s">
        <v>75</v>
      </c>
      <c r="B144" s="192" t="s">
        <v>102</v>
      </c>
      <c r="C144" s="907" t="s">
        <v>86</v>
      </c>
      <c r="D144" s="904"/>
      <c r="E144" s="194" t="s">
        <v>74</v>
      </c>
      <c r="F144" s="193" t="s">
        <v>108</v>
      </c>
      <c r="G144" s="209" t="s">
        <v>109</v>
      </c>
      <c r="H144" s="345" t="s">
        <v>110</v>
      </c>
      <c r="I144" s="211" t="s">
        <v>114</v>
      </c>
      <c r="J144" s="6"/>
    </row>
    <row r="145" spans="1:9" s="749" customFormat="1" ht="63.75">
      <c r="A145" s="741"/>
      <c r="B145" s="760"/>
      <c r="C145" s="742"/>
      <c r="D145" s="801">
        <v>2057</v>
      </c>
      <c r="E145" s="744" t="s">
        <v>157</v>
      </c>
      <c r="F145" s="745">
        <v>465498.86</v>
      </c>
      <c r="G145" s="746">
        <v>0</v>
      </c>
      <c r="H145" s="747">
        <f>SUM(G145*100/F145)</f>
        <v>0</v>
      </c>
      <c r="I145" s="766">
        <v>0</v>
      </c>
    </row>
    <row r="146" spans="1:9" s="749" customFormat="1" ht="88.5" customHeight="1">
      <c r="A146" s="741"/>
      <c r="B146" s="787"/>
      <c r="C146" s="751"/>
      <c r="D146" s="787"/>
      <c r="E146" s="802" t="s">
        <v>273</v>
      </c>
      <c r="F146" s="751"/>
      <c r="G146" s="803"/>
      <c r="H146" s="804" t="s">
        <v>111</v>
      </c>
      <c r="I146" s="753"/>
    </row>
    <row r="147" spans="1:10" s="51" customFormat="1" ht="12.75" hidden="1">
      <c r="A147" s="52"/>
      <c r="B147" s="711"/>
      <c r="C147" s="93"/>
      <c r="D147" s="64">
        <v>2980</v>
      </c>
      <c r="E147" s="595" t="s">
        <v>277</v>
      </c>
      <c r="F147" s="506">
        <v>0</v>
      </c>
      <c r="G147" s="507">
        <v>0</v>
      </c>
      <c r="H147" s="649"/>
      <c r="I147" s="366">
        <v>0</v>
      </c>
      <c r="J147" s="50"/>
    </row>
    <row r="148" spans="1:10" s="13" customFormat="1" ht="12.75">
      <c r="A148" s="24"/>
      <c r="B148" s="388"/>
      <c r="C148" s="14"/>
      <c r="D148" s="26"/>
      <c r="E148" s="389" t="s">
        <v>36</v>
      </c>
      <c r="F148" s="246">
        <f>SUM(F150)</f>
        <v>1752684.13</v>
      </c>
      <c r="G148" s="246">
        <f>SUM(G150)</f>
        <v>7841.25</v>
      </c>
      <c r="H148" s="333">
        <f>SUM(G148*100/F148)</f>
        <v>0.4473852342121681</v>
      </c>
      <c r="I148" s="405">
        <f>SUM(I150)</f>
        <v>0</v>
      </c>
      <c r="J148" s="12"/>
    </row>
    <row r="149" spans="1:10" s="13" customFormat="1" ht="12.75">
      <c r="A149" s="10"/>
      <c r="B149" s="245"/>
      <c r="C149" s="14"/>
      <c r="D149" s="26"/>
      <c r="E149" s="250" t="s">
        <v>35</v>
      </c>
      <c r="F149" s="244"/>
      <c r="G149" s="298"/>
      <c r="H149" s="322" t="s">
        <v>111</v>
      </c>
      <c r="I149" s="366"/>
      <c r="J149" s="12"/>
    </row>
    <row r="150" spans="1:10" s="51" customFormat="1" ht="153.75" thickBot="1">
      <c r="A150" s="299"/>
      <c r="B150" s="566"/>
      <c r="C150" s="685"/>
      <c r="D150" s="686">
        <v>6257</v>
      </c>
      <c r="E150" s="687" t="s">
        <v>274</v>
      </c>
      <c r="F150" s="688">
        <v>1752684.13</v>
      </c>
      <c r="G150" s="689">
        <v>7841.25</v>
      </c>
      <c r="H150" s="690">
        <f>SUM(G150*100/F150)</f>
        <v>0.4473852342121681</v>
      </c>
      <c r="I150" s="406">
        <v>0</v>
      </c>
      <c r="J150" s="50"/>
    </row>
    <row r="151" spans="1:10" s="42" customFormat="1" ht="25.5">
      <c r="A151" s="224">
        <v>751</v>
      </c>
      <c r="B151" s="222"/>
      <c r="C151" s="222"/>
      <c r="D151" s="215"/>
      <c r="E151" s="220" t="s">
        <v>4</v>
      </c>
      <c r="F151" s="223">
        <f>SUM(F152)</f>
        <v>4915</v>
      </c>
      <c r="G151" s="223">
        <f>SUM(G152)</f>
        <v>2460</v>
      </c>
      <c r="H151" s="334">
        <f>SUM(G151*100/F151)</f>
        <v>50.05086469989827</v>
      </c>
      <c r="I151" s="423">
        <f>SUM(I152)</f>
        <v>0</v>
      </c>
      <c r="J151" s="40"/>
    </row>
    <row r="152" spans="1:10" s="13" customFormat="1" ht="25.5">
      <c r="A152" s="33"/>
      <c r="B152" s="195">
        <v>75101</v>
      </c>
      <c r="C152" s="11"/>
      <c r="D152" s="28"/>
      <c r="E152" s="43" t="s">
        <v>5</v>
      </c>
      <c r="F152" s="122">
        <f>SUM(F158)</f>
        <v>4915</v>
      </c>
      <c r="G152" s="427">
        <f>SUM(G158)</f>
        <v>2460</v>
      </c>
      <c r="H152" s="336">
        <f>SUM(G152*100/F152)</f>
        <v>50.05086469989827</v>
      </c>
      <c r="I152" s="428">
        <f>SUM(I158)</f>
        <v>0</v>
      </c>
      <c r="J152" s="12"/>
    </row>
    <row r="153" spans="1:10" s="13" customFormat="1" ht="12.75">
      <c r="A153" s="10"/>
      <c r="B153" s="245"/>
      <c r="C153" s="200"/>
      <c r="D153" s="38"/>
      <c r="E153" s="243" t="s">
        <v>34</v>
      </c>
      <c r="F153" s="244">
        <f>SUM(F158)</f>
        <v>4915</v>
      </c>
      <c r="G153" s="296">
        <f>SUM(G158:G160)</f>
        <v>2460</v>
      </c>
      <c r="H153" s="322">
        <f>SUM(G153*100/F153)</f>
        <v>50.05086469989827</v>
      </c>
      <c r="I153" s="359">
        <f>SUM(I158:I160)</f>
        <v>0</v>
      </c>
      <c r="J153" s="12"/>
    </row>
    <row r="154" spans="1:10" s="13" customFormat="1" ht="12.75">
      <c r="A154" s="25"/>
      <c r="B154" s="203"/>
      <c r="C154" s="14"/>
      <c r="D154" s="26"/>
      <c r="E154" s="250" t="s">
        <v>35</v>
      </c>
      <c r="F154" s="244"/>
      <c r="G154" s="298"/>
      <c r="H154" s="337" t="s">
        <v>111</v>
      </c>
      <c r="I154" s="366"/>
      <c r="J154" s="12"/>
    </row>
    <row r="155" spans="1:9" s="110" customFormat="1" ht="12.75">
      <c r="A155" s="106" t="s">
        <v>105</v>
      </c>
      <c r="B155" s="107">
        <v>7</v>
      </c>
      <c r="C155" s="108"/>
      <c r="D155" s="108"/>
      <c r="E155" s="109"/>
      <c r="F155" s="108"/>
      <c r="G155" s="374"/>
      <c r="H155" s="331" t="s">
        <v>111</v>
      </c>
      <c r="I155" s="395" t="s">
        <v>111</v>
      </c>
    </row>
    <row r="156" spans="1:9" s="1" customFormat="1" ht="13.5" thickBot="1">
      <c r="A156" s="5"/>
      <c r="B156" s="4"/>
      <c r="C156" s="2"/>
      <c r="D156" s="2"/>
      <c r="E156" s="9"/>
      <c r="F156" s="2"/>
      <c r="G156" s="288"/>
      <c r="H156" s="332" t="s">
        <v>111</v>
      </c>
      <c r="I156" s="397"/>
    </row>
    <row r="157" spans="1:10" s="3" customFormat="1" ht="11.25" customHeight="1" thickBot="1">
      <c r="A157" s="191" t="s">
        <v>75</v>
      </c>
      <c r="B157" s="192" t="s">
        <v>102</v>
      </c>
      <c r="C157" s="907" t="s">
        <v>86</v>
      </c>
      <c r="D157" s="904"/>
      <c r="E157" s="194" t="s">
        <v>74</v>
      </c>
      <c r="F157" s="193" t="s">
        <v>108</v>
      </c>
      <c r="G157" s="209" t="s">
        <v>109</v>
      </c>
      <c r="H157" s="343" t="s">
        <v>110</v>
      </c>
      <c r="I157" s="211" t="s">
        <v>114</v>
      </c>
      <c r="J157" s="6"/>
    </row>
    <row r="158" spans="1:10" s="51" customFormat="1" ht="25.5">
      <c r="A158" s="45"/>
      <c r="B158" s="317"/>
      <c r="C158" s="67"/>
      <c r="D158" s="111">
        <v>2010</v>
      </c>
      <c r="E158" s="48" t="s">
        <v>55</v>
      </c>
      <c r="F158" s="123">
        <v>4915</v>
      </c>
      <c r="G158" s="408">
        <v>2460</v>
      </c>
      <c r="H158" s="322">
        <f>SUM(G158*100/F158)</f>
        <v>50.05086469989827</v>
      </c>
      <c r="I158" s="409">
        <v>0</v>
      </c>
      <c r="J158" s="50"/>
    </row>
    <row r="159" spans="1:10" s="42" customFormat="1" ht="12.75">
      <c r="A159" s="52"/>
      <c r="B159" s="53"/>
      <c r="C159" s="53"/>
      <c r="D159" s="50"/>
      <c r="E159" s="55" t="s">
        <v>56</v>
      </c>
      <c r="F159" s="50"/>
      <c r="G159" s="367"/>
      <c r="H159" s="333" t="s">
        <v>111</v>
      </c>
      <c r="I159" s="394"/>
      <c r="J159" s="40"/>
    </row>
    <row r="160" spans="1:10" s="42" customFormat="1" ht="39" thickBot="1">
      <c r="A160" s="303"/>
      <c r="B160" s="500"/>
      <c r="C160" s="304"/>
      <c r="D160" s="316"/>
      <c r="E160" s="867" t="s">
        <v>216</v>
      </c>
      <c r="F160" s="81"/>
      <c r="G160" s="814"/>
      <c r="H160" s="550" t="s">
        <v>111</v>
      </c>
      <c r="I160" s="868"/>
      <c r="J160" s="40"/>
    </row>
    <row r="161" spans="1:10" s="42" customFormat="1" ht="25.5">
      <c r="A161" s="694">
        <v>754</v>
      </c>
      <c r="B161" s="222"/>
      <c r="C161" s="222"/>
      <c r="D161" s="215"/>
      <c r="E161" s="259" t="s">
        <v>40</v>
      </c>
      <c r="F161" s="308">
        <f>SUM(F162)</f>
        <v>0</v>
      </c>
      <c r="G161" s="308">
        <f>SUM(G162)</f>
        <v>3000</v>
      </c>
      <c r="H161" s="544" t="s">
        <v>111</v>
      </c>
      <c r="I161" s="423">
        <f>SUM(I162)</f>
        <v>5611.41</v>
      </c>
      <c r="J161" s="40"/>
    </row>
    <row r="162" spans="1:10" s="13" customFormat="1" ht="12.75">
      <c r="A162" s="33"/>
      <c r="B162" s="599">
        <v>75412</v>
      </c>
      <c r="C162" s="11"/>
      <c r="D162" s="28"/>
      <c r="E162" s="600" t="s">
        <v>41</v>
      </c>
      <c r="F162" s="427">
        <f>SUM(F163,F168)</f>
        <v>0</v>
      </c>
      <c r="G162" s="427">
        <f>SUM(G163,G168)</f>
        <v>3000</v>
      </c>
      <c r="H162" s="646" t="s">
        <v>111</v>
      </c>
      <c r="I162" s="601">
        <f>SUM(I163,I168)</f>
        <v>5611.41</v>
      </c>
      <c r="J162" s="12"/>
    </row>
    <row r="163" spans="1:10" s="13" customFormat="1" ht="12.75">
      <c r="A163" s="24"/>
      <c r="B163" s="654"/>
      <c r="C163" s="200"/>
      <c r="D163" s="38"/>
      <c r="E163" s="295" t="s">
        <v>34</v>
      </c>
      <c r="F163" s="874">
        <f>SUM(F164,F169)</f>
        <v>0</v>
      </c>
      <c r="G163" s="296">
        <f>SUM(G165:G166)</f>
        <v>0</v>
      </c>
      <c r="H163" s="646" t="s">
        <v>111</v>
      </c>
      <c r="I163" s="359">
        <f>SUM(I165:I167)</f>
        <v>5611.41</v>
      </c>
      <c r="J163" s="12"/>
    </row>
    <row r="164" spans="1:10" s="13" customFormat="1" ht="12.75">
      <c r="A164" s="24"/>
      <c r="B164" s="655"/>
      <c r="C164" s="200"/>
      <c r="D164" s="38"/>
      <c r="E164" s="297" t="s">
        <v>35</v>
      </c>
      <c r="F164" s="296"/>
      <c r="G164" s="298"/>
      <c r="H164" s="352" t="s">
        <v>111</v>
      </c>
      <c r="I164" s="366"/>
      <c r="J164" s="12"/>
    </row>
    <row r="165" spans="1:10" s="42" customFormat="1" ht="12.75">
      <c r="A165" s="45"/>
      <c r="B165" s="317"/>
      <c r="C165" s="145"/>
      <c r="D165" s="602">
        <v>920</v>
      </c>
      <c r="E165" s="603" t="s">
        <v>126</v>
      </c>
      <c r="F165" s="604">
        <v>0</v>
      </c>
      <c r="G165" s="604">
        <v>0</v>
      </c>
      <c r="H165" s="646" t="s">
        <v>111</v>
      </c>
      <c r="I165" s="366">
        <v>1635.39</v>
      </c>
      <c r="J165" s="40"/>
    </row>
    <row r="166" spans="1:10" s="42" customFormat="1" ht="12.75">
      <c r="A166" s="45"/>
      <c r="B166" s="317"/>
      <c r="C166" s="67"/>
      <c r="D166" s="587">
        <v>970</v>
      </c>
      <c r="E166" s="605" t="s">
        <v>42</v>
      </c>
      <c r="F166" s="606">
        <v>0</v>
      </c>
      <c r="G166" s="408">
        <v>0</v>
      </c>
      <c r="H166" s="646" t="s">
        <v>111</v>
      </c>
      <c r="I166" s="409">
        <v>3976.02</v>
      </c>
      <c r="J166" s="40"/>
    </row>
    <row r="167" spans="1:10" s="42" customFormat="1" ht="27.75" customHeight="1">
      <c r="A167" s="45"/>
      <c r="B167" s="86"/>
      <c r="C167" s="58"/>
      <c r="D167" s="86"/>
      <c r="E167" s="653" t="s">
        <v>180</v>
      </c>
      <c r="F167" s="58"/>
      <c r="G167" s="57"/>
      <c r="H167" s="649" t="s">
        <v>111</v>
      </c>
      <c r="I167" s="410"/>
      <c r="J167" s="40"/>
    </row>
    <row r="168" spans="1:10" s="13" customFormat="1" ht="12.75">
      <c r="A168" s="24"/>
      <c r="B168" s="654"/>
      <c r="C168" s="200"/>
      <c r="D168" s="38"/>
      <c r="E168" s="295" t="s">
        <v>36</v>
      </c>
      <c r="F168" s="296">
        <f>SUM(F170:F170)</f>
        <v>0</v>
      </c>
      <c r="G168" s="296">
        <f>SUM(G170:G170)</f>
        <v>3000</v>
      </c>
      <c r="H168" s="646" t="s">
        <v>111</v>
      </c>
      <c r="I168" s="359">
        <f>SUM(I170:I171)</f>
        <v>0</v>
      </c>
      <c r="J168" s="12"/>
    </row>
    <row r="169" spans="1:10" s="13" customFormat="1" ht="12.75">
      <c r="A169" s="24"/>
      <c r="B169" s="655"/>
      <c r="C169" s="200"/>
      <c r="D169" s="38"/>
      <c r="E169" s="297" t="s">
        <v>35</v>
      </c>
      <c r="F169" s="296"/>
      <c r="G169" s="298"/>
      <c r="H169" s="352" t="s">
        <v>111</v>
      </c>
      <c r="I169" s="366"/>
      <c r="J169" s="12"/>
    </row>
    <row r="170" spans="1:10" s="42" customFormat="1" ht="12.75">
      <c r="A170" s="45"/>
      <c r="B170" s="317"/>
      <c r="C170" s="67"/>
      <c r="D170" s="587">
        <v>870</v>
      </c>
      <c r="E170" s="605" t="s">
        <v>297</v>
      </c>
      <c r="F170" s="606">
        <v>0</v>
      </c>
      <c r="G170" s="408">
        <v>3000</v>
      </c>
      <c r="H170" s="646" t="s">
        <v>111</v>
      </c>
      <c r="I170" s="409">
        <v>0</v>
      </c>
      <c r="J170" s="40"/>
    </row>
    <row r="171" spans="1:10" s="42" customFormat="1" ht="15.75" customHeight="1" thickBot="1">
      <c r="A171" s="303"/>
      <c r="B171" s="500"/>
      <c r="C171" s="316"/>
      <c r="D171" s="500"/>
      <c r="E171" s="636" t="s">
        <v>298</v>
      </c>
      <c r="F171" s="316"/>
      <c r="G171" s="304"/>
      <c r="H171" s="695" t="s">
        <v>111</v>
      </c>
      <c r="I171" s="572"/>
      <c r="J171" s="40"/>
    </row>
    <row r="172" spans="1:10" s="42" customFormat="1" ht="12.75">
      <c r="A172" s="225">
        <v>756</v>
      </c>
      <c r="B172" s="226"/>
      <c r="C172" s="215"/>
      <c r="D172" s="215"/>
      <c r="E172" s="227" t="s">
        <v>6</v>
      </c>
      <c r="F172" s="228">
        <f>SUM(F174,F183,F197,F216,F236)</f>
        <v>65053605</v>
      </c>
      <c r="G172" s="474">
        <f>SUM(G174,G183,G197,G216,G236)</f>
        <v>35167705.82</v>
      </c>
      <c r="H172" s="334">
        <f>SUM(G172*100/F172)</f>
        <v>54.05958027998602</v>
      </c>
      <c r="I172" s="478">
        <f>SUM(I174,I183,I197,I216,I236)</f>
        <v>15860611.06</v>
      </c>
      <c r="J172" s="40"/>
    </row>
    <row r="173" spans="1:10" s="42" customFormat="1" ht="27" customHeight="1">
      <c r="A173" s="229"/>
      <c r="B173" s="230"/>
      <c r="C173" s="231"/>
      <c r="D173" s="231"/>
      <c r="E173" s="232" t="s">
        <v>7</v>
      </c>
      <c r="F173" s="231"/>
      <c r="G173" s="378"/>
      <c r="H173" s="339" t="s">
        <v>111</v>
      </c>
      <c r="I173" s="477"/>
      <c r="J173" s="40"/>
    </row>
    <row r="174" spans="1:10" s="13" customFormat="1" ht="15" customHeight="1">
      <c r="A174" s="33"/>
      <c r="B174" s="99">
        <v>75601</v>
      </c>
      <c r="C174" s="31"/>
      <c r="D174" s="32"/>
      <c r="E174" s="100" t="s">
        <v>8</v>
      </c>
      <c r="F174" s="126">
        <f>SUM(F177:F178)</f>
        <v>50000</v>
      </c>
      <c r="G174" s="468">
        <f>SUM(G175)</f>
        <v>65046.259999999995</v>
      </c>
      <c r="H174" s="338">
        <f>SUM(G174*100/F174)</f>
        <v>130.09251999999998</v>
      </c>
      <c r="I174" s="443">
        <f>SUM(I177:I178)</f>
        <v>31074.61</v>
      </c>
      <c r="J174" s="12"/>
    </row>
    <row r="175" spans="1:10" s="13" customFormat="1" ht="12.75">
      <c r="A175" s="10"/>
      <c r="B175" s="245"/>
      <c r="C175" s="200"/>
      <c r="D175" s="38"/>
      <c r="E175" s="243" t="s">
        <v>34</v>
      </c>
      <c r="F175" s="244">
        <f>SUM(F177:F179)</f>
        <v>50000</v>
      </c>
      <c r="G175" s="296">
        <f>SUM(G177:G179)</f>
        <v>65046.259999999995</v>
      </c>
      <c r="H175" s="322">
        <f>SUM(G175*100/F175)</f>
        <v>130.09251999999998</v>
      </c>
      <c r="I175" s="359">
        <f>SUM(I177:I178)</f>
        <v>31074.61</v>
      </c>
      <c r="J175" s="12"/>
    </row>
    <row r="176" spans="1:10" s="13" customFormat="1" ht="12.75">
      <c r="A176" s="10"/>
      <c r="B176" s="245"/>
      <c r="C176" s="14"/>
      <c r="D176" s="26"/>
      <c r="E176" s="250" t="s">
        <v>35</v>
      </c>
      <c r="F176" s="244"/>
      <c r="G176" s="371"/>
      <c r="H176" s="337" t="s">
        <v>111</v>
      </c>
      <c r="I176" s="366"/>
      <c r="J176" s="12"/>
    </row>
    <row r="177" spans="1:10" s="51" customFormat="1" ht="14.25" customHeight="1">
      <c r="A177" s="45"/>
      <c r="B177" s="317"/>
      <c r="C177" s="356"/>
      <c r="D177" s="102">
        <v>350</v>
      </c>
      <c r="E177" s="103" t="s">
        <v>61</v>
      </c>
      <c r="F177" s="115">
        <v>50000</v>
      </c>
      <c r="G177" s="467">
        <v>64985.09</v>
      </c>
      <c r="H177" s="322">
        <f>SUM(G177*100/F177)</f>
        <v>129.97018</v>
      </c>
      <c r="I177" s="413">
        <v>31074.61</v>
      </c>
      <c r="J177" s="50"/>
    </row>
    <row r="178" spans="1:10" s="51" customFormat="1" ht="12.75">
      <c r="A178" s="53"/>
      <c r="B178" s="52"/>
      <c r="C178" s="116"/>
      <c r="D178" s="116"/>
      <c r="E178" s="118" t="s">
        <v>77</v>
      </c>
      <c r="F178" s="127"/>
      <c r="G178" s="436"/>
      <c r="H178" s="333" t="s">
        <v>111</v>
      </c>
      <c r="I178" s="405" t="s">
        <v>111</v>
      </c>
      <c r="J178" s="50"/>
    </row>
    <row r="179" spans="1:10" s="42" customFormat="1" ht="17.25" customHeight="1">
      <c r="A179" s="125"/>
      <c r="B179" s="86"/>
      <c r="C179" s="179"/>
      <c r="D179" s="263">
        <v>910</v>
      </c>
      <c r="E179" s="275" t="s">
        <v>73</v>
      </c>
      <c r="F179" s="266">
        <v>0</v>
      </c>
      <c r="G179" s="265">
        <v>61.17</v>
      </c>
      <c r="H179" s="656" t="s">
        <v>111</v>
      </c>
      <c r="I179" s="360">
        <v>0</v>
      </c>
      <c r="J179" s="40"/>
    </row>
    <row r="180" spans="1:9" s="110" customFormat="1" ht="12.75">
      <c r="A180" s="106" t="s">
        <v>105</v>
      </c>
      <c r="B180" s="107">
        <v>8</v>
      </c>
      <c r="C180" s="108"/>
      <c r="D180" s="108"/>
      <c r="E180" s="109"/>
      <c r="F180" s="108"/>
      <c r="G180" s="374"/>
      <c r="H180" s="331" t="s">
        <v>111</v>
      </c>
      <c r="I180" s="395"/>
    </row>
    <row r="181" spans="1:9" s="1" customFormat="1" ht="13.5" thickBot="1">
      <c r="A181" s="5"/>
      <c r="B181" s="4"/>
      <c r="C181" s="2"/>
      <c r="D181" s="2"/>
      <c r="E181" s="9"/>
      <c r="F181" s="2"/>
      <c r="G181" s="288"/>
      <c r="H181" s="332" t="s">
        <v>111</v>
      </c>
      <c r="I181" s="397"/>
    </row>
    <row r="182" spans="1:10" s="3" customFormat="1" ht="11.25" customHeight="1" thickBot="1">
      <c r="A182" s="191" t="s">
        <v>75</v>
      </c>
      <c r="B182" s="192" t="s">
        <v>102</v>
      </c>
      <c r="C182" s="907" t="s">
        <v>86</v>
      </c>
      <c r="D182" s="904"/>
      <c r="E182" s="194" t="s">
        <v>74</v>
      </c>
      <c r="F182" s="193" t="s">
        <v>108</v>
      </c>
      <c r="G182" s="209" t="s">
        <v>109</v>
      </c>
      <c r="H182" s="344" t="s">
        <v>110</v>
      </c>
      <c r="I182" s="211" t="s">
        <v>114</v>
      </c>
      <c r="J182" s="6"/>
    </row>
    <row r="183" spans="1:10" s="13" customFormat="1" ht="25.5" customHeight="1">
      <c r="A183" s="24"/>
      <c r="B183" s="113">
        <v>75615</v>
      </c>
      <c r="C183" s="21"/>
      <c r="D183" s="22"/>
      <c r="E183" s="128" t="s">
        <v>9</v>
      </c>
      <c r="F183" s="129">
        <f>SUM(F188:F196)</f>
        <v>15129495</v>
      </c>
      <c r="G183" s="456">
        <f>SUM(G188:G196)</f>
        <v>7921180.2299999995</v>
      </c>
      <c r="H183" s="336">
        <f>SUM(G183*100/F183)</f>
        <v>52.35587988891896</v>
      </c>
      <c r="I183" s="454">
        <f>SUM(I188:I196)</f>
        <v>8806309.97</v>
      </c>
      <c r="J183" s="12"/>
    </row>
    <row r="184" spans="1:10" s="13" customFormat="1" ht="12.75">
      <c r="A184" s="24"/>
      <c r="B184" s="12"/>
      <c r="C184" s="10"/>
      <c r="D184" s="23"/>
      <c r="E184" s="130" t="s">
        <v>11</v>
      </c>
      <c r="F184" s="24"/>
      <c r="G184" s="10"/>
      <c r="H184" s="333" t="s">
        <v>111</v>
      </c>
      <c r="I184" s="475"/>
      <c r="J184" s="12"/>
    </row>
    <row r="185" spans="1:10" s="13" customFormat="1" ht="12.75">
      <c r="A185" s="24"/>
      <c r="B185" s="14"/>
      <c r="C185" s="25"/>
      <c r="D185" s="26"/>
      <c r="E185" s="131" t="s">
        <v>10</v>
      </c>
      <c r="F185" s="27"/>
      <c r="G185" s="25"/>
      <c r="H185" s="335" t="s">
        <v>111</v>
      </c>
      <c r="I185" s="455"/>
      <c r="J185" s="12"/>
    </row>
    <row r="186" spans="1:10" s="13" customFormat="1" ht="12.75">
      <c r="A186" s="10"/>
      <c r="B186" s="245"/>
      <c r="C186" s="200"/>
      <c r="D186" s="38"/>
      <c r="E186" s="243" t="s">
        <v>34</v>
      </c>
      <c r="F186" s="244">
        <f>SUM(F188:F196)</f>
        <v>15129495</v>
      </c>
      <c r="G186" s="296">
        <f>SUM(G188:G196)</f>
        <v>7921180.2299999995</v>
      </c>
      <c r="H186" s="333">
        <f>SUM(G186*100/F186)</f>
        <v>52.35587988891896</v>
      </c>
      <c r="I186" s="359">
        <f>SUM(I188:I196)</f>
        <v>8806309.97</v>
      </c>
      <c r="J186" s="12"/>
    </row>
    <row r="187" spans="1:10" s="13" customFormat="1" ht="12.75">
      <c r="A187" s="10"/>
      <c r="B187" s="245"/>
      <c r="C187" s="14"/>
      <c r="D187" s="26"/>
      <c r="E187" s="250" t="s">
        <v>35</v>
      </c>
      <c r="F187" s="244"/>
      <c r="G187" s="371"/>
      <c r="H187" s="322" t="s">
        <v>111</v>
      </c>
      <c r="I187" s="390"/>
      <c r="J187" s="12"/>
    </row>
    <row r="188" spans="1:10" s="51" customFormat="1" ht="12.75">
      <c r="A188" s="45"/>
      <c r="B188" s="317"/>
      <c r="C188" s="145"/>
      <c r="D188" s="117">
        <v>310</v>
      </c>
      <c r="E188" s="118" t="s">
        <v>59</v>
      </c>
      <c r="F188" s="132">
        <v>14200000</v>
      </c>
      <c r="G188" s="432">
        <v>7410846.33</v>
      </c>
      <c r="H188" s="337">
        <f>SUM(G188*100/F188)</f>
        <v>52.18905866197183</v>
      </c>
      <c r="I188" s="366">
        <v>8269187.01</v>
      </c>
      <c r="J188" s="50"/>
    </row>
    <row r="189" spans="1:10" s="51" customFormat="1" ht="12.75">
      <c r="A189" s="52"/>
      <c r="B189" s="54"/>
      <c r="C189" s="146"/>
      <c r="D189" s="133">
        <v>320</v>
      </c>
      <c r="E189" s="134" t="s">
        <v>76</v>
      </c>
      <c r="F189" s="135">
        <v>10000</v>
      </c>
      <c r="G189" s="301">
        <v>6181</v>
      </c>
      <c r="H189" s="322">
        <f>SUM(G189*100/F189)</f>
        <v>61.81</v>
      </c>
      <c r="I189" s="360">
        <v>3322</v>
      </c>
      <c r="J189" s="50"/>
    </row>
    <row r="190" spans="1:10" s="51" customFormat="1" ht="12.75">
      <c r="A190" s="53"/>
      <c r="B190" s="52"/>
      <c r="C190" s="119"/>
      <c r="D190" s="120">
        <v>330</v>
      </c>
      <c r="E190" s="121" t="s">
        <v>93</v>
      </c>
      <c r="F190" s="274">
        <v>39000</v>
      </c>
      <c r="G190" s="258">
        <v>19988</v>
      </c>
      <c r="H190" s="337">
        <f>SUM(G190*100/F190)</f>
        <v>51.251282051282054</v>
      </c>
      <c r="I190" s="360">
        <v>19893</v>
      </c>
      <c r="J190" s="50"/>
    </row>
    <row r="191" spans="1:10" s="51" customFormat="1" ht="12.75">
      <c r="A191" s="53"/>
      <c r="B191" s="52"/>
      <c r="C191" s="119"/>
      <c r="D191" s="120">
        <v>340</v>
      </c>
      <c r="E191" s="121" t="s">
        <v>101</v>
      </c>
      <c r="F191" s="155">
        <v>411000</v>
      </c>
      <c r="G191" s="433">
        <v>218490.85</v>
      </c>
      <c r="H191" s="337">
        <f>SUM(G191*100/F191)</f>
        <v>53.16079075425791</v>
      </c>
      <c r="I191" s="360">
        <v>311543.96</v>
      </c>
      <c r="J191" s="50"/>
    </row>
    <row r="192" spans="1:10" s="51" customFormat="1" ht="12.75">
      <c r="A192" s="53"/>
      <c r="B192" s="52"/>
      <c r="C192" s="146"/>
      <c r="D192" s="133">
        <v>500</v>
      </c>
      <c r="E192" s="134" t="s">
        <v>96</v>
      </c>
      <c r="F192" s="135">
        <v>50000</v>
      </c>
      <c r="G192" s="301">
        <v>47188</v>
      </c>
      <c r="H192" s="337">
        <f>SUM(G192*100/F192)</f>
        <v>94.376</v>
      </c>
      <c r="I192" s="360">
        <v>4638</v>
      </c>
      <c r="J192" s="50"/>
    </row>
    <row r="193" spans="1:10" s="42" customFormat="1" ht="25.5">
      <c r="A193" s="56"/>
      <c r="B193" s="45"/>
      <c r="C193" s="401"/>
      <c r="D193" s="257">
        <v>640</v>
      </c>
      <c r="E193" s="595" t="s">
        <v>156</v>
      </c>
      <c r="F193" s="596">
        <v>0</v>
      </c>
      <c r="G193" s="596">
        <v>290.8</v>
      </c>
      <c r="H193" s="648" t="s">
        <v>111</v>
      </c>
      <c r="I193" s="360">
        <v>0</v>
      </c>
      <c r="J193" s="40"/>
    </row>
    <row r="194" spans="1:10" s="287" customFormat="1" ht="15" customHeight="1">
      <c r="A194" s="285"/>
      <c r="B194" s="385"/>
      <c r="C194" s="291"/>
      <c r="D194" s="263">
        <v>910</v>
      </c>
      <c r="E194" s="121" t="s">
        <v>73</v>
      </c>
      <c r="F194" s="266">
        <v>10000</v>
      </c>
      <c r="G194" s="265">
        <v>13448.25</v>
      </c>
      <c r="H194" s="322">
        <f>SUM(G194*100/F194)</f>
        <v>134.4825</v>
      </c>
      <c r="I194" s="360">
        <v>197726</v>
      </c>
      <c r="J194" s="286"/>
    </row>
    <row r="195" spans="1:10" s="51" customFormat="1" ht="25.5">
      <c r="A195" s="53"/>
      <c r="B195" s="52"/>
      <c r="C195" s="251"/>
      <c r="D195" s="138">
        <v>2680</v>
      </c>
      <c r="E195" s="103" t="s">
        <v>12</v>
      </c>
      <c r="F195" s="139">
        <v>409495</v>
      </c>
      <c r="G195" s="434">
        <v>204747</v>
      </c>
      <c r="H195" s="322">
        <f>SUM(G195*100/F195)</f>
        <v>49.99987789838704</v>
      </c>
      <c r="I195" s="413">
        <v>0</v>
      </c>
      <c r="J195" s="50"/>
    </row>
    <row r="196" spans="1:10" s="51" customFormat="1" ht="53.25" customHeight="1">
      <c r="A196" s="52"/>
      <c r="B196" s="91"/>
      <c r="C196" s="71"/>
      <c r="D196" s="71"/>
      <c r="E196" s="141" t="s">
        <v>13</v>
      </c>
      <c r="F196" s="140"/>
      <c r="G196" s="379"/>
      <c r="H196" s="335" t="s">
        <v>111</v>
      </c>
      <c r="I196" s="393"/>
      <c r="J196" s="50"/>
    </row>
    <row r="197" spans="1:10" s="13" customFormat="1" ht="25.5">
      <c r="A197" s="24"/>
      <c r="B197" s="321">
        <v>75616</v>
      </c>
      <c r="C197" s="21"/>
      <c r="D197" s="22"/>
      <c r="E197" s="142" t="s">
        <v>14</v>
      </c>
      <c r="F197" s="129">
        <f>SUM(F200)</f>
        <v>13710000</v>
      </c>
      <c r="G197" s="469">
        <f>SUM(G200)</f>
        <v>7615133.149999999</v>
      </c>
      <c r="H197" s="336">
        <f>SUM(G197*100/F197)</f>
        <v>55.54437016776076</v>
      </c>
      <c r="I197" s="454">
        <f>SUM(I200)</f>
        <v>6618079.51</v>
      </c>
      <c r="J197" s="12"/>
    </row>
    <row r="198" spans="1:10" s="13" customFormat="1" ht="12.75">
      <c r="A198" s="24"/>
      <c r="B198" s="23"/>
      <c r="C198" s="10"/>
      <c r="D198" s="23"/>
      <c r="E198" s="143" t="s">
        <v>16</v>
      </c>
      <c r="F198" s="24"/>
      <c r="G198" s="10"/>
      <c r="H198" s="333" t="s">
        <v>111</v>
      </c>
      <c r="I198" s="475"/>
      <c r="J198" s="12"/>
    </row>
    <row r="199" spans="1:10" s="13" customFormat="1" ht="12.75">
      <c r="A199" s="24"/>
      <c r="B199" s="23"/>
      <c r="C199" s="25"/>
      <c r="D199" s="26"/>
      <c r="E199" s="144" t="s">
        <v>15</v>
      </c>
      <c r="F199" s="27"/>
      <c r="G199" s="25"/>
      <c r="H199" s="335" t="s">
        <v>111</v>
      </c>
      <c r="I199" s="455"/>
      <c r="J199" s="12"/>
    </row>
    <row r="200" spans="1:10" s="13" customFormat="1" ht="12.75">
      <c r="A200" s="10"/>
      <c r="B200" s="245"/>
      <c r="C200" s="200"/>
      <c r="D200" s="38"/>
      <c r="E200" s="243" t="s">
        <v>34</v>
      </c>
      <c r="F200" s="244">
        <f>SUM(F202:F215)</f>
        <v>13710000</v>
      </c>
      <c r="G200" s="296">
        <f>SUM(G202:G215)</f>
        <v>7615133.149999999</v>
      </c>
      <c r="H200" s="333">
        <f>SUM(G200*100/F200)</f>
        <v>55.54437016776076</v>
      </c>
      <c r="I200" s="359">
        <f>SUM(I202:I215)</f>
        <v>6618079.51</v>
      </c>
      <c r="J200" s="12"/>
    </row>
    <row r="201" spans="1:10" s="13" customFormat="1" ht="12.75">
      <c r="A201" s="10"/>
      <c r="B201" s="245"/>
      <c r="C201" s="14"/>
      <c r="D201" s="26"/>
      <c r="E201" s="250" t="s">
        <v>35</v>
      </c>
      <c r="F201" s="244"/>
      <c r="G201" s="371"/>
      <c r="H201" s="322" t="s">
        <v>111</v>
      </c>
      <c r="I201" s="366"/>
      <c r="J201" s="12"/>
    </row>
    <row r="202" spans="1:10" s="51" customFormat="1" ht="12.75">
      <c r="A202" s="56"/>
      <c r="B202" s="45"/>
      <c r="C202" s="145"/>
      <c r="D202" s="117">
        <v>310</v>
      </c>
      <c r="E202" s="118" t="s">
        <v>59</v>
      </c>
      <c r="F202" s="132">
        <v>11000000</v>
      </c>
      <c r="G202" s="432">
        <v>5714524.37</v>
      </c>
      <c r="H202" s="352">
        <f aca="true" t="shared" si="0" ref="H202:H207">SUM(G202*100/F202)</f>
        <v>51.950221545454546</v>
      </c>
      <c r="I202" s="366">
        <v>5663604.17</v>
      </c>
      <c r="J202" s="50"/>
    </row>
    <row r="203" spans="1:10" s="51" customFormat="1" ht="12.75">
      <c r="A203" s="52"/>
      <c r="B203" s="54"/>
      <c r="C203" s="146"/>
      <c r="D203" s="133">
        <v>320</v>
      </c>
      <c r="E203" s="134" t="s">
        <v>76</v>
      </c>
      <c r="F203" s="137">
        <v>520000</v>
      </c>
      <c r="G203" s="435">
        <v>297908.56</v>
      </c>
      <c r="H203" s="337">
        <f t="shared" si="0"/>
        <v>57.29010769230769</v>
      </c>
      <c r="I203" s="360">
        <v>223831.05</v>
      </c>
      <c r="J203" s="50"/>
    </row>
    <row r="204" spans="1:10" s="51" customFormat="1" ht="12.75">
      <c r="A204" s="53"/>
      <c r="B204" s="52"/>
      <c r="C204" s="146"/>
      <c r="D204" s="133">
        <v>330</v>
      </c>
      <c r="E204" s="134" t="s">
        <v>93</v>
      </c>
      <c r="F204" s="135">
        <v>15000</v>
      </c>
      <c r="G204" s="301">
        <v>11525.91</v>
      </c>
      <c r="H204" s="337">
        <f t="shared" si="0"/>
        <v>76.8394</v>
      </c>
      <c r="I204" s="360">
        <v>4747.76</v>
      </c>
      <c r="J204" s="50"/>
    </row>
    <row r="205" spans="1:10" s="51" customFormat="1" ht="12.75">
      <c r="A205" s="52"/>
      <c r="B205" s="54"/>
      <c r="C205" s="146"/>
      <c r="D205" s="133">
        <v>340</v>
      </c>
      <c r="E205" s="134" t="s">
        <v>101</v>
      </c>
      <c r="F205" s="137">
        <v>546000</v>
      </c>
      <c r="G205" s="435">
        <v>238433.18</v>
      </c>
      <c r="H205" s="322">
        <f t="shared" si="0"/>
        <v>43.66908058608059</v>
      </c>
      <c r="I205" s="360">
        <v>245019.31</v>
      </c>
      <c r="J205" s="50"/>
    </row>
    <row r="206" spans="1:10" s="51" customFormat="1" ht="12.75">
      <c r="A206" s="52"/>
      <c r="B206" s="54"/>
      <c r="C206" s="146"/>
      <c r="D206" s="133">
        <v>360</v>
      </c>
      <c r="E206" s="134" t="s">
        <v>72</v>
      </c>
      <c r="F206" s="137">
        <v>80000</v>
      </c>
      <c r="G206" s="435">
        <v>116609.6</v>
      </c>
      <c r="H206" s="337">
        <f t="shared" si="0"/>
        <v>145.762</v>
      </c>
      <c r="I206" s="360">
        <v>21681.84</v>
      </c>
      <c r="J206" s="50"/>
    </row>
    <row r="207" spans="1:10" s="51" customFormat="1" ht="12.75">
      <c r="A207" s="52"/>
      <c r="B207" s="54"/>
      <c r="C207" s="146"/>
      <c r="D207" s="133">
        <v>370</v>
      </c>
      <c r="E207" s="134" t="s">
        <v>38</v>
      </c>
      <c r="F207" s="135">
        <v>61500</v>
      </c>
      <c r="G207" s="301">
        <v>44439.96</v>
      </c>
      <c r="H207" s="337">
        <f t="shared" si="0"/>
        <v>72.26009756097561</v>
      </c>
      <c r="I207" s="360">
        <v>28161.23</v>
      </c>
      <c r="J207" s="50"/>
    </row>
    <row r="208" spans="1:10" s="51" customFormat="1" ht="12.75">
      <c r="A208" s="52"/>
      <c r="B208" s="54"/>
      <c r="C208" s="146"/>
      <c r="D208" s="133">
        <v>430</v>
      </c>
      <c r="E208" s="134" t="s">
        <v>90</v>
      </c>
      <c r="F208" s="137">
        <v>137500</v>
      </c>
      <c r="G208" s="435">
        <v>29280.5</v>
      </c>
      <c r="H208" s="322">
        <f>SUM(G208*100/F208)</f>
        <v>21.29490909090909</v>
      </c>
      <c r="I208" s="360">
        <v>0</v>
      </c>
      <c r="J208" s="50"/>
    </row>
    <row r="209" spans="1:10" s="51" customFormat="1" ht="12.75">
      <c r="A209" s="104"/>
      <c r="B209" s="91"/>
      <c r="C209" s="146"/>
      <c r="D209" s="133">
        <v>500</v>
      </c>
      <c r="E209" s="134" t="s">
        <v>96</v>
      </c>
      <c r="F209" s="137">
        <v>1300000</v>
      </c>
      <c r="G209" s="435">
        <v>1131369.37</v>
      </c>
      <c r="H209" s="337">
        <f>SUM(G209*100/F209)</f>
        <v>87.02841307692309</v>
      </c>
      <c r="I209" s="360">
        <v>7789.15</v>
      </c>
      <c r="J209" s="50"/>
    </row>
    <row r="210" spans="1:9" s="110" customFormat="1" ht="12.75">
      <c r="A210" s="106" t="s">
        <v>105</v>
      </c>
      <c r="B210" s="107">
        <v>9</v>
      </c>
      <c r="C210" s="108"/>
      <c r="D210" s="108"/>
      <c r="E210" s="109"/>
      <c r="F210" s="108"/>
      <c r="G210" s="374"/>
      <c r="H210" s="331" t="s">
        <v>111</v>
      </c>
      <c r="I210" s="395"/>
    </row>
    <row r="211" spans="1:9" s="1" customFormat="1" ht="13.5" thickBot="1">
      <c r="A211" s="5"/>
      <c r="B211" s="4"/>
      <c r="C211" s="2"/>
      <c r="D211" s="2"/>
      <c r="E211" s="9"/>
      <c r="F211" s="2"/>
      <c r="G211" s="288"/>
      <c r="H211" s="332" t="s">
        <v>111</v>
      </c>
      <c r="I211" s="397"/>
    </row>
    <row r="212" spans="1:10" s="3" customFormat="1" ht="11.25" customHeight="1" thickBot="1">
      <c r="A212" s="191" t="s">
        <v>75</v>
      </c>
      <c r="B212" s="192" t="s">
        <v>102</v>
      </c>
      <c r="C212" s="907" t="s">
        <v>86</v>
      </c>
      <c r="D212" s="904"/>
      <c r="E212" s="194" t="s">
        <v>74</v>
      </c>
      <c r="F212" s="193" t="s">
        <v>108</v>
      </c>
      <c r="G212" s="209" t="s">
        <v>109</v>
      </c>
      <c r="H212" s="344" t="s">
        <v>110</v>
      </c>
      <c r="I212" s="211" t="s">
        <v>114</v>
      </c>
      <c r="J212" s="6"/>
    </row>
    <row r="213" spans="1:10" s="42" customFormat="1" ht="25.5">
      <c r="A213" s="56"/>
      <c r="B213" s="45"/>
      <c r="C213" s="249"/>
      <c r="D213" s="254">
        <v>640</v>
      </c>
      <c r="E213" s="595" t="s">
        <v>156</v>
      </c>
      <c r="F213" s="301">
        <v>0</v>
      </c>
      <c r="G213" s="301">
        <v>10550.94</v>
      </c>
      <c r="H213" s="648" t="s">
        <v>111</v>
      </c>
      <c r="I213" s="360">
        <v>0</v>
      </c>
      <c r="J213" s="40"/>
    </row>
    <row r="214" spans="1:10" s="42" customFormat="1" ht="12.75" hidden="1">
      <c r="A214" s="45"/>
      <c r="B214" s="317"/>
      <c r="C214" s="40"/>
      <c r="D214" s="696">
        <v>880</v>
      </c>
      <c r="E214" s="595" t="s">
        <v>241</v>
      </c>
      <c r="F214" s="697">
        <v>0</v>
      </c>
      <c r="G214" s="660">
        <v>0</v>
      </c>
      <c r="H214" s="648"/>
      <c r="I214" s="360">
        <v>0</v>
      </c>
      <c r="J214" s="40"/>
    </row>
    <row r="215" spans="1:10" s="287" customFormat="1" ht="15.75" customHeight="1">
      <c r="A215" s="285"/>
      <c r="B215" s="508"/>
      <c r="C215" s="291"/>
      <c r="D215" s="263">
        <v>910</v>
      </c>
      <c r="E215" s="121" t="s">
        <v>73</v>
      </c>
      <c r="F215" s="266">
        <v>50000</v>
      </c>
      <c r="G215" s="265">
        <v>20490.76</v>
      </c>
      <c r="H215" s="337">
        <f>SUM(G215*100/F215)</f>
        <v>40.981519999999996</v>
      </c>
      <c r="I215" s="360">
        <v>423245</v>
      </c>
      <c r="J215" s="286"/>
    </row>
    <row r="216" spans="1:10" s="13" customFormat="1" ht="38.25">
      <c r="A216" s="24"/>
      <c r="B216" s="357">
        <v>75618</v>
      </c>
      <c r="C216" s="11"/>
      <c r="D216" s="28"/>
      <c r="E216" s="43" t="s">
        <v>17</v>
      </c>
      <c r="F216" s="44">
        <f>SUM(F217)</f>
        <v>1675000</v>
      </c>
      <c r="G216" s="44">
        <f>SUM(G217)</f>
        <v>2324184.33</v>
      </c>
      <c r="H216" s="336">
        <f>SUM(G216*100/F216)</f>
        <v>138.75727343283583</v>
      </c>
      <c r="I216" s="437">
        <f>SUM(I220:I231)</f>
        <v>405146.97</v>
      </c>
      <c r="J216" s="12"/>
    </row>
    <row r="217" spans="1:10" s="13" customFormat="1" ht="12.75">
      <c r="A217" s="10"/>
      <c r="B217" s="245"/>
      <c r="C217" s="200"/>
      <c r="D217" s="38"/>
      <c r="E217" s="243" t="s">
        <v>34</v>
      </c>
      <c r="F217" s="244">
        <f>SUM(F219:F232)</f>
        <v>1675000</v>
      </c>
      <c r="G217" s="244">
        <f>SUM(G219:G232)</f>
        <v>2324184.33</v>
      </c>
      <c r="H217" s="322">
        <f>SUM(G217*100/F217)</f>
        <v>138.75727343283583</v>
      </c>
      <c r="I217" s="359">
        <f>SUM(I220:I232)</f>
        <v>405146.97</v>
      </c>
      <c r="J217" s="12"/>
    </row>
    <row r="218" spans="1:10" s="13" customFormat="1" ht="12.75">
      <c r="A218" s="10"/>
      <c r="B218" s="245"/>
      <c r="C218" s="14"/>
      <c r="D218" s="26"/>
      <c r="E218" s="250" t="s">
        <v>35</v>
      </c>
      <c r="F218" s="244"/>
      <c r="G218" s="298"/>
      <c r="H218" s="337" t="s">
        <v>111</v>
      </c>
      <c r="I218" s="366"/>
      <c r="J218" s="12"/>
    </row>
    <row r="219" spans="1:9" s="734" customFormat="1" ht="25.5">
      <c r="A219" s="806"/>
      <c r="B219" s="807"/>
      <c r="D219" s="808">
        <v>270</v>
      </c>
      <c r="E219" s="809" t="s">
        <v>281</v>
      </c>
      <c r="F219" s="733">
        <v>0</v>
      </c>
      <c r="G219" s="733">
        <v>199057.05</v>
      </c>
      <c r="H219" s="648" t="s">
        <v>111</v>
      </c>
      <c r="I219" s="740">
        <v>0</v>
      </c>
    </row>
    <row r="220" spans="1:10" s="51" customFormat="1" ht="12.75">
      <c r="A220" s="56"/>
      <c r="B220" s="45"/>
      <c r="C220" s="249"/>
      <c r="D220" s="133">
        <v>410</v>
      </c>
      <c r="E220" s="134" t="s">
        <v>68</v>
      </c>
      <c r="F220" s="137">
        <v>350000</v>
      </c>
      <c r="G220" s="435">
        <v>192692.06</v>
      </c>
      <c r="H220" s="322">
        <f>SUM(G220*100/F220)</f>
        <v>55.054874285714284</v>
      </c>
      <c r="I220" s="360">
        <v>0</v>
      </c>
      <c r="J220" s="50"/>
    </row>
    <row r="221" spans="1:10" s="51" customFormat="1" ht="12.75">
      <c r="A221" s="53"/>
      <c r="B221" s="52"/>
      <c r="C221" s="146"/>
      <c r="D221" s="133">
        <v>460</v>
      </c>
      <c r="E221" s="134" t="s">
        <v>81</v>
      </c>
      <c r="F221" s="137">
        <v>10000</v>
      </c>
      <c r="G221" s="435">
        <v>1005.84</v>
      </c>
      <c r="H221" s="337">
        <f>SUM(G221*100/F221)</f>
        <v>10.0584</v>
      </c>
      <c r="I221" s="360">
        <v>0</v>
      </c>
      <c r="J221" s="50"/>
    </row>
    <row r="222" spans="1:10" s="51" customFormat="1" ht="12.75">
      <c r="A222" s="53"/>
      <c r="B222" s="104"/>
      <c r="C222" s="119"/>
      <c r="D222" s="120">
        <v>480</v>
      </c>
      <c r="E222" s="121" t="s">
        <v>89</v>
      </c>
      <c r="F222" s="155">
        <v>715000</v>
      </c>
      <c r="G222" s="433">
        <v>628654.31</v>
      </c>
      <c r="H222" s="337">
        <f>SUM(G222*100/F222)</f>
        <v>87.92367972027974</v>
      </c>
      <c r="I222" s="360">
        <v>197996.04</v>
      </c>
      <c r="J222" s="50"/>
    </row>
    <row r="223" spans="1:10" s="51" customFormat="1" ht="25.5">
      <c r="A223" s="52"/>
      <c r="B223" s="54"/>
      <c r="C223" s="251"/>
      <c r="D223" s="102">
        <v>490</v>
      </c>
      <c r="E223" s="103" t="s">
        <v>20</v>
      </c>
      <c r="F223" s="139">
        <v>600000</v>
      </c>
      <c r="G223" s="434">
        <v>1277503.87</v>
      </c>
      <c r="H223" s="333">
        <f>SUM(G223*100/F223)</f>
        <v>212.9173116666667</v>
      </c>
      <c r="I223" s="413">
        <v>202388.57</v>
      </c>
      <c r="J223" s="50"/>
    </row>
    <row r="224" spans="1:10" s="51" customFormat="1" ht="63.75">
      <c r="A224" s="53"/>
      <c r="B224" s="52"/>
      <c r="C224" s="116"/>
      <c r="D224" s="116"/>
      <c r="E224" s="603" t="s">
        <v>300</v>
      </c>
      <c r="F224" s="127"/>
      <c r="G224" s="436"/>
      <c r="H224" s="362" t="s">
        <v>111</v>
      </c>
      <c r="I224" s="405"/>
      <c r="J224" s="50"/>
    </row>
    <row r="225" spans="1:10" s="51" customFormat="1" ht="51" hidden="1">
      <c r="A225" s="53"/>
      <c r="B225" s="52"/>
      <c r="C225" s="116"/>
      <c r="D225" s="254">
        <v>580</v>
      </c>
      <c r="E225" s="691" t="s">
        <v>244</v>
      </c>
      <c r="F225" s="301">
        <v>0</v>
      </c>
      <c r="G225" s="301">
        <v>0</v>
      </c>
      <c r="H225" s="648"/>
      <c r="I225" s="360">
        <v>0</v>
      </c>
      <c r="J225" s="50"/>
    </row>
    <row r="226" spans="1:10" s="51" customFormat="1" ht="12.75" hidden="1">
      <c r="A226" s="53"/>
      <c r="B226" s="52"/>
      <c r="C226" s="116"/>
      <c r="D226" s="254">
        <v>590</v>
      </c>
      <c r="E226" s="264" t="s">
        <v>242</v>
      </c>
      <c r="F226" s="301">
        <v>0</v>
      </c>
      <c r="G226" s="301">
        <v>0</v>
      </c>
      <c r="H226" s="651"/>
      <c r="I226" s="360">
        <v>0</v>
      </c>
      <c r="J226" s="50"/>
    </row>
    <row r="227" spans="1:10" s="42" customFormat="1" ht="25.5">
      <c r="A227" s="56"/>
      <c r="B227" s="45"/>
      <c r="C227" s="249"/>
      <c r="D227" s="254">
        <v>640</v>
      </c>
      <c r="E227" s="595" t="s">
        <v>156</v>
      </c>
      <c r="F227" s="301">
        <v>0</v>
      </c>
      <c r="G227" s="301">
        <v>1989.4</v>
      </c>
      <c r="H227" s="646" t="s">
        <v>111</v>
      </c>
      <c r="I227" s="360">
        <v>0</v>
      </c>
      <c r="J227" s="40"/>
    </row>
    <row r="228" spans="1:10" s="42" customFormat="1" ht="28.5" customHeight="1">
      <c r="A228" s="56"/>
      <c r="B228" s="45"/>
      <c r="C228" s="401"/>
      <c r="D228" s="257">
        <v>690</v>
      </c>
      <c r="E228" s="275" t="s">
        <v>202</v>
      </c>
      <c r="F228" s="596">
        <v>0</v>
      </c>
      <c r="G228" s="301">
        <v>4000</v>
      </c>
      <c r="H228" s="650" t="s">
        <v>111</v>
      </c>
      <c r="I228" s="360">
        <v>0</v>
      </c>
      <c r="J228" s="40"/>
    </row>
    <row r="229" spans="1:10" s="42" customFormat="1" ht="15.75" customHeight="1">
      <c r="A229" s="56"/>
      <c r="B229" s="45"/>
      <c r="C229" s="179"/>
      <c r="D229" s="263">
        <v>910</v>
      </c>
      <c r="E229" s="275" t="s">
        <v>73</v>
      </c>
      <c r="F229" s="266">
        <v>0</v>
      </c>
      <c r="G229" s="265">
        <v>19132.33</v>
      </c>
      <c r="H229" s="648" t="s">
        <v>111</v>
      </c>
      <c r="I229" s="360">
        <v>1811</v>
      </c>
      <c r="J229" s="40"/>
    </row>
    <row r="230" spans="1:10" s="42" customFormat="1" ht="12.75">
      <c r="A230" s="125"/>
      <c r="B230" s="86"/>
      <c r="C230" s="58"/>
      <c r="D230" s="594">
        <v>920</v>
      </c>
      <c r="E230" s="595" t="s">
        <v>133</v>
      </c>
      <c r="F230" s="507">
        <v>0</v>
      </c>
      <c r="G230" s="507">
        <v>149.47</v>
      </c>
      <c r="H230" s="656" t="s">
        <v>111</v>
      </c>
      <c r="I230" s="366">
        <v>2951.36</v>
      </c>
      <c r="J230" s="40"/>
    </row>
    <row r="231" spans="1:10" s="42" customFormat="1" ht="25.5" hidden="1">
      <c r="A231" s="56"/>
      <c r="B231" s="45"/>
      <c r="C231" s="40"/>
      <c r="D231" s="696">
        <v>2680</v>
      </c>
      <c r="E231" s="55" t="s">
        <v>12</v>
      </c>
      <c r="F231" s="805">
        <v>0</v>
      </c>
      <c r="G231" s="660">
        <v>0</v>
      </c>
      <c r="H231" s="354" t="e">
        <f>SUM(G231*100/F231)</f>
        <v>#DIV/0!</v>
      </c>
      <c r="I231" s="409">
        <v>0</v>
      </c>
      <c r="J231" s="40"/>
    </row>
    <row r="232" spans="1:10" s="42" customFormat="1" ht="51" hidden="1">
      <c r="A232" s="56"/>
      <c r="B232" s="125"/>
      <c r="C232" s="58"/>
      <c r="D232" s="594"/>
      <c r="E232" s="124" t="s">
        <v>245</v>
      </c>
      <c r="F232" s="549"/>
      <c r="G232" s="464"/>
      <c r="H232" s="368" t="s">
        <v>111</v>
      </c>
      <c r="I232" s="405"/>
      <c r="J232" s="40"/>
    </row>
    <row r="233" spans="1:9" s="110" customFormat="1" ht="12.75">
      <c r="A233" s="106" t="s">
        <v>105</v>
      </c>
      <c r="B233" s="107">
        <v>10</v>
      </c>
      <c r="C233" s="108"/>
      <c r="D233" s="108"/>
      <c r="E233" s="109"/>
      <c r="F233" s="108"/>
      <c r="G233" s="374"/>
      <c r="H233" s="331" t="s">
        <v>111</v>
      </c>
      <c r="I233" s="395"/>
    </row>
    <row r="234" spans="1:9" s="1" customFormat="1" ht="13.5" thickBot="1">
      <c r="A234" s="5"/>
      <c r="B234" s="4"/>
      <c r="C234" s="2"/>
      <c r="D234" s="2"/>
      <c r="E234" s="9"/>
      <c r="F234" s="2"/>
      <c r="G234" s="288"/>
      <c r="H234" s="332" t="s">
        <v>111</v>
      </c>
      <c r="I234" s="397"/>
    </row>
    <row r="235" spans="1:10" s="3" customFormat="1" ht="11.25" customHeight="1" thickBot="1">
      <c r="A235" s="191" t="s">
        <v>75</v>
      </c>
      <c r="B235" s="192" t="s">
        <v>102</v>
      </c>
      <c r="C235" s="907" t="s">
        <v>86</v>
      </c>
      <c r="D235" s="904"/>
      <c r="E235" s="194" t="s">
        <v>74</v>
      </c>
      <c r="F235" s="193" t="s">
        <v>108</v>
      </c>
      <c r="G235" s="209" t="s">
        <v>109</v>
      </c>
      <c r="H235" s="344" t="s">
        <v>110</v>
      </c>
      <c r="I235" s="211" t="s">
        <v>114</v>
      </c>
      <c r="J235" s="6"/>
    </row>
    <row r="236" spans="1:10" s="13" customFormat="1" ht="25.5">
      <c r="A236" s="24"/>
      <c r="B236" s="866">
        <v>75621</v>
      </c>
      <c r="C236" s="28"/>
      <c r="D236" s="28"/>
      <c r="E236" s="59" t="s">
        <v>19</v>
      </c>
      <c r="F236" s="698">
        <f>SUM(F239:F240)</f>
        <v>34489110</v>
      </c>
      <c r="G236" s="418">
        <f>SUM(G239:G240)</f>
        <v>17242161.85</v>
      </c>
      <c r="H236" s="338">
        <f>SUM(G236*100/F236)</f>
        <v>49.99306114306807</v>
      </c>
      <c r="I236" s="476">
        <f>SUM(I239:I240)</f>
        <v>0</v>
      </c>
      <c r="J236" s="12"/>
    </row>
    <row r="237" spans="1:10" s="13" customFormat="1" ht="12.75">
      <c r="A237" s="10"/>
      <c r="B237" s="247"/>
      <c r="C237" s="200"/>
      <c r="D237" s="38"/>
      <c r="E237" s="243" t="s">
        <v>34</v>
      </c>
      <c r="F237" s="244">
        <f>SUM(F239:F240)</f>
        <v>34489110</v>
      </c>
      <c r="G237" s="296">
        <f>SUM(G239:G240)</f>
        <v>17242161.85</v>
      </c>
      <c r="H237" s="322">
        <f>SUM(G237*100/F237)</f>
        <v>49.99306114306807</v>
      </c>
      <c r="I237" s="360">
        <f>SUM(I239:I240)</f>
        <v>0</v>
      </c>
      <c r="J237" s="12"/>
    </row>
    <row r="238" spans="1:10" s="13" customFormat="1" ht="12.75">
      <c r="A238" s="10"/>
      <c r="B238" s="245"/>
      <c r="C238" s="14"/>
      <c r="D238" s="26"/>
      <c r="E238" s="250" t="s">
        <v>35</v>
      </c>
      <c r="F238" s="244"/>
      <c r="G238" s="298"/>
      <c r="H238" s="322" t="s">
        <v>111</v>
      </c>
      <c r="I238" s="366"/>
      <c r="J238" s="12"/>
    </row>
    <row r="239" spans="1:10" s="51" customFormat="1" ht="12.75">
      <c r="A239" s="147"/>
      <c r="B239" s="41"/>
      <c r="C239" s="148"/>
      <c r="D239" s="133">
        <v>10</v>
      </c>
      <c r="E239" s="134" t="s">
        <v>65</v>
      </c>
      <c r="F239" s="149">
        <v>33302961</v>
      </c>
      <c r="G239" s="438">
        <v>16651482</v>
      </c>
      <c r="H239" s="322">
        <f>SUM(G239*100/F239)</f>
        <v>50.000004504104005</v>
      </c>
      <c r="I239" s="366">
        <v>0</v>
      </c>
      <c r="J239" s="50"/>
    </row>
    <row r="240" spans="1:10" s="51" customFormat="1" ht="13.5" thickBot="1">
      <c r="A240" s="700"/>
      <c r="B240" s="701"/>
      <c r="C240" s="702"/>
      <c r="D240" s="498">
        <v>20</v>
      </c>
      <c r="E240" s="703" t="s">
        <v>64</v>
      </c>
      <c r="F240" s="704">
        <v>1186149</v>
      </c>
      <c r="G240" s="705">
        <v>590679.85</v>
      </c>
      <c r="H240" s="690">
        <f>SUM(G240*100/F240)</f>
        <v>49.79811558244369</v>
      </c>
      <c r="I240" s="360">
        <v>0</v>
      </c>
      <c r="J240" s="50"/>
    </row>
    <row r="241" spans="1:10" s="42" customFormat="1" ht="12.75" hidden="1">
      <c r="A241" s="225">
        <v>757</v>
      </c>
      <c r="B241" s="233"/>
      <c r="C241" s="233"/>
      <c r="D241" s="234"/>
      <c r="E241" s="235" t="s">
        <v>187</v>
      </c>
      <c r="F241" s="236">
        <f>SUM(F242)</f>
        <v>0</v>
      </c>
      <c r="G241" s="236">
        <f>SUM(G242)</f>
        <v>0</v>
      </c>
      <c r="H241" s="558" t="s">
        <v>111</v>
      </c>
      <c r="I241" s="640">
        <f>SUM(I242,I246,I250,)</f>
        <v>0</v>
      </c>
      <c r="J241" s="40"/>
    </row>
    <row r="242" spans="1:10" s="13" customFormat="1" ht="26.25" hidden="1" thickBot="1">
      <c r="A242" s="33"/>
      <c r="B242" s="82">
        <v>75702</v>
      </c>
      <c r="C242" s="11"/>
      <c r="D242" s="28"/>
      <c r="E242" s="59" t="s">
        <v>188</v>
      </c>
      <c r="F242" s="150">
        <f>SUM(F245)</f>
        <v>0</v>
      </c>
      <c r="G242" s="440">
        <f>SUM(G245)</f>
        <v>0</v>
      </c>
      <c r="H242" s="355" t="s">
        <v>111</v>
      </c>
      <c r="I242" s="441">
        <f>SUM(I245)</f>
        <v>0</v>
      </c>
      <c r="J242" s="12"/>
    </row>
    <row r="243" spans="1:10" s="13" customFormat="1" ht="12.75" hidden="1">
      <c r="A243" s="24"/>
      <c r="B243" s="242"/>
      <c r="C243" s="200"/>
      <c r="D243" s="38"/>
      <c r="E243" s="243" t="s">
        <v>34</v>
      </c>
      <c r="F243" s="244">
        <f>SUM(F245)</f>
        <v>0</v>
      </c>
      <c r="G243" s="296">
        <f>SUM(G245)</f>
        <v>0</v>
      </c>
      <c r="H243" s="352" t="s">
        <v>111</v>
      </c>
      <c r="I243" s="359">
        <f>SUM(I245:I245)</f>
        <v>0</v>
      </c>
      <c r="J243" s="12"/>
    </row>
    <row r="244" spans="1:10" s="13" customFormat="1" ht="12.75" hidden="1">
      <c r="A244" s="24"/>
      <c r="B244" s="242"/>
      <c r="C244" s="14"/>
      <c r="D244" s="26"/>
      <c r="E244" s="250" t="s">
        <v>35</v>
      </c>
      <c r="F244" s="244"/>
      <c r="G244" s="298"/>
      <c r="H244" s="352" t="s">
        <v>111</v>
      </c>
      <c r="I244" s="366"/>
      <c r="J244" s="12"/>
    </row>
    <row r="245" spans="1:10" s="42" customFormat="1" ht="26.25" hidden="1" thickBot="1">
      <c r="A245" s="303"/>
      <c r="B245" s="316"/>
      <c r="C245" s="607"/>
      <c r="D245" s="608">
        <v>940</v>
      </c>
      <c r="E245" s="609" t="s">
        <v>211</v>
      </c>
      <c r="F245" s="610">
        <v>0</v>
      </c>
      <c r="G245" s="611">
        <v>0</v>
      </c>
      <c r="H245" s="431"/>
      <c r="I245" s="406">
        <v>0</v>
      </c>
      <c r="J245" s="40"/>
    </row>
    <row r="246" spans="1:10" s="42" customFormat="1" ht="12.75">
      <c r="A246" s="225">
        <v>758</v>
      </c>
      <c r="B246" s="233"/>
      <c r="C246" s="233"/>
      <c r="D246" s="234"/>
      <c r="E246" s="235" t="s">
        <v>80</v>
      </c>
      <c r="F246" s="236">
        <f>SUM(F247,F262,F266,F251)</f>
        <v>23041108</v>
      </c>
      <c r="G246" s="236">
        <f>SUM(G247,G262,G266,G251)</f>
        <v>14642266.22</v>
      </c>
      <c r="H246" s="558">
        <f>SUM(G246*100/F246)</f>
        <v>63.54844662852151</v>
      </c>
      <c r="I246" s="640">
        <f>SUM(I247,I251,I262,I266)</f>
        <v>0</v>
      </c>
      <c r="J246" s="40"/>
    </row>
    <row r="247" spans="1:10" s="13" customFormat="1" ht="25.5">
      <c r="A247" s="33"/>
      <c r="B247" s="82">
        <v>75801</v>
      </c>
      <c r="C247" s="11"/>
      <c r="D247" s="28"/>
      <c r="E247" s="43" t="s">
        <v>18</v>
      </c>
      <c r="F247" s="150">
        <f>SUM(F250)</f>
        <v>22359163</v>
      </c>
      <c r="G247" s="440">
        <f>SUM(G250)</f>
        <v>14056315</v>
      </c>
      <c r="H247" s="355">
        <f>SUM(G247*100/F247)</f>
        <v>62.866016048990744</v>
      </c>
      <c r="I247" s="441">
        <f>SUM(I250)</f>
        <v>0</v>
      </c>
      <c r="J247" s="12"/>
    </row>
    <row r="248" spans="1:10" s="13" customFormat="1" ht="12.75">
      <c r="A248" s="24"/>
      <c r="B248" s="242"/>
      <c r="C248" s="200"/>
      <c r="D248" s="38"/>
      <c r="E248" s="243" t="s">
        <v>34</v>
      </c>
      <c r="F248" s="244">
        <f>SUM(F250)</f>
        <v>22359163</v>
      </c>
      <c r="G248" s="296">
        <f>SUM(G250)</f>
        <v>14056315</v>
      </c>
      <c r="H248" s="352">
        <f>SUM(G248*100/F248)</f>
        <v>62.866016048990744</v>
      </c>
      <c r="I248" s="359">
        <f>SUM(I250:I250)</f>
        <v>0</v>
      </c>
      <c r="J248" s="12"/>
    </row>
    <row r="249" spans="1:10" s="13" customFormat="1" ht="12.75">
      <c r="A249" s="24"/>
      <c r="B249" s="242"/>
      <c r="C249" s="14"/>
      <c r="D249" s="26"/>
      <c r="E249" s="250" t="s">
        <v>35</v>
      </c>
      <c r="F249" s="244"/>
      <c r="G249" s="298"/>
      <c r="H249" s="352" t="s">
        <v>111</v>
      </c>
      <c r="I249" s="366"/>
      <c r="J249" s="12"/>
    </row>
    <row r="250" spans="1:10" s="51" customFormat="1" ht="12.75">
      <c r="A250" s="45"/>
      <c r="B250" s="272"/>
      <c r="C250" s="148"/>
      <c r="D250" s="151">
        <v>2920</v>
      </c>
      <c r="E250" s="134" t="s">
        <v>104</v>
      </c>
      <c r="F250" s="152">
        <v>22359163</v>
      </c>
      <c r="G250" s="439">
        <v>14056315</v>
      </c>
      <c r="H250" s="358">
        <f>SUM(G250*100/F250)</f>
        <v>62.866016048990744</v>
      </c>
      <c r="I250" s="366">
        <v>0</v>
      </c>
      <c r="J250" s="50"/>
    </row>
    <row r="251" spans="1:10" s="13" customFormat="1" ht="12.75">
      <c r="A251" s="24"/>
      <c r="B251" s="165">
        <v>75814</v>
      </c>
      <c r="C251" s="29"/>
      <c r="D251" s="30"/>
      <c r="E251" s="633" t="s">
        <v>217</v>
      </c>
      <c r="F251" s="154">
        <f>SUM(F252)</f>
        <v>466957</v>
      </c>
      <c r="G251" s="154">
        <f>SUM(G252)</f>
        <v>467179.48</v>
      </c>
      <c r="H251" s="657">
        <f>SUM(G251*100/F251)</f>
        <v>100.04764464393938</v>
      </c>
      <c r="I251" s="262">
        <f>SUM(I252)</f>
        <v>0</v>
      </c>
      <c r="J251" s="12"/>
    </row>
    <row r="252" spans="1:10" s="13" customFormat="1" ht="12.75">
      <c r="A252" s="24"/>
      <c r="B252" s="242"/>
      <c r="C252" s="200"/>
      <c r="D252" s="38"/>
      <c r="E252" s="243" t="s">
        <v>34</v>
      </c>
      <c r="F252" s="296">
        <f>SUM(F254:F261)</f>
        <v>466957</v>
      </c>
      <c r="G252" s="296">
        <f>SUM(G254:G261)</f>
        <v>467179.48</v>
      </c>
      <c r="H252" s="597">
        <f>SUM(G252*100/F252)</f>
        <v>100.04764464393938</v>
      </c>
      <c r="I252" s="296">
        <f>SUM(I254:I261)</f>
        <v>0</v>
      </c>
      <c r="J252" s="12"/>
    </row>
    <row r="253" spans="1:10" s="13" customFormat="1" ht="12.75">
      <c r="A253" s="24"/>
      <c r="B253" s="531"/>
      <c r="C253" s="200"/>
      <c r="D253" s="38"/>
      <c r="E253" s="250" t="s">
        <v>35</v>
      </c>
      <c r="F253" s="244"/>
      <c r="G253" s="371"/>
      <c r="H253" s="597" t="s">
        <v>111</v>
      </c>
      <c r="I253" s="360"/>
      <c r="J253" s="12"/>
    </row>
    <row r="254" spans="1:10" s="42" customFormat="1" ht="12.75" hidden="1">
      <c r="A254" s="45"/>
      <c r="B254" s="317"/>
      <c r="C254" s="145"/>
      <c r="D254" s="602">
        <v>920</v>
      </c>
      <c r="E254" s="616" t="s">
        <v>133</v>
      </c>
      <c r="F254" s="692">
        <v>0</v>
      </c>
      <c r="G254" s="604">
        <v>0</v>
      </c>
      <c r="H254" s="597" t="e">
        <f>SUM(G254*100/F254)</f>
        <v>#DIV/0!</v>
      </c>
      <c r="I254" s="366">
        <v>0</v>
      </c>
      <c r="J254" s="40"/>
    </row>
    <row r="255" spans="1:10" s="42" customFormat="1" ht="25.5">
      <c r="A255" s="45"/>
      <c r="B255" s="317"/>
      <c r="C255" s="67"/>
      <c r="D255" s="61">
        <v>2010</v>
      </c>
      <c r="E255" s="55" t="s">
        <v>55</v>
      </c>
      <c r="F255" s="481">
        <v>0</v>
      </c>
      <c r="G255" s="484">
        <v>222.48</v>
      </c>
      <c r="H255" s="646" t="s">
        <v>111</v>
      </c>
      <c r="I255" s="413">
        <v>0</v>
      </c>
      <c r="J255" s="40"/>
    </row>
    <row r="256" spans="1:10" s="42" customFormat="1" ht="12.75">
      <c r="A256" s="45"/>
      <c r="B256" s="317"/>
      <c r="C256" s="40"/>
      <c r="D256" s="160"/>
      <c r="E256" s="55" t="s">
        <v>121</v>
      </c>
      <c r="F256" s="482"/>
      <c r="G256" s="403"/>
      <c r="H256" s="558" t="s">
        <v>111</v>
      </c>
      <c r="I256" s="409"/>
      <c r="J256" s="40"/>
    </row>
    <row r="257" spans="1:10" s="42" customFormat="1" ht="114.75">
      <c r="A257" s="125"/>
      <c r="B257" s="86"/>
      <c r="C257" s="58"/>
      <c r="D257" s="64"/>
      <c r="E257" s="480" t="s">
        <v>218</v>
      </c>
      <c r="F257" s="483"/>
      <c r="G257" s="449"/>
      <c r="H257" s="679" t="s">
        <v>111</v>
      </c>
      <c r="I257" s="405"/>
      <c r="J257" s="40"/>
    </row>
    <row r="258" spans="1:9" s="110" customFormat="1" ht="12.75">
      <c r="A258" s="106" t="s">
        <v>105</v>
      </c>
      <c r="B258" s="107">
        <v>11</v>
      </c>
      <c r="C258" s="108"/>
      <c r="D258" s="108"/>
      <c r="E258" s="109"/>
      <c r="F258" s="108"/>
      <c r="G258" s="374"/>
      <c r="H258" s="331" t="s">
        <v>111</v>
      </c>
      <c r="I258" s="395"/>
    </row>
    <row r="259" spans="1:9" s="1" customFormat="1" ht="13.5" thickBot="1">
      <c r="A259" s="5"/>
      <c r="B259" s="4"/>
      <c r="C259" s="2"/>
      <c r="D259" s="2"/>
      <c r="E259" s="9"/>
      <c r="F259" s="2"/>
      <c r="G259" s="288"/>
      <c r="H259" s="332" t="s">
        <v>111</v>
      </c>
      <c r="I259" s="397"/>
    </row>
    <row r="260" spans="1:10" s="3" customFormat="1" ht="11.25" customHeight="1" thickBot="1">
      <c r="A260" s="191" t="s">
        <v>75</v>
      </c>
      <c r="B260" s="192" t="s">
        <v>102</v>
      </c>
      <c r="C260" s="907" t="s">
        <v>86</v>
      </c>
      <c r="D260" s="904"/>
      <c r="E260" s="194" t="s">
        <v>74</v>
      </c>
      <c r="F260" s="193" t="s">
        <v>108</v>
      </c>
      <c r="G260" s="209" t="s">
        <v>109</v>
      </c>
      <c r="H260" s="343" t="s">
        <v>110</v>
      </c>
      <c r="I260" s="211" t="s">
        <v>114</v>
      </c>
      <c r="J260" s="6"/>
    </row>
    <row r="261" spans="1:10" s="42" customFormat="1" ht="153">
      <c r="A261" s="45"/>
      <c r="B261" s="869"/>
      <c r="C261" s="40"/>
      <c r="D261" s="707">
        <v>2700</v>
      </c>
      <c r="E261" s="706" t="s">
        <v>278</v>
      </c>
      <c r="F261" s="547">
        <v>466957</v>
      </c>
      <c r="G261" s="421">
        <v>466957</v>
      </c>
      <c r="H261" s="354">
        <f>SUM(G261*100/F261)</f>
        <v>100</v>
      </c>
      <c r="I261" s="405">
        <v>0</v>
      </c>
      <c r="J261" s="40"/>
    </row>
    <row r="262" spans="1:10" s="13" customFormat="1" ht="12.75">
      <c r="A262" s="24"/>
      <c r="B262" s="165">
        <v>75815</v>
      </c>
      <c r="C262" s="29"/>
      <c r="D262" s="30"/>
      <c r="E262" s="153" t="s">
        <v>127</v>
      </c>
      <c r="F262" s="114">
        <f>SUM(F263)</f>
        <v>0</v>
      </c>
      <c r="G262" s="407">
        <f>SUM(G263)</f>
        <v>11275.74</v>
      </c>
      <c r="H262" s="658" t="s">
        <v>111</v>
      </c>
      <c r="I262" s="262">
        <f>SUM(I269,I263)</f>
        <v>0</v>
      </c>
      <c r="J262" s="12"/>
    </row>
    <row r="263" spans="1:10" s="13" customFormat="1" ht="12.75">
      <c r="A263" s="24"/>
      <c r="B263" s="242"/>
      <c r="C263" s="200"/>
      <c r="D263" s="38"/>
      <c r="E263" s="243" t="s">
        <v>34</v>
      </c>
      <c r="F263" s="244">
        <f>SUM(F265)</f>
        <v>0</v>
      </c>
      <c r="G263" s="296">
        <f>SUM(G265)</f>
        <v>11275.74</v>
      </c>
      <c r="H263" s="646" t="s">
        <v>111</v>
      </c>
      <c r="I263" s="359">
        <f>SUM(I265)</f>
        <v>0</v>
      </c>
      <c r="J263" s="12"/>
    </row>
    <row r="264" spans="1:10" s="13" customFormat="1" ht="12.75">
      <c r="A264" s="24"/>
      <c r="B264" s="242"/>
      <c r="C264" s="200"/>
      <c r="D264" s="38"/>
      <c r="E264" s="250" t="s">
        <v>35</v>
      </c>
      <c r="F264" s="244"/>
      <c r="G264" s="298"/>
      <c r="H264" s="358" t="s">
        <v>111</v>
      </c>
      <c r="I264" s="360"/>
      <c r="J264" s="12"/>
    </row>
    <row r="265" spans="1:10" s="42" customFormat="1" ht="12.75">
      <c r="A265" s="45"/>
      <c r="B265" s="86"/>
      <c r="C265" s="179"/>
      <c r="D265" s="361">
        <v>2980</v>
      </c>
      <c r="E265" s="172" t="s">
        <v>127</v>
      </c>
      <c r="F265" s="253">
        <v>0</v>
      </c>
      <c r="G265" s="400">
        <v>11275.74</v>
      </c>
      <c r="H265" s="649" t="s">
        <v>111</v>
      </c>
      <c r="I265" s="405">
        <v>0</v>
      </c>
      <c r="J265" s="40"/>
    </row>
    <row r="266" spans="1:10" s="13" customFormat="1" ht="12.75">
      <c r="A266" s="24"/>
      <c r="B266" s="99">
        <v>75831</v>
      </c>
      <c r="C266" s="31"/>
      <c r="D266" s="32"/>
      <c r="E266" s="100" t="s">
        <v>88</v>
      </c>
      <c r="F266" s="114">
        <f>SUM(F269)</f>
        <v>214988</v>
      </c>
      <c r="G266" s="292">
        <f>SUM(G269)</f>
        <v>107496</v>
      </c>
      <c r="H266" s="333">
        <f>SUM(G266*100/F266)</f>
        <v>50.000930284480994</v>
      </c>
      <c r="I266" s="293">
        <f>SUM(I269)</f>
        <v>0</v>
      </c>
      <c r="J266" s="12"/>
    </row>
    <row r="267" spans="1:10" s="13" customFormat="1" ht="12.75">
      <c r="A267" s="24"/>
      <c r="B267" s="242"/>
      <c r="C267" s="200"/>
      <c r="D267" s="38"/>
      <c r="E267" s="243" t="s">
        <v>34</v>
      </c>
      <c r="F267" s="244">
        <f>SUM(F269)</f>
        <v>214988</v>
      </c>
      <c r="G267" s="244">
        <f>SUM(G269)</f>
        <v>107496</v>
      </c>
      <c r="H267" s="322">
        <f>SUM(G267*100/F267)</f>
        <v>50.000930284480994</v>
      </c>
      <c r="I267" s="359">
        <f>SUM(I269:I269)</f>
        <v>0</v>
      </c>
      <c r="J267" s="12"/>
    </row>
    <row r="268" spans="1:10" s="13" customFormat="1" ht="12.75">
      <c r="A268" s="24"/>
      <c r="B268" s="242"/>
      <c r="C268" s="200"/>
      <c r="D268" s="38"/>
      <c r="E268" s="250" t="s">
        <v>35</v>
      </c>
      <c r="F268" s="244"/>
      <c r="G268" s="298"/>
      <c r="H268" s="322" t="s">
        <v>111</v>
      </c>
      <c r="I268" s="360"/>
      <c r="J268" s="12"/>
    </row>
    <row r="269" spans="1:10" s="51" customFormat="1" ht="13.5" thickBot="1">
      <c r="A269" s="303"/>
      <c r="B269" s="316"/>
      <c r="C269" s="709"/>
      <c r="D269" s="710">
        <v>2920</v>
      </c>
      <c r="E269" s="703" t="s">
        <v>104</v>
      </c>
      <c r="F269" s="704">
        <v>214988</v>
      </c>
      <c r="G269" s="705">
        <v>107496</v>
      </c>
      <c r="H269" s="690">
        <f>SUM(G269*100/F269)</f>
        <v>50.000930284480994</v>
      </c>
      <c r="I269" s="406">
        <v>0</v>
      </c>
      <c r="J269" s="50"/>
    </row>
    <row r="270" spans="1:10" s="42" customFormat="1" ht="12.75">
      <c r="A270" s="237">
        <v>801</v>
      </c>
      <c r="B270" s="222"/>
      <c r="C270" s="222"/>
      <c r="D270" s="215"/>
      <c r="E270" s="220" t="s">
        <v>58</v>
      </c>
      <c r="F270" s="223">
        <f>SUM(F271,F294,F299,F322,F326,F340,F346,F332,)</f>
        <v>4621945.8</v>
      </c>
      <c r="G270" s="223">
        <f>SUM(G271,G294,G299,G322,G326,G340,G346,G332,)</f>
        <v>3197122.0999999996</v>
      </c>
      <c r="H270" s="544">
        <f>SUM(G270*100/F270)</f>
        <v>69.17264369478326</v>
      </c>
      <c r="I270" s="708">
        <f>SUM(I271,I294,I299,I322,I326,I346,I332)</f>
        <v>43590.94</v>
      </c>
      <c r="J270" s="40"/>
    </row>
    <row r="271" spans="1:10" s="13" customFormat="1" ht="12.75">
      <c r="A271" s="33"/>
      <c r="B271" s="82">
        <v>80101</v>
      </c>
      <c r="C271" s="11"/>
      <c r="D271" s="28"/>
      <c r="E271" s="43" t="s">
        <v>84</v>
      </c>
      <c r="F271" s="83">
        <f>SUM(F292,F272,)</f>
        <v>116792</v>
      </c>
      <c r="G271" s="83">
        <f>SUM(G292,G272,)</f>
        <v>93971.87999999999</v>
      </c>
      <c r="H271" s="336">
        <f>SUM(G271*100/F271)</f>
        <v>80.46088773203643</v>
      </c>
      <c r="I271" s="262">
        <f>SUM(I272)</f>
        <v>1023.12</v>
      </c>
      <c r="J271" s="12"/>
    </row>
    <row r="272" spans="1:10" s="13" customFormat="1" ht="12.75">
      <c r="A272" s="10"/>
      <c r="B272" s="245"/>
      <c r="C272" s="200"/>
      <c r="D272" s="38"/>
      <c r="E272" s="243" t="s">
        <v>34</v>
      </c>
      <c r="F272" s="244">
        <f>SUM(F274:F290)</f>
        <v>116792</v>
      </c>
      <c r="G272" s="244">
        <f>SUM(G274:G290)</f>
        <v>93971.87999999999</v>
      </c>
      <c r="H272" s="322">
        <f>SUM(G272*100/F272)</f>
        <v>80.46088773203643</v>
      </c>
      <c r="I272" s="359">
        <f>SUM(I274:I289)</f>
        <v>1023.12</v>
      </c>
      <c r="J272" s="12"/>
    </row>
    <row r="273" spans="1:10" s="13" customFormat="1" ht="12.75">
      <c r="A273" s="10"/>
      <c r="B273" s="245"/>
      <c r="C273" s="14"/>
      <c r="D273" s="26"/>
      <c r="E273" s="250" t="s">
        <v>35</v>
      </c>
      <c r="F273" s="244"/>
      <c r="G273" s="298"/>
      <c r="H273" s="322" t="s">
        <v>111</v>
      </c>
      <c r="I273" s="366"/>
      <c r="J273" s="12"/>
    </row>
    <row r="274" spans="1:10" s="51" customFormat="1" ht="13.5" customHeight="1">
      <c r="A274" s="56"/>
      <c r="B274" s="45"/>
      <c r="C274" s="67"/>
      <c r="D274" s="61">
        <v>750</v>
      </c>
      <c r="E274" s="48" t="s">
        <v>79</v>
      </c>
      <c r="F274" s="78">
        <v>53187</v>
      </c>
      <c r="G274" s="453">
        <v>33616.74</v>
      </c>
      <c r="H274" s="322">
        <f>SUM(G274*100/F274)</f>
        <v>63.204805685599865</v>
      </c>
      <c r="I274" s="413">
        <v>607.5</v>
      </c>
      <c r="J274" s="50"/>
    </row>
    <row r="275" spans="1:10" s="51" customFormat="1" ht="12.75">
      <c r="A275" s="53"/>
      <c r="B275" s="52"/>
      <c r="C275" s="50"/>
      <c r="D275" s="50"/>
      <c r="E275" s="55" t="s">
        <v>21</v>
      </c>
      <c r="F275" s="50"/>
      <c r="G275" s="56"/>
      <c r="H275" s="333" t="s">
        <v>122</v>
      </c>
      <c r="I275" s="409"/>
      <c r="J275" s="50"/>
    </row>
    <row r="276" spans="1:10" s="51" customFormat="1" ht="12.75">
      <c r="A276" s="53"/>
      <c r="B276" s="52"/>
      <c r="C276" s="50"/>
      <c r="D276" s="50"/>
      <c r="E276" s="55" t="s">
        <v>57</v>
      </c>
      <c r="F276" s="50"/>
      <c r="G276" s="56"/>
      <c r="H276" s="333" t="s">
        <v>111</v>
      </c>
      <c r="I276" s="409"/>
      <c r="J276" s="50"/>
    </row>
    <row r="277" spans="1:10" s="51" customFormat="1" ht="29.25" customHeight="1">
      <c r="A277" s="53"/>
      <c r="B277" s="52"/>
      <c r="C277" s="71"/>
      <c r="D277" s="71"/>
      <c r="E277" s="124" t="s">
        <v>118</v>
      </c>
      <c r="F277" s="71"/>
      <c r="G277" s="57"/>
      <c r="H277" s="335" t="s">
        <v>111</v>
      </c>
      <c r="I277" s="405"/>
      <c r="J277" s="50"/>
    </row>
    <row r="278" spans="1:10" s="51" customFormat="1" ht="38.25">
      <c r="A278" s="52"/>
      <c r="B278" s="54"/>
      <c r="C278" s="119"/>
      <c r="D278" s="120">
        <v>830</v>
      </c>
      <c r="E278" s="121" t="s">
        <v>164</v>
      </c>
      <c r="F278" s="278">
        <v>34048</v>
      </c>
      <c r="G278" s="470">
        <v>23034.8</v>
      </c>
      <c r="H278" s="337">
        <f>SUM(G278*100/F278)</f>
        <v>67.65390037593986</v>
      </c>
      <c r="I278" s="360">
        <v>0</v>
      </c>
      <c r="J278" s="50"/>
    </row>
    <row r="279" spans="1:10" s="51" customFormat="1" ht="25.5" customHeight="1">
      <c r="A279" s="104"/>
      <c r="B279" s="91"/>
      <c r="C279" s="119"/>
      <c r="D279" s="120">
        <v>920</v>
      </c>
      <c r="E279" s="121" t="s">
        <v>119</v>
      </c>
      <c r="F279" s="278">
        <v>1410</v>
      </c>
      <c r="G279" s="470">
        <v>6083.18</v>
      </c>
      <c r="H279" s="337">
        <f>SUM(G279*100/F279)</f>
        <v>431.4312056737589</v>
      </c>
      <c r="I279" s="360">
        <v>0</v>
      </c>
      <c r="J279" s="50"/>
    </row>
    <row r="280" spans="1:9" s="110" customFormat="1" ht="12.75">
      <c r="A280" s="106" t="s">
        <v>105</v>
      </c>
      <c r="B280" s="107">
        <v>12</v>
      </c>
      <c r="C280" s="108"/>
      <c r="D280" s="108"/>
      <c r="E280" s="109"/>
      <c r="F280" s="108"/>
      <c r="G280" s="374"/>
      <c r="H280" s="331" t="s">
        <v>111</v>
      </c>
      <c r="I280" s="395"/>
    </row>
    <row r="281" spans="1:10" s="3" customFormat="1" ht="81.75" customHeight="1" hidden="1" thickBot="1">
      <c r="A281" s="191" t="s">
        <v>75</v>
      </c>
      <c r="B281" s="192" t="s">
        <v>102</v>
      </c>
      <c r="C281" s="907" t="s">
        <v>86</v>
      </c>
      <c r="D281" s="904"/>
      <c r="E281" s="194" t="s">
        <v>74</v>
      </c>
      <c r="F281" s="193" t="s">
        <v>108</v>
      </c>
      <c r="G281" s="209" t="s">
        <v>109</v>
      </c>
      <c r="H281" s="343" t="s">
        <v>110</v>
      </c>
      <c r="I281" s="211" t="s">
        <v>114</v>
      </c>
      <c r="J281" s="6"/>
    </row>
    <row r="282" spans="1:10" s="42" customFormat="1" ht="81.75" customHeight="1" hidden="1">
      <c r="A282" s="45"/>
      <c r="B282" s="317"/>
      <c r="C282" s="58"/>
      <c r="D282" s="64">
        <v>870</v>
      </c>
      <c r="E282" s="560" t="s">
        <v>177</v>
      </c>
      <c r="F282" s="506">
        <v>0</v>
      </c>
      <c r="G282" s="507">
        <v>0</v>
      </c>
      <c r="H282" s="327" t="s">
        <v>111</v>
      </c>
      <c r="I282" s="366">
        <v>0</v>
      </c>
      <c r="J282" s="40"/>
    </row>
    <row r="283" spans="1:10" s="42" customFormat="1" ht="81.75" customHeight="1" hidden="1">
      <c r="A283" s="56"/>
      <c r="B283" s="45"/>
      <c r="C283" s="67"/>
      <c r="D283" s="111">
        <v>6257</v>
      </c>
      <c r="E283" s="533" t="s">
        <v>158</v>
      </c>
      <c r="F283" s="49">
        <v>0</v>
      </c>
      <c r="G283" s="387">
        <v>0</v>
      </c>
      <c r="H283" s="329" t="e">
        <f>SUM(G283*100/F283)</f>
        <v>#DIV/0!</v>
      </c>
      <c r="I283" s="413">
        <v>0</v>
      </c>
      <c r="J283" s="40"/>
    </row>
    <row r="284" spans="1:10" s="350" customFormat="1" ht="81.75" customHeight="1" hidden="1">
      <c r="A284" s="532"/>
      <c r="B284" s="347"/>
      <c r="C284" s="348"/>
      <c r="D284" s="348"/>
      <c r="E284" s="534" t="s">
        <v>166</v>
      </c>
      <c r="F284" s="520" t="s">
        <v>111</v>
      </c>
      <c r="G284" s="351" t="s">
        <v>111</v>
      </c>
      <c r="H284" s="353" t="s">
        <v>111</v>
      </c>
      <c r="I284" s="391"/>
      <c r="J284" s="349"/>
    </row>
    <row r="285" spans="1:9" s="110" customFormat="1" ht="12.75" hidden="1">
      <c r="A285" s="106" t="s">
        <v>105</v>
      </c>
      <c r="B285" s="107">
        <v>11</v>
      </c>
      <c r="C285" s="108"/>
      <c r="D285" s="108"/>
      <c r="E285" s="109"/>
      <c r="F285" s="108"/>
      <c r="G285" s="374"/>
      <c r="H285" s="331" t="s">
        <v>111</v>
      </c>
      <c r="I285" s="395"/>
    </row>
    <row r="286" spans="1:9" s="1" customFormat="1" ht="13.5" thickBot="1">
      <c r="A286" s="5"/>
      <c r="B286" s="4"/>
      <c r="C286" s="2"/>
      <c r="D286" s="2"/>
      <c r="E286" s="9"/>
      <c r="F286" s="2"/>
      <c r="G286" s="288"/>
      <c r="H286" s="332" t="s">
        <v>111</v>
      </c>
      <c r="I286" s="397"/>
    </row>
    <row r="287" spans="1:10" s="3" customFormat="1" ht="11.25" customHeight="1" thickBot="1">
      <c r="A287" s="191" t="s">
        <v>75</v>
      </c>
      <c r="B287" s="192" t="s">
        <v>102</v>
      </c>
      <c r="C287" s="907" t="s">
        <v>86</v>
      </c>
      <c r="D287" s="904"/>
      <c r="E287" s="194" t="s">
        <v>74</v>
      </c>
      <c r="F287" s="193" t="s">
        <v>108</v>
      </c>
      <c r="G287" s="209" t="s">
        <v>109</v>
      </c>
      <c r="H287" s="343" t="s">
        <v>110</v>
      </c>
      <c r="I287" s="211" t="s">
        <v>114</v>
      </c>
      <c r="J287" s="6"/>
    </row>
    <row r="288" spans="1:10" s="51" customFormat="1" ht="53.25" customHeight="1" hidden="1">
      <c r="A288" s="52"/>
      <c r="B288" s="54"/>
      <c r="C288" s="93"/>
      <c r="D288" s="318">
        <v>960</v>
      </c>
      <c r="E288" s="319" t="s">
        <v>51</v>
      </c>
      <c r="F288" s="320">
        <v>0</v>
      </c>
      <c r="G288" s="266">
        <v>0</v>
      </c>
      <c r="H288" s="337" t="e">
        <f>SUM(G288*100/F288)</f>
        <v>#DIV/0!</v>
      </c>
      <c r="I288" s="360">
        <v>0</v>
      </c>
      <c r="J288" s="50"/>
    </row>
    <row r="289" spans="1:10" s="51" customFormat="1" ht="26.25" customHeight="1">
      <c r="A289" s="52"/>
      <c r="B289" s="52"/>
      <c r="C289" s="146"/>
      <c r="D289" s="133">
        <v>970</v>
      </c>
      <c r="E289" s="255" t="s">
        <v>198</v>
      </c>
      <c r="F289" s="136">
        <v>16147</v>
      </c>
      <c r="G289" s="448">
        <v>19237.16</v>
      </c>
      <c r="H289" s="337">
        <f>SUM(G289*100/F289)</f>
        <v>119.13767263268718</v>
      </c>
      <c r="I289" s="360">
        <v>415.62</v>
      </c>
      <c r="J289" s="50"/>
    </row>
    <row r="290" spans="1:10" s="51" customFormat="1" ht="25.5">
      <c r="A290" s="45"/>
      <c r="B290" s="317"/>
      <c r="C290" s="67"/>
      <c r="D290" s="47">
        <v>2030</v>
      </c>
      <c r="E290" s="48" t="s">
        <v>22</v>
      </c>
      <c r="F290" s="62">
        <v>12000</v>
      </c>
      <c r="G290" s="290">
        <v>12000</v>
      </c>
      <c r="H290" s="322">
        <f>SUM(G290*100/F290)</f>
        <v>100</v>
      </c>
      <c r="I290" s="409">
        <v>0</v>
      </c>
      <c r="J290" s="50"/>
    </row>
    <row r="291" spans="1:10" s="42" customFormat="1" ht="57" customHeight="1">
      <c r="A291" s="52"/>
      <c r="B291" s="104"/>
      <c r="C291" s="71"/>
      <c r="D291" s="91"/>
      <c r="E291" s="480" t="s">
        <v>279</v>
      </c>
      <c r="F291" s="71"/>
      <c r="G291" s="373"/>
      <c r="H291" s="362" t="s">
        <v>111</v>
      </c>
      <c r="I291" s="410"/>
      <c r="J291" s="40"/>
    </row>
    <row r="292" spans="1:10" s="13" customFormat="1" ht="12.75" hidden="1">
      <c r="A292" s="24"/>
      <c r="B292" s="388"/>
      <c r="C292" s="14"/>
      <c r="D292" s="26"/>
      <c r="E292" s="389" t="s">
        <v>36</v>
      </c>
      <c r="F292" s="246">
        <f>SUM(F282:F283)</f>
        <v>0</v>
      </c>
      <c r="G292" s="246">
        <f>SUM(G282:G283)</f>
        <v>0</v>
      </c>
      <c r="H292" s="329" t="e">
        <f>SUM(G292*100/F292)</f>
        <v>#DIV/0!</v>
      </c>
      <c r="I292" s="405">
        <f>SUM(I282:I283)</f>
        <v>0</v>
      </c>
      <c r="J292" s="12"/>
    </row>
    <row r="293" spans="1:10" s="13" customFormat="1" ht="12.75" hidden="1">
      <c r="A293" s="25"/>
      <c r="B293" s="203"/>
      <c r="C293" s="14"/>
      <c r="D293" s="26"/>
      <c r="E293" s="479" t="s">
        <v>35</v>
      </c>
      <c r="F293" s="244"/>
      <c r="G293" s="298"/>
      <c r="H293" s="327" t="s">
        <v>111</v>
      </c>
      <c r="I293" s="360"/>
      <c r="J293" s="12"/>
    </row>
    <row r="294" spans="1:10" s="13" customFormat="1" ht="12.75">
      <c r="A294" s="24"/>
      <c r="B294" s="113">
        <v>80103</v>
      </c>
      <c r="C294" s="11"/>
      <c r="D294" s="28"/>
      <c r="E294" s="43" t="s">
        <v>181</v>
      </c>
      <c r="F294" s="402">
        <f>SUM(F295)</f>
        <v>94900</v>
      </c>
      <c r="G294" s="402">
        <f>SUM(G295)</f>
        <v>62553</v>
      </c>
      <c r="H294" s="336">
        <f>SUM(G294*100/F294)</f>
        <v>65.91464699683878</v>
      </c>
      <c r="I294" s="262">
        <f>SUM(I295)</f>
        <v>3206</v>
      </c>
      <c r="J294" s="12"/>
    </row>
    <row r="295" spans="1:10" s="13" customFormat="1" ht="12.75">
      <c r="A295" s="24"/>
      <c r="B295" s="242"/>
      <c r="C295" s="200"/>
      <c r="D295" s="38"/>
      <c r="E295" s="243" t="s">
        <v>34</v>
      </c>
      <c r="F295" s="296">
        <f>SUM(F297:F298)</f>
        <v>94900</v>
      </c>
      <c r="G295" s="296">
        <f>SUM(G297:G298)</f>
        <v>62553</v>
      </c>
      <c r="H295" s="322">
        <f>SUM(G295*100/F295)</f>
        <v>65.91464699683878</v>
      </c>
      <c r="I295" s="359">
        <f>SUM(I297:I298)</f>
        <v>3206</v>
      </c>
      <c r="J295" s="12"/>
    </row>
    <row r="296" spans="1:10" s="13" customFormat="1" ht="12.75">
      <c r="A296" s="10"/>
      <c r="B296" s="245"/>
      <c r="C296" s="14"/>
      <c r="D296" s="26"/>
      <c r="E296" s="250" t="s">
        <v>35</v>
      </c>
      <c r="F296" s="244"/>
      <c r="G296" s="298"/>
      <c r="H296" s="337" t="s">
        <v>111</v>
      </c>
      <c r="I296" s="366"/>
      <c r="J296" s="12"/>
    </row>
    <row r="297" spans="1:10" s="51" customFormat="1" ht="25.5">
      <c r="A297" s="45"/>
      <c r="B297" s="317"/>
      <c r="C297" s="179"/>
      <c r="D297" s="318">
        <v>660</v>
      </c>
      <c r="E297" s="319" t="s">
        <v>148</v>
      </c>
      <c r="F297" s="524">
        <v>24900</v>
      </c>
      <c r="G297" s="525">
        <v>14861</v>
      </c>
      <c r="H297" s="335">
        <f>SUM(G297*100/F297)</f>
        <v>59.68273092369478</v>
      </c>
      <c r="I297" s="359">
        <v>515</v>
      </c>
      <c r="J297" s="50"/>
    </row>
    <row r="298" spans="1:10" s="51" customFormat="1" ht="38.25">
      <c r="A298" s="52"/>
      <c r="B298" s="104"/>
      <c r="C298" s="116"/>
      <c r="D298" s="117">
        <v>670</v>
      </c>
      <c r="E298" s="118" t="s">
        <v>149</v>
      </c>
      <c r="F298" s="156">
        <v>70000</v>
      </c>
      <c r="G298" s="471">
        <v>47692</v>
      </c>
      <c r="H298" s="337">
        <f>SUM(G298*100/F298)</f>
        <v>68.13142857142857</v>
      </c>
      <c r="I298" s="366">
        <v>2691</v>
      </c>
      <c r="J298" s="50"/>
    </row>
    <row r="299" spans="1:10" s="13" customFormat="1" ht="12.75">
      <c r="A299" s="24"/>
      <c r="B299" s="113">
        <v>80104</v>
      </c>
      <c r="C299" s="11"/>
      <c r="D299" s="28"/>
      <c r="E299" s="43" t="s">
        <v>103</v>
      </c>
      <c r="F299" s="402">
        <f>SUM(F300,F320,)</f>
        <v>2516888.4</v>
      </c>
      <c r="G299" s="402">
        <f>SUM(G300,G320,)</f>
        <v>1516552.5699999998</v>
      </c>
      <c r="H299" s="336">
        <f>SUM(G299*100/F299)</f>
        <v>60.25505819010488</v>
      </c>
      <c r="I299" s="262">
        <f>SUM(I300)</f>
        <v>39309.32</v>
      </c>
      <c r="J299" s="12"/>
    </row>
    <row r="300" spans="1:10" s="13" customFormat="1" ht="12.75">
      <c r="A300" s="24"/>
      <c r="B300" s="242"/>
      <c r="C300" s="200"/>
      <c r="D300" s="38"/>
      <c r="E300" s="243" t="s">
        <v>34</v>
      </c>
      <c r="F300" s="296">
        <f>SUM(F302:F317)</f>
        <v>2516888.4</v>
      </c>
      <c r="G300" s="296">
        <f>SUM(G302:G317)</f>
        <v>1516552.5699999998</v>
      </c>
      <c r="H300" s="322">
        <f>SUM(G300*100/F300)</f>
        <v>60.25505819010488</v>
      </c>
      <c r="I300" s="359">
        <f>SUM(I302:I317)</f>
        <v>39309.32</v>
      </c>
      <c r="J300" s="12"/>
    </row>
    <row r="301" spans="1:10" s="13" customFormat="1" ht="12.75">
      <c r="A301" s="10"/>
      <c r="B301" s="245"/>
      <c r="C301" s="14"/>
      <c r="D301" s="26"/>
      <c r="E301" s="250" t="s">
        <v>35</v>
      </c>
      <c r="F301" s="244"/>
      <c r="G301" s="298"/>
      <c r="H301" s="337" t="s">
        <v>111</v>
      </c>
      <c r="I301" s="366"/>
      <c r="J301" s="12"/>
    </row>
    <row r="302" spans="1:10" s="51" customFormat="1" ht="25.5">
      <c r="A302" s="45"/>
      <c r="B302" s="56"/>
      <c r="C302" s="523"/>
      <c r="D302" s="318">
        <v>660</v>
      </c>
      <c r="E302" s="319" t="s">
        <v>148</v>
      </c>
      <c r="F302" s="524">
        <v>324900</v>
      </c>
      <c r="G302" s="525">
        <v>191232.68</v>
      </c>
      <c r="H302" s="335">
        <f>SUM(G302*100/F302)</f>
        <v>58.858935056940595</v>
      </c>
      <c r="I302" s="359">
        <v>7345.66</v>
      </c>
      <c r="J302" s="50"/>
    </row>
    <row r="303" spans="1:10" s="51" customFormat="1" ht="38.25">
      <c r="A303" s="53"/>
      <c r="B303" s="52"/>
      <c r="C303" s="116"/>
      <c r="D303" s="117">
        <v>670</v>
      </c>
      <c r="E303" s="118" t="s">
        <v>149</v>
      </c>
      <c r="F303" s="156">
        <v>647000</v>
      </c>
      <c r="G303" s="471">
        <v>499626.51</v>
      </c>
      <c r="H303" s="337">
        <f>SUM(G303*100/F303)</f>
        <v>77.22202627511592</v>
      </c>
      <c r="I303" s="366">
        <v>27381.88</v>
      </c>
      <c r="J303" s="50"/>
    </row>
    <row r="304" spans="1:10" s="51" customFormat="1" ht="13.5" customHeight="1">
      <c r="A304" s="45"/>
      <c r="B304" s="317"/>
      <c r="C304" s="67"/>
      <c r="D304" s="61">
        <v>750</v>
      </c>
      <c r="E304" s="48" t="s">
        <v>79</v>
      </c>
      <c r="F304" s="78">
        <v>0</v>
      </c>
      <c r="G304" s="453">
        <v>240</v>
      </c>
      <c r="H304" s="646" t="s">
        <v>111</v>
      </c>
      <c r="I304" s="413">
        <v>0</v>
      </c>
      <c r="J304" s="50"/>
    </row>
    <row r="305" spans="1:10" s="51" customFormat="1" ht="12.75">
      <c r="A305" s="53"/>
      <c r="B305" s="52"/>
      <c r="C305" s="50"/>
      <c r="D305" s="50"/>
      <c r="E305" s="55" t="s">
        <v>21</v>
      </c>
      <c r="F305" s="50"/>
      <c r="G305" s="56" t="s">
        <v>111</v>
      </c>
      <c r="H305" s="676" t="s">
        <v>122</v>
      </c>
      <c r="I305" s="409"/>
      <c r="J305" s="50"/>
    </row>
    <row r="306" spans="1:10" s="51" customFormat="1" ht="12.75">
      <c r="A306" s="53"/>
      <c r="B306" s="52"/>
      <c r="C306" s="50"/>
      <c r="D306" s="50"/>
      <c r="E306" s="55" t="s">
        <v>57</v>
      </c>
      <c r="F306" s="50"/>
      <c r="G306" s="56"/>
      <c r="H306" s="676" t="s">
        <v>111</v>
      </c>
      <c r="I306" s="409"/>
      <c r="J306" s="50"/>
    </row>
    <row r="307" spans="1:10" s="51" customFormat="1" ht="41.25" customHeight="1">
      <c r="A307" s="63"/>
      <c r="B307" s="104"/>
      <c r="C307" s="71"/>
      <c r="D307" s="71"/>
      <c r="E307" s="124" t="s">
        <v>280</v>
      </c>
      <c r="F307" s="71"/>
      <c r="G307" s="57"/>
      <c r="H307" s="677" t="s">
        <v>111</v>
      </c>
      <c r="I307" s="405"/>
      <c r="J307" s="50"/>
    </row>
    <row r="308" spans="1:9" s="110" customFormat="1" ht="12.75">
      <c r="A308" s="106" t="s">
        <v>105</v>
      </c>
      <c r="B308" s="107">
        <v>13</v>
      </c>
      <c r="C308" s="108"/>
      <c r="D308" s="108"/>
      <c r="E308" s="109"/>
      <c r="F308" s="108"/>
      <c r="G308" s="374"/>
      <c r="H308" s="331" t="s">
        <v>111</v>
      </c>
      <c r="I308" s="395"/>
    </row>
    <row r="309" spans="1:9" s="1" customFormat="1" ht="13.5" thickBot="1">
      <c r="A309" s="5"/>
      <c r="B309" s="4"/>
      <c r="C309" s="2"/>
      <c r="D309" s="2"/>
      <c r="E309" s="9"/>
      <c r="F309" s="2"/>
      <c r="G309" s="288"/>
      <c r="H309" s="332" t="s">
        <v>111</v>
      </c>
      <c r="I309" s="397"/>
    </row>
    <row r="310" spans="1:10" s="3" customFormat="1" ht="11.25" customHeight="1" thickBot="1">
      <c r="A310" s="267" t="s">
        <v>75</v>
      </c>
      <c r="B310" s="268" t="s">
        <v>102</v>
      </c>
      <c r="C310" s="903" t="s">
        <v>86</v>
      </c>
      <c r="D310" s="904"/>
      <c r="E310" s="270" t="s">
        <v>74</v>
      </c>
      <c r="F310" s="269" t="s">
        <v>108</v>
      </c>
      <c r="G310" s="209" t="s">
        <v>109</v>
      </c>
      <c r="H310" s="343" t="s">
        <v>110</v>
      </c>
      <c r="I310" s="211" t="s">
        <v>114</v>
      </c>
      <c r="J310" s="6"/>
    </row>
    <row r="311" spans="1:10" s="51" customFormat="1" ht="63.75">
      <c r="A311" s="900"/>
      <c r="B311" s="45"/>
      <c r="C311" s="67"/>
      <c r="D311" s="61">
        <v>830</v>
      </c>
      <c r="E311" s="121" t="s">
        <v>246</v>
      </c>
      <c r="F311" s="123">
        <v>216500</v>
      </c>
      <c r="G311" s="408">
        <v>201432.59</v>
      </c>
      <c r="H311" s="322">
        <f>SUM(G311*100/F311)</f>
        <v>93.04045727482679</v>
      </c>
      <c r="I311" s="896">
        <v>0</v>
      </c>
      <c r="J311" s="50"/>
    </row>
    <row r="312" spans="1:10" s="51" customFormat="1" ht="38.25">
      <c r="A312" s="52"/>
      <c r="B312" s="54"/>
      <c r="C312" s="146"/>
      <c r="D312" s="133">
        <v>920</v>
      </c>
      <c r="E312" s="134" t="s">
        <v>23</v>
      </c>
      <c r="F312" s="152">
        <v>500</v>
      </c>
      <c r="G312" s="450">
        <v>3090.92</v>
      </c>
      <c r="H312" s="322">
        <f>SUM(G312*100/F312)</f>
        <v>618.184</v>
      </c>
      <c r="I312" s="360">
        <v>0.78</v>
      </c>
      <c r="J312" s="50"/>
    </row>
    <row r="313" spans="1:9" s="749" customFormat="1" ht="16.5" customHeight="1">
      <c r="A313" s="741"/>
      <c r="B313" s="760"/>
      <c r="C313" s="742"/>
      <c r="D313" s="783">
        <v>950</v>
      </c>
      <c r="E313" s="784" t="s">
        <v>162</v>
      </c>
      <c r="F313" s="785">
        <v>1308.4</v>
      </c>
      <c r="G313" s="786">
        <v>1308.4</v>
      </c>
      <c r="H313" s="322">
        <f>SUM(G313*100/F313)</f>
        <v>100</v>
      </c>
      <c r="I313" s="748">
        <v>0</v>
      </c>
    </row>
    <row r="314" spans="1:9" s="749" customFormat="1" ht="12.75">
      <c r="A314" s="741"/>
      <c r="B314" s="760"/>
      <c r="C314" s="751"/>
      <c r="D314" s="788" t="s">
        <v>111</v>
      </c>
      <c r="E314" s="641" t="s">
        <v>173</v>
      </c>
      <c r="F314" s="789" t="s">
        <v>111</v>
      </c>
      <c r="G314" s="790"/>
      <c r="H314" s="353" t="s">
        <v>111</v>
      </c>
      <c r="I314" s="753"/>
    </row>
    <row r="315" spans="1:10" s="42" customFormat="1" ht="25.5" customHeight="1">
      <c r="A315" s="45"/>
      <c r="B315" s="317"/>
      <c r="C315" s="249"/>
      <c r="D315" s="254">
        <v>970</v>
      </c>
      <c r="E315" s="255" t="s">
        <v>197</v>
      </c>
      <c r="F315" s="256">
        <v>152000</v>
      </c>
      <c r="G315" s="448">
        <v>32281.47</v>
      </c>
      <c r="H315" s="333">
        <f>SUM(G315*100/F315)</f>
        <v>21.237809210526315</v>
      </c>
      <c r="I315" s="360">
        <v>4581</v>
      </c>
      <c r="J315" s="40"/>
    </row>
    <row r="316" spans="1:10" s="51" customFormat="1" ht="25.5">
      <c r="A316" s="45"/>
      <c r="B316" s="317"/>
      <c r="C316" s="67"/>
      <c r="D316" s="47">
        <v>2030</v>
      </c>
      <c r="E316" s="48" t="s">
        <v>22</v>
      </c>
      <c r="F316" s="62">
        <v>1174680</v>
      </c>
      <c r="G316" s="290">
        <v>587340</v>
      </c>
      <c r="H316" s="322">
        <f>SUM(G316*100/F316)</f>
        <v>50</v>
      </c>
      <c r="I316" s="417">
        <v>0</v>
      </c>
      <c r="J316" s="50"/>
    </row>
    <row r="317" spans="1:10" s="42" customFormat="1" ht="38.25">
      <c r="A317" s="52"/>
      <c r="B317" s="91"/>
      <c r="C317" s="71"/>
      <c r="D317" s="91"/>
      <c r="E317" s="480" t="s">
        <v>139</v>
      </c>
      <c r="F317" s="71"/>
      <c r="G317" s="373"/>
      <c r="H317" s="362" t="s">
        <v>111</v>
      </c>
      <c r="I317" s="899"/>
      <c r="J317" s="40"/>
    </row>
    <row r="318" spans="1:10" s="13" customFormat="1" ht="12.75" hidden="1">
      <c r="A318" s="24"/>
      <c r="B318" s="388"/>
      <c r="C318" s="14"/>
      <c r="D318" s="26"/>
      <c r="E318" s="389" t="s">
        <v>36</v>
      </c>
      <c r="F318" s="246">
        <f>SUM(F320)</f>
        <v>0</v>
      </c>
      <c r="G318" s="246">
        <f>SUM(G320)</f>
        <v>0</v>
      </c>
      <c r="H318" s="329" t="e">
        <f>SUM(G318*100/F318)</f>
        <v>#DIV/0!</v>
      </c>
      <c r="I318" s="366">
        <f>SUM(I320)</f>
        <v>0</v>
      </c>
      <c r="J318" s="12"/>
    </row>
    <row r="319" spans="1:10" s="13" customFormat="1" ht="12.75" hidden="1">
      <c r="A319" s="27"/>
      <c r="B319" s="203"/>
      <c r="C319" s="14"/>
      <c r="D319" s="26"/>
      <c r="E319" s="479" t="s">
        <v>35</v>
      </c>
      <c r="F319" s="244"/>
      <c r="G319" s="298"/>
      <c r="H319" s="327" t="s">
        <v>111</v>
      </c>
      <c r="I319" s="360"/>
      <c r="J319" s="12"/>
    </row>
    <row r="320" spans="1:10" s="42" customFormat="1" ht="61.5" customHeight="1" hidden="1">
      <c r="A320" s="45"/>
      <c r="B320" s="317"/>
      <c r="C320" s="67"/>
      <c r="D320" s="111">
        <v>6257</v>
      </c>
      <c r="E320" s="533" t="s">
        <v>158</v>
      </c>
      <c r="F320" s="49">
        <v>0</v>
      </c>
      <c r="G320" s="387">
        <v>0</v>
      </c>
      <c r="H320" s="329" t="e">
        <f>SUM(G320*100/F320)</f>
        <v>#DIV/0!</v>
      </c>
      <c r="I320" s="404">
        <v>0</v>
      </c>
      <c r="J320" s="40"/>
    </row>
    <row r="321" spans="1:10" s="350" customFormat="1" ht="114.75" hidden="1">
      <c r="A321" s="530"/>
      <c r="B321" s="347"/>
      <c r="C321" s="348"/>
      <c r="D321" s="348"/>
      <c r="E321" s="534" t="s">
        <v>192</v>
      </c>
      <c r="F321" s="520" t="s">
        <v>111</v>
      </c>
      <c r="G321" s="351" t="s">
        <v>111</v>
      </c>
      <c r="H321" s="353" t="s">
        <v>111</v>
      </c>
      <c r="I321" s="509"/>
      <c r="J321" s="349"/>
    </row>
    <row r="322" spans="1:10" s="13" customFormat="1" ht="12.75" hidden="1">
      <c r="A322" s="24"/>
      <c r="B322" s="612">
        <v>80113</v>
      </c>
      <c r="C322" s="11"/>
      <c r="D322" s="28"/>
      <c r="E322" s="600" t="s">
        <v>37</v>
      </c>
      <c r="F322" s="613">
        <f>SUM(F325:F325)</f>
        <v>0</v>
      </c>
      <c r="G322" s="613">
        <f>SUM(G323)</f>
        <v>0</v>
      </c>
      <c r="H322" s="614" t="s">
        <v>111</v>
      </c>
      <c r="I322" s="443">
        <f>SUM(I323)</f>
        <v>0</v>
      </c>
      <c r="J322" s="12"/>
    </row>
    <row r="323" spans="1:10" s="13" customFormat="1" ht="12.75" hidden="1">
      <c r="A323" s="24"/>
      <c r="B323" s="294"/>
      <c r="C323" s="200"/>
      <c r="D323" s="38"/>
      <c r="E323" s="295" t="s">
        <v>34</v>
      </c>
      <c r="F323" s="296">
        <f>SUM(F325:F325)</f>
        <v>0</v>
      </c>
      <c r="G323" s="296">
        <f>SUM(G325:G325)</f>
        <v>0</v>
      </c>
      <c r="H323" s="296" t="s">
        <v>111</v>
      </c>
      <c r="I323" s="296">
        <f>SUM(I325:I325)</f>
        <v>0</v>
      </c>
      <c r="J323" s="12"/>
    </row>
    <row r="324" spans="1:10" s="13" customFormat="1" ht="12.75" hidden="1">
      <c r="A324" s="24"/>
      <c r="B324" s="294"/>
      <c r="C324" s="14"/>
      <c r="D324" s="26"/>
      <c r="E324" s="297" t="s">
        <v>35</v>
      </c>
      <c r="F324" s="296"/>
      <c r="G324" s="298"/>
      <c r="H324" s="444" t="s">
        <v>111</v>
      </c>
      <c r="I324" s="366"/>
      <c r="J324" s="12"/>
    </row>
    <row r="325" spans="1:10" s="42" customFormat="1" ht="25.5" hidden="1">
      <c r="A325" s="45"/>
      <c r="B325" s="45"/>
      <c r="C325" s="249"/>
      <c r="D325" s="254">
        <v>970</v>
      </c>
      <c r="E325" s="635" t="s">
        <v>194</v>
      </c>
      <c r="F325" s="256">
        <v>0</v>
      </c>
      <c r="G325" s="448">
        <v>0</v>
      </c>
      <c r="H325" s="358" t="s">
        <v>111</v>
      </c>
      <c r="I325" s="360">
        <v>0</v>
      </c>
      <c r="J325" s="40"/>
    </row>
    <row r="326" spans="1:10" s="13" customFormat="1" ht="12.75">
      <c r="A326" s="24"/>
      <c r="B326" s="204">
        <v>80148</v>
      </c>
      <c r="C326" s="199"/>
      <c r="D326" s="200"/>
      <c r="E326" s="201" t="s">
        <v>31</v>
      </c>
      <c r="F326" s="202">
        <f>SUM(F327)</f>
        <v>834000</v>
      </c>
      <c r="G326" s="472">
        <f>SUM(G327)</f>
        <v>464645.29</v>
      </c>
      <c r="H326" s="336">
        <f>SUM(G326*100/F326)</f>
        <v>55.71286450839329</v>
      </c>
      <c r="I326" s="446">
        <f>SUM(I329)</f>
        <v>52.5</v>
      </c>
      <c r="J326" s="12"/>
    </row>
    <row r="327" spans="1:10" s="13" customFormat="1" ht="12.75">
      <c r="A327" s="24"/>
      <c r="B327" s="245"/>
      <c r="C327" s="200"/>
      <c r="D327" s="38"/>
      <c r="E327" s="243" t="s">
        <v>34</v>
      </c>
      <c r="F327" s="244">
        <f>SUM(F329:F330)</f>
        <v>834000</v>
      </c>
      <c r="G327" s="244">
        <f>SUM(G329:G330)</f>
        <v>464645.29</v>
      </c>
      <c r="H327" s="322">
        <f>SUM(G327*100/F327)</f>
        <v>55.71286450839329</v>
      </c>
      <c r="I327" s="360">
        <f>SUM(I329:I330)</f>
        <v>52.5</v>
      </c>
      <c r="J327" s="12"/>
    </row>
    <row r="328" spans="1:10" s="13" customFormat="1" ht="12.75">
      <c r="A328" s="24"/>
      <c r="B328" s="245"/>
      <c r="C328" s="14"/>
      <c r="D328" s="26"/>
      <c r="E328" s="250" t="s">
        <v>35</v>
      </c>
      <c r="F328" s="244"/>
      <c r="G328" s="298"/>
      <c r="H328" s="337" t="s">
        <v>111</v>
      </c>
      <c r="I328" s="366"/>
      <c r="J328" s="12"/>
    </row>
    <row r="329" spans="1:10" s="51" customFormat="1" ht="38.25">
      <c r="A329" s="52"/>
      <c r="B329" s="711"/>
      <c r="C329" s="71"/>
      <c r="D329" s="64">
        <v>830</v>
      </c>
      <c r="E329" s="141" t="s">
        <v>120</v>
      </c>
      <c r="F329" s="277">
        <v>834000</v>
      </c>
      <c r="G329" s="473">
        <v>384645.29</v>
      </c>
      <c r="H329" s="337">
        <f>SUM(G329*100/F329)</f>
        <v>46.120538369304555</v>
      </c>
      <c r="I329" s="366">
        <v>52.5</v>
      </c>
      <c r="J329" s="50"/>
    </row>
    <row r="330" spans="1:10" s="51" customFormat="1" ht="25.5">
      <c r="A330" s="45"/>
      <c r="B330" s="317"/>
      <c r="C330" s="67"/>
      <c r="D330" s="47">
        <v>2030</v>
      </c>
      <c r="E330" s="48" t="s">
        <v>22</v>
      </c>
      <c r="F330" s="62">
        <v>0</v>
      </c>
      <c r="G330" s="290">
        <v>80000</v>
      </c>
      <c r="H330" s="871" t="s">
        <v>111</v>
      </c>
      <c r="I330" s="417">
        <v>0</v>
      </c>
      <c r="J330" s="50"/>
    </row>
    <row r="331" spans="1:10" s="42" customFormat="1" ht="63.75">
      <c r="A331" s="104"/>
      <c r="B331" s="91"/>
      <c r="C331" s="71"/>
      <c r="D331" s="91"/>
      <c r="E331" s="480" t="s">
        <v>219</v>
      </c>
      <c r="F331" s="71"/>
      <c r="G331" s="373"/>
      <c r="H331" s="649" t="s">
        <v>111</v>
      </c>
      <c r="I331" s="899"/>
      <c r="J331" s="40"/>
    </row>
    <row r="332" spans="1:10" s="13" customFormat="1" ht="63.75" hidden="1">
      <c r="A332" s="24"/>
      <c r="B332" s="204">
        <v>80149</v>
      </c>
      <c r="C332" s="199"/>
      <c r="D332" s="200"/>
      <c r="E332" s="201" t="s">
        <v>221</v>
      </c>
      <c r="F332" s="202">
        <f>SUM(F333)</f>
        <v>0</v>
      </c>
      <c r="G332" s="472">
        <f>SUM(G333)</f>
        <v>0</v>
      </c>
      <c r="H332" s="658" t="s">
        <v>111</v>
      </c>
      <c r="I332" s="446">
        <f>SUM(I335)</f>
        <v>0</v>
      </c>
      <c r="J332" s="12"/>
    </row>
    <row r="333" spans="1:10" s="13" customFormat="1" ht="12.75" hidden="1">
      <c r="A333" s="24"/>
      <c r="B333" s="242"/>
      <c r="C333" s="200"/>
      <c r="D333" s="38"/>
      <c r="E333" s="243" t="s">
        <v>34</v>
      </c>
      <c r="F333" s="244">
        <f>SUM(F335)</f>
        <v>0</v>
      </c>
      <c r="G333" s="244">
        <f>SUM(G335)</f>
        <v>0</v>
      </c>
      <c r="H333" s="646" t="s">
        <v>111</v>
      </c>
      <c r="I333" s="359">
        <f>SUM(I335:I340)</f>
        <v>0</v>
      </c>
      <c r="J333" s="12"/>
    </row>
    <row r="334" spans="1:10" s="13" customFormat="1" ht="12.75" hidden="1">
      <c r="A334" s="24"/>
      <c r="B334" s="242"/>
      <c r="C334" s="14"/>
      <c r="D334" s="26"/>
      <c r="E334" s="250" t="s">
        <v>35</v>
      </c>
      <c r="F334" s="244"/>
      <c r="G334" s="298"/>
      <c r="H334" s="337" t="s">
        <v>111</v>
      </c>
      <c r="I334" s="366"/>
      <c r="J334" s="12"/>
    </row>
    <row r="335" spans="1:10" s="51" customFormat="1" ht="67.5" customHeight="1" hidden="1">
      <c r="A335" s="52"/>
      <c r="B335" s="711"/>
      <c r="C335" s="71"/>
      <c r="D335" s="64">
        <v>2950</v>
      </c>
      <c r="E335" s="659" t="s">
        <v>220</v>
      </c>
      <c r="F335" s="277">
        <v>0</v>
      </c>
      <c r="G335" s="473">
        <v>0</v>
      </c>
      <c r="H335" s="648" t="s">
        <v>111</v>
      </c>
      <c r="I335" s="366">
        <v>0</v>
      </c>
      <c r="J335" s="50"/>
    </row>
    <row r="336" spans="1:10" s="289" customFormat="1" ht="25.5" customHeight="1" hidden="1">
      <c r="A336" s="367"/>
      <c r="B336" s="383"/>
      <c r="C336" s="567"/>
      <c r="D336" s="568">
        <v>970</v>
      </c>
      <c r="E336" s="569" t="s">
        <v>182</v>
      </c>
      <c r="F336" s="570">
        <v>0</v>
      </c>
      <c r="G336" s="571">
        <v>0</v>
      </c>
      <c r="H336" s="565" t="s">
        <v>111</v>
      </c>
      <c r="I336" s="564">
        <v>0</v>
      </c>
      <c r="J336" s="288"/>
    </row>
    <row r="337" spans="1:9" s="110" customFormat="1" ht="12.75">
      <c r="A337" s="106" t="s">
        <v>105</v>
      </c>
      <c r="B337" s="107">
        <v>14</v>
      </c>
      <c r="C337" s="108"/>
      <c r="D337" s="108"/>
      <c r="E337" s="109"/>
      <c r="F337" s="108"/>
      <c r="G337" s="374"/>
      <c r="H337" s="331" t="s">
        <v>111</v>
      </c>
      <c r="I337" s="395"/>
    </row>
    <row r="338" spans="1:9" s="1" customFormat="1" ht="13.5" thickBot="1">
      <c r="A338" s="5"/>
      <c r="B338" s="4"/>
      <c r="C338" s="2"/>
      <c r="D338" s="2"/>
      <c r="E338" s="9"/>
      <c r="F338" s="2"/>
      <c r="G338" s="288"/>
      <c r="H338" s="332" t="s">
        <v>111</v>
      </c>
      <c r="I338" s="397"/>
    </row>
    <row r="339" spans="1:10" s="3" customFormat="1" ht="11.25" customHeight="1" thickBot="1">
      <c r="A339" s="267" t="s">
        <v>75</v>
      </c>
      <c r="B339" s="268" t="s">
        <v>102</v>
      </c>
      <c r="C339" s="903" t="s">
        <v>86</v>
      </c>
      <c r="D339" s="904"/>
      <c r="E339" s="270" t="s">
        <v>74</v>
      </c>
      <c r="F339" s="269" t="s">
        <v>108</v>
      </c>
      <c r="G339" s="209" t="s">
        <v>109</v>
      </c>
      <c r="H339" s="345" t="s">
        <v>110</v>
      </c>
      <c r="I339" s="211" t="s">
        <v>114</v>
      </c>
      <c r="J339" s="6"/>
    </row>
    <row r="340" spans="1:10" s="13" customFormat="1" ht="38.25">
      <c r="A340" s="24"/>
      <c r="B340" s="612">
        <v>80153</v>
      </c>
      <c r="C340" s="11"/>
      <c r="D340" s="28"/>
      <c r="E340" s="600" t="s">
        <v>167</v>
      </c>
      <c r="F340" s="613">
        <f>SUM(F341)</f>
        <v>192743.9</v>
      </c>
      <c r="G340" s="613">
        <f>SUM(G341)</f>
        <v>192743.9</v>
      </c>
      <c r="H340" s="502">
        <f>SUM(G340*100/F340)</f>
        <v>100</v>
      </c>
      <c r="I340" s="443">
        <f>SUM(I341)</f>
        <v>0</v>
      </c>
      <c r="J340" s="12"/>
    </row>
    <row r="341" spans="1:10" s="13" customFormat="1" ht="12.75">
      <c r="A341" s="10"/>
      <c r="B341" s="294"/>
      <c r="C341" s="200"/>
      <c r="D341" s="38"/>
      <c r="E341" s="295" t="s">
        <v>34</v>
      </c>
      <c r="F341" s="296">
        <f>SUM(F343)</f>
        <v>192743.9</v>
      </c>
      <c r="G341" s="296">
        <f>SUM(G343)</f>
        <v>192743.9</v>
      </c>
      <c r="H341" s="358">
        <f>SUM(G341*100/F341)</f>
        <v>100</v>
      </c>
      <c r="I341" s="296">
        <f>SUM(I343)</f>
        <v>0</v>
      </c>
      <c r="J341" s="12"/>
    </row>
    <row r="342" spans="1:10" s="13" customFormat="1" ht="12.75">
      <c r="A342" s="10"/>
      <c r="B342" s="294"/>
      <c r="C342" s="14"/>
      <c r="D342" s="26"/>
      <c r="E342" s="297" t="s">
        <v>35</v>
      </c>
      <c r="F342" s="296"/>
      <c r="G342" s="298"/>
      <c r="H342" s="444" t="s">
        <v>111</v>
      </c>
      <c r="I342" s="366"/>
      <c r="J342" s="12"/>
    </row>
    <row r="343" spans="1:10" s="51" customFormat="1" ht="25.5">
      <c r="A343" s="45"/>
      <c r="B343" s="317"/>
      <c r="C343" s="40"/>
      <c r="D343" s="79">
        <v>2010</v>
      </c>
      <c r="E343" s="55" t="s">
        <v>55</v>
      </c>
      <c r="F343" s="80">
        <v>192743.9</v>
      </c>
      <c r="G343" s="384">
        <v>192743.9</v>
      </c>
      <c r="H343" s="333">
        <f>SUM(G343*100/F343)</f>
        <v>100</v>
      </c>
      <c r="I343" s="409">
        <v>0</v>
      </c>
      <c r="J343" s="50"/>
    </row>
    <row r="344" spans="1:10" s="42" customFormat="1" ht="12.75">
      <c r="A344" s="52"/>
      <c r="B344" s="53"/>
      <c r="C344" s="53"/>
      <c r="D344" s="50"/>
      <c r="E344" s="55" t="s">
        <v>56</v>
      </c>
      <c r="F344" s="50"/>
      <c r="G344" s="367"/>
      <c r="H344" s="354" t="s">
        <v>111</v>
      </c>
      <c r="I344" s="394"/>
      <c r="J344" s="40"/>
    </row>
    <row r="345" spans="1:10" s="42" customFormat="1" ht="89.25">
      <c r="A345" s="45"/>
      <c r="B345" s="86"/>
      <c r="C345" s="57"/>
      <c r="D345" s="58"/>
      <c r="E345" s="124" t="s">
        <v>168</v>
      </c>
      <c r="F345" s="71"/>
      <c r="G345" s="373"/>
      <c r="H345" s="354" t="s">
        <v>111</v>
      </c>
      <c r="I345" s="391"/>
      <c r="J345" s="40"/>
    </row>
    <row r="346" spans="1:10" s="13" customFormat="1" ht="12.75">
      <c r="A346" s="24"/>
      <c r="B346" s="157">
        <v>80195</v>
      </c>
      <c r="C346" s="36"/>
      <c r="D346" s="14"/>
      <c r="E346" s="158" t="s">
        <v>92</v>
      </c>
      <c r="F346" s="159">
        <f>SUM(F347)</f>
        <v>866621.5</v>
      </c>
      <c r="G346" s="445">
        <f>SUM(G347)</f>
        <v>866655.46</v>
      </c>
      <c r="H346" s="355">
        <f>SUM(G346*100/F346)</f>
        <v>100.00391866576123</v>
      </c>
      <c r="I346" s="443">
        <f>SUM(I347)</f>
        <v>0</v>
      </c>
      <c r="J346" s="12"/>
    </row>
    <row r="347" spans="1:10" s="13" customFormat="1" ht="12.75">
      <c r="A347" s="10"/>
      <c r="B347" s="245"/>
      <c r="C347" s="200"/>
      <c r="D347" s="38"/>
      <c r="E347" s="243" t="s">
        <v>34</v>
      </c>
      <c r="F347" s="244">
        <f>SUM(F349:F356)</f>
        <v>866621.5</v>
      </c>
      <c r="G347" s="244">
        <f>SUM(G349:G356)</f>
        <v>866655.46</v>
      </c>
      <c r="H347" s="352">
        <f>SUM(G347*100/F347)</f>
        <v>100.00391866576123</v>
      </c>
      <c r="I347" s="359">
        <f>SUM(I349:I356)</f>
        <v>0</v>
      </c>
      <c r="J347" s="12"/>
    </row>
    <row r="348" spans="1:10" s="13" customFormat="1" ht="12.75">
      <c r="A348" s="10"/>
      <c r="B348" s="245"/>
      <c r="C348" s="14"/>
      <c r="D348" s="26"/>
      <c r="E348" s="250" t="s">
        <v>35</v>
      </c>
      <c r="F348" s="244"/>
      <c r="G348" s="298"/>
      <c r="H348" s="352" t="s">
        <v>111</v>
      </c>
      <c r="I348" s="366"/>
      <c r="J348" s="12"/>
    </row>
    <row r="349" spans="1:9" s="749" customFormat="1" ht="26.25" customHeight="1">
      <c r="A349" s="741"/>
      <c r="B349" s="760"/>
      <c r="C349" s="798"/>
      <c r="D349" s="876">
        <v>570</v>
      </c>
      <c r="E349" s="877" t="s">
        <v>299</v>
      </c>
      <c r="F349" s="878">
        <v>0</v>
      </c>
      <c r="G349" s="878">
        <v>22.63</v>
      </c>
      <c r="H349" s="890" t="s">
        <v>111</v>
      </c>
      <c r="I349" s="879">
        <v>0</v>
      </c>
    </row>
    <row r="350" spans="1:9" s="749" customFormat="1" ht="14.25" customHeight="1">
      <c r="A350" s="741"/>
      <c r="B350" s="760"/>
      <c r="C350" s="798"/>
      <c r="D350" s="795">
        <v>910</v>
      </c>
      <c r="E350" s="880" t="s">
        <v>73</v>
      </c>
      <c r="F350" s="796">
        <v>0</v>
      </c>
      <c r="G350" s="881">
        <v>11.33</v>
      </c>
      <c r="H350" s="890" t="s">
        <v>111</v>
      </c>
      <c r="I350" s="879">
        <v>0</v>
      </c>
    </row>
    <row r="351" spans="1:10" s="42" customFormat="1" ht="69" customHeight="1">
      <c r="A351" s="56"/>
      <c r="B351" s="56"/>
      <c r="C351" s="46"/>
      <c r="D351" s="580">
        <v>2007</v>
      </c>
      <c r="E351" s="75" t="s">
        <v>183</v>
      </c>
      <c r="F351" s="453">
        <v>815000</v>
      </c>
      <c r="G351" s="453">
        <v>815000</v>
      </c>
      <c r="H351" s="352">
        <f>SUM(G351*100/F351)</f>
        <v>100</v>
      </c>
      <c r="I351" s="413">
        <v>0</v>
      </c>
      <c r="J351" s="40"/>
    </row>
    <row r="352" spans="1:10" s="42" customFormat="1" ht="51">
      <c r="A352" s="57"/>
      <c r="B352" s="125"/>
      <c r="C352" s="57"/>
      <c r="D352" s="594" t="s">
        <v>111</v>
      </c>
      <c r="E352" s="811" t="s">
        <v>282</v>
      </c>
      <c r="F352" s="810" t="s">
        <v>111</v>
      </c>
      <c r="G352" s="810" t="s">
        <v>111</v>
      </c>
      <c r="H352" s="362" t="s">
        <v>111</v>
      </c>
      <c r="I352" s="405" t="s">
        <v>111</v>
      </c>
      <c r="J352" s="40"/>
    </row>
    <row r="353" spans="1:9" s="110" customFormat="1" ht="12.75">
      <c r="A353" s="106" t="s">
        <v>105</v>
      </c>
      <c r="B353" s="107">
        <v>15</v>
      </c>
      <c r="C353" s="108"/>
      <c r="D353" s="108"/>
      <c r="E353" s="109"/>
      <c r="F353" s="108"/>
      <c r="G353" s="374"/>
      <c r="H353" s="331" t="s">
        <v>111</v>
      </c>
      <c r="I353" s="395"/>
    </row>
    <row r="354" spans="1:9" s="1" customFormat="1" ht="13.5" thickBot="1">
      <c r="A354" s="5"/>
      <c r="B354" s="4"/>
      <c r="C354" s="2"/>
      <c r="D354" s="2"/>
      <c r="E354" s="9"/>
      <c r="F354" s="2"/>
      <c r="G354" s="288"/>
      <c r="H354" s="332" t="s">
        <v>111</v>
      </c>
      <c r="I354" s="397"/>
    </row>
    <row r="355" spans="1:10" s="3" customFormat="1" ht="11.25" customHeight="1" thickBot="1">
      <c r="A355" s="267" t="s">
        <v>75</v>
      </c>
      <c r="B355" s="268" t="s">
        <v>102</v>
      </c>
      <c r="C355" s="903" t="s">
        <v>86</v>
      </c>
      <c r="D355" s="904"/>
      <c r="E355" s="270" t="s">
        <v>74</v>
      </c>
      <c r="F355" s="269" t="s">
        <v>108</v>
      </c>
      <c r="G355" s="209" t="s">
        <v>109</v>
      </c>
      <c r="H355" s="345" t="s">
        <v>110</v>
      </c>
      <c r="I355" s="211" t="s">
        <v>114</v>
      </c>
      <c r="J355" s="6"/>
    </row>
    <row r="356" spans="1:10" s="42" customFormat="1" ht="77.25" thickBot="1">
      <c r="A356" s="882"/>
      <c r="B356" s="883"/>
      <c r="C356" s="884"/>
      <c r="D356" s="885">
        <v>2700</v>
      </c>
      <c r="E356" s="870" t="s">
        <v>283</v>
      </c>
      <c r="F356" s="886">
        <v>51621.5</v>
      </c>
      <c r="G356" s="887">
        <v>51621.5</v>
      </c>
      <c r="H356" s="888">
        <f>SUM(G356*100/F356)</f>
        <v>100</v>
      </c>
      <c r="I356" s="889">
        <v>0</v>
      </c>
      <c r="J356" s="40"/>
    </row>
    <row r="357" spans="1:10" s="42" customFormat="1" ht="14.25" customHeight="1" hidden="1">
      <c r="A357" s="45"/>
      <c r="B357" s="317"/>
      <c r="C357" s="145"/>
      <c r="D357" s="602">
        <v>970</v>
      </c>
      <c r="E357" s="603" t="s">
        <v>222</v>
      </c>
      <c r="F357" s="604">
        <v>0</v>
      </c>
      <c r="G357" s="626">
        <v>0</v>
      </c>
      <c r="H357" s="649" t="s">
        <v>111</v>
      </c>
      <c r="I357" s="366">
        <v>0</v>
      </c>
      <c r="J357" s="40"/>
    </row>
    <row r="358" spans="1:10" s="51" customFormat="1" ht="25.5" hidden="1">
      <c r="A358" s="52"/>
      <c r="B358" s="54"/>
      <c r="C358" s="74"/>
      <c r="D358" s="61">
        <v>2950</v>
      </c>
      <c r="E358" s="48" t="s">
        <v>247</v>
      </c>
      <c r="F358" s="62">
        <v>0</v>
      </c>
      <c r="G358" s="290">
        <v>0</v>
      </c>
      <c r="H358" s="646" t="s">
        <v>111</v>
      </c>
      <c r="I358" s="413">
        <v>0</v>
      </c>
      <c r="J358" s="50"/>
    </row>
    <row r="359" spans="1:10" s="42" customFormat="1" ht="40.5" customHeight="1" hidden="1" thickBot="1">
      <c r="A359" s="299"/>
      <c r="B359" s="566"/>
      <c r="C359" s="81"/>
      <c r="D359" s="541" t="s">
        <v>111</v>
      </c>
      <c r="E359" s="661" t="s">
        <v>249</v>
      </c>
      <c r="F359" s="662" t="s">
        <v>111</v>
      </c>
      <c r="G359" s="663"/>
      <c r="H359" s="664" t="s">
        <v>111</v>
      </c>
      <c r="I359" s="572"/>
      <c r="J359" s="40"/>
    </row>
    <row r="360" spans="1:10" s="287" customFormat="1" ht="12.75">
      <c r="A360" s="305">
        <v>851</v>
      </c>
      <c r="B360" s="306"/>
      <c r="C360" s="306"/>
      <c r="D360" s="307"/>
      <c r="E360" s="259" t="s">
        <v>63</v>
      </c>
      <c r="F360" s="308">
        <f>SUM(F361,F367)</f>
        <v>0</v>
      </c>
      <c r="G360" s="308">
        <f>SUM(G361,G367)</f>
        <v>32358.989999999998</v>
      </c>
      <c r="H360" s="309" t="s">
        <v>111</v>
      </c>
      <c r="I360" s="423">
        <f>SUM(I361,I367)</f>
        <v>0</v>
      </c>
      <c r="J360" s="286"/>
    </row>
    <row r="361" spans="1:10" s="282" customFormat="1" ht="12.75">
      <c r="A361" s="310"/>
      <c r="B361" s="311">
        <v>85154</v>
      </c>
      <c r="C361" s="312"/>
      <c r="D361" s="313"/>
      <c r="E361" s="314" t="s">
        <v>87</v>
      </c>
      <c r="F361" s="315">
        <f>SUM(F362)</f>
        <v>0</v>
      </c>
      <c r="G361" s="315">
        <f>SUM(G362)</f>
        <v>2016.48</v>
      </c>
      <c r="H361" s="713" t="s">
        <v>111</v>
      </c>
      <c r="I361" s="424">
        <f>SUM(I362)</f>
        <v>0</v>
      </c>
      <c r="J361" s="281"/>
    </row>
    <row r="362" spans="1:10" s="282" customFormat="1" ht="12.75">
      <c r="A362" s="280"/>
      <c r="B362" s="302"/>
      <c r="C362" s="283"/>
      <c r="D362" s="284"/>
      <c r="E362" s="295" t="s">
        <v>34</v>
      </c>
      <c r="F362" s="296">
        <f>SUM(F364:F365)</f>
        <v>0</v>
      </c>
      <c r="G362" s="296">
        <f>SUM(G364:G365)</f>
        <v>2016.48</v>
      </c>
      <c r="H362" s="699" t="s">
        <v>111</v>
      </c>
      <c r="I362" s="359">
        <f>SUM(I364:I365)</f>
        <v>0</v>
      </c>
      <c r="J362" s="281"/>
    </row>
    <row r="363" spans="1:10" s="282" customFormat="1" ht="12.75">
      <c r="A363" s="280"/>
      <c r="B363" s="294"/>
      <c r="C363" s="283"/>
      <c r="D363" s="284"/>
      <c r="E363" s="297" t="s">
        <v>35</v>
      </c>
      <c r="F363" s="296"/>
      <c r="G363" s="298"/>
      <c r="H363" s="444" t="s">
        <v>111</v>
      </c>
      <c r="I363" s="360"/>
      <c r="J363" s="281"/>
    </row>
    <row r="364" spans="1:10" s="42" customFormat="1" ht="41.25" customHeight="1">
      <c r="A364" s="45"/>
      <c r="B364" s="125"/>
      <c r="C364" s="179"/>
      <c r="D364" s="257">
        <v>830</v>
      </c>
      <c r="E364" s="712" t="s">
        <v>136</v>
      </c>
      <c r="F364" s="265">
        <v>0</v>
      </c>
      <c r="G364" s="266">
        <v>2016.48</v>
      </c>
      <c r="H364" s="656" t="s">
        <v>111</v>
      </c>
      <c r="I364" s="360">
        <v>0</v>
      </c>
      <c r="J364" s="40"/>
    </row>
    <row r="365" spans="1:10" s="51" customFormat="1" ht="25.5" hidden="1">
      <c r="A365" s="52"/>
      <c r="B365" s="54"/>
      <c r="C365" s="50"/>
      <c r="D365" s="160">
        <v>2950</v>
      </c>
      <c r="E365" s="55" t="s">
        <v>247</v>
      </c>
      <c r="F365" s="693">
        <v>0</v>
      </c>
      <c r="G365" s="671">
        <v>0</v>
      </c>
      <c r="H365" s="651" t="s">
        <v>111</v>
      </c>
      <c r="I365" s="409">
        <v>0</v>
      </c>
      <c r="J365" s="50"/>
    </row>
    <row r="366" spans="1:10" s="42" customFormat="1" ht="27.75" customHeight="1" hidden="1">
      <c r="A366" s="52"/>
      <c r="B366" s="91"/>
      <c r="C366" s="71"/>
      <c r="D366" s="64" t="s">
        <v>111</v>
      </c>
      <c r="E366" s="65" t="s">
        <v>248</v>
      </c>
      <c r="F366" s="66" t="s">
        <v>111</v>
      </c>
      <c r="G366" s="372"/>
      <c r="H366" s="719" t="s">
        <v>111</v>
      </c>
      <c r="I366" s="410"/>
      <c r="J366" s="40"/>
    </row>
    <row r="367" spans="1:10" s="282" customFormat="1" ht="12.75">
      <c r="A367" s="280"/>
      <c r="B367" s="612">
        <v>85195</v>
      </c>
      <c r="C367" s="714"/>
      <c r="D367" s="715"/>
      <c r="E367" s="716" t="s">
        <v>92</v>
      </c>
      <c r="F367" s="717">
        <f>SUM(F368)</f>
        <v>0</v>
      </c>
      <c r="G367" s="717">
        <f>SUM(G368)</f>
        <v>30342.51</v>
      </c>
      <c r="H367" s="718" t="s">
        <v>111</v>
      </c>
      <c r="I367" s="293">
        <f>SUM(I368)</f>
        <v>0</v>
      </c>
      <c r="J367" s="281"/>
    </row>
    <row r="368" spans="1:10" s="282" customFormat="1" ht="12.75">
      <c r="A368" s="280"/>
      <c r="B368" s="302"/>
      <c r="C368" s="283"/>
      <c r="D368" s="284"/>
      <c r="E368" s="295" t="s">
        <v>34</v>
      </c>
      <c r="F368" s="296">
        <f>SUM(F370)</f>
        <v>0</v>
      </c>
      <c r="G368" s="296">
        <f>SUM(G370)</f>
        <v>30342.51</v>
      </c>
      <c r="H368" s="699" t="s">
        <v>111</v>
      </c>
      <c r="I368" s="359">
        <f>SUM(I370)</f>
        <v>0</v>
      </c>
      <c r="J368" s="281"/>
    </row>
    <row r="369" spans="1:10" s="282" customFormat="1" ht="12.75">
      <c r="A369" s="280"/>
      <c r="B369" s="294"/>
      <c r="C369" s="283"/>
      <c r="D369" s="284"/>
      <c r="E369" s="297" t="s">
        <v>35</v>
      </c>
      <c r="F369" s="296"/>
      <c r="G369" s="298"/>
      <c r="H369" s="444" t="s">
        <v>111</v>
      </c>
      <c r="I369" s="360"/>
      <c r="J369" s="281"/>
    </row>
    <row r="370" spans="1:10" s="42" customFormat="1" ht="14.25" customHeight="1" thickBot="1">
      <c r="A370" s="303"/>
      <c r="B370" s="500"/>
      <c r="C370" s="575"/>
      <c r="D370" s="638">
        <v>920</v>
      </c>
      <c r="E370" s="539" t="s">
        <v>106</v>
      </c>
      <c r="F370" s="639">
        <v>0</v>
      </c>
      <c r="G370" s="610">
        <v>30342.51</v>
      </c>
      <c r="H370" s="720" t="s">
        <v>111</v>
      </c>
      <c r="I370" s="406">
        <v>0</v>
      </c>
      <c r="J370" s="40"/>
    </row>
    <row r="371" spans="1:10" s="42" customFormat="1" ht="12.75">
      <c r="A371" s="237">
        <v>852</v>
      </c>
      <c r="B371" s="222"/>
      <c r="C371" s="222"/>
      <c r="D371" s="215"/>
      <c r="E371" s="220" t="s">
        <v>67</v>
      </c>
      <c r="F371" s="221">
        <f>SUM(F372,F377,F390,F398,F407,F413,F419,F433,F444,F456,F462,F451,)</f>
        <v>5335545.1899999995</v>
      </c>
      <c r="G371" s="221">
        <f>SUM(G372,G377,G390,G398,G407,G413,G419,G433,G444,G456,G462,G451,)</f>
        <v>3704920.9</v>
      </c>
      <c r="H371" s="544">
        <f>SUM(G371*100/F371)</f>
        <v>69.43846913608468</v>
      </c>
      <c r="I371" s="637">
        <f>SUM(I372,I377,I390,I398,I407,I413,I419,I433,I444,I462,)</f>
        <v>1659.31</v>
      </c>
      <c r="J371" s="40"/>
    </row>
    <row r="372" spans="1:10" s="13" customFormat="1" ht="12.75">
      <c r="A372" s="33"/>
      <c r="B372" s="276">
        <v>85202</v>
      </c>
      <c r="C372" s="19"/>
      <c r="D372" s="20"/>
      <c r="E372" s="260" t="s">
        <v>32</v>
      </c>
      <c r="F372" s="261">
        <f>SUM(F373)</f>
        <v>1920</v>
      </c>
      <c r="G372" s="424">
        <f>SUM(G373)</f>
        <v>664.38</v>
      </c>
      <c r="H372" s="355">
        <f>SUM(G372*100/F372)</f>
        <v>34.603125</v>
      </c>
      <c r="I372" s="262">
        <f>SUM(I375)</f>
        <v>0</v>
      </c>
      <c r="J372" s="12"/>
    </row>
    <row r="373" spans="1:10" s="13" customFormat="1" ht="12.75">
      <c r="A373" s="24"/>
      <c r="B373" s="242"/>
      <c r="C373" s="200"/>
      <c r="D373" s="38"/>
      <c r="E373" s="243" t="s">
        <v>34</v>
      </c>
      <c r="F373" s="244">
        <f>SUM(F375:F376)</f>
        <v>1920</v>
      </c>
      <c r="G373" s="244">
        <f>SUM(G375:G376)</f>
        <v>664.38</v>
      </c>
      <c r="H373" s="352">
        <f>SUM(G373*100/F373)</f>
        <v>34.603125</v>
      </c>
      <c r="I373" s="359">
        <f>SUM(I375:I378)</f>
        <v>0</v>
      </c>
      <c r="J373" s="12"/>
    </row>
    <row r="374" spans="1:10" s="13" customFormat="1" ht="12.75">
      <c r="A374" s="10"/>
      <c r="B374" s="203"/>
      <c r="C374" s="14"/>
      <c r="D374" s="26"/>
      <c r="E374" s="250" t="s">
        <v>35</v>
      </c>
      <c r="F374" s="244"/>
      <c r="G374" s="298"/>
      <c r="H374" s="502" t="s">
        <v>111</v>
      </c>
      <c r="I374" s="366"/>
      <c r="J374" s="12"/>
    </row>
    <row r="375" spans="1:10" s="287" customFormat="1" ht="38.25">
      <c r="A375" s="285"/>
      <c r="B375" s="508"/>
      <c r="C375" s="291"/>
      <c r="D375" s="263">
        <v>830</v>
      </c>
      <c r="E375" s="264" t="s">
        <v>50</v>
      </c>
      <c r="F375" s="265">
        <v>1920</v>
      </c>
      <c r="G375" s="266">
        <v>664.38</v>
      </c>
      <c r="H375" s="358">
        <f>SUM(G375*100/F375)</f>
        <v>34.603125</v>
      </c>
      <c r="I375" s="360">
        <v>0</v>
      </c>
      <c r="J375" s="286"/>
    </row>
    <row r="376" spans="1:10" s="42" customFormat="1" ht="12.75" hidden="1">
      <c r="A376" s="45"/>
      <c r="B376" s="86"/>
      <c r="C376" s="179"/>
      <c r="D376" s="263">
        <v>940</v>
      </c>
      <c r="E376" s="264" t="s">
        <v>223</v>
      </c>
      <c r="F376" s="266">
        <v>0</v>
      </c>
      <c r="G376" s="598">
        <v>0</v>
      </c>
      <c r="H376" s="358" t="e">
        <f>SUM(G376*100/F376)</f>
        <v>#DIV/0!</v>
      </c>
      <c r="I376" s="360">
        <v>0</v>
      </c>
      <c r="J376" s="40"/>
    </row>
    <row r="377" spans="1:10" s="13" customFormat="1" ht="12.75">
      <c r="A377" s="24"/>
      <c r="B377" s="113">
        <v>85203</v>
      </c>
      <c r="C377" s="652"/>
      <c r="D377" s="12"/>
      <c r="E377" s="59" t="s">
        <v>66</v>
      </c>
      <c r="F377" s="60">
        <f>SUM(F384:F389)</f>
        <v>844782</v>
      </c>
      <c r="G377" s="665">
        <f>SUM(G378)</f>
        <v>435598.26</v>
      </c>
      <c r="H377" s="369">
        <f>SUM(G377*100/F377)</f>
        <v>51.56339268592371</v>
      </c>
      <c r="I377" s="293">
        <f>SUM(I384:I389)</f>
        <v>0</v>
      </c>
      <c r="J377" s="12"/>
    </row>
    <row r="378" spans="1:10" s="13" customFormat="1" ht="12.75">
      <c r="A378" s="10"/>
      <c r="B378" s="245"/>
      <c r="C378" s="200"/>
      <c r="D378" s="38"/>
      <c r="E378" s="243" t="s">
        <v>34</v>
      </c>
      <c r="F378" s="244">
        <f>SUM(F380:F387)</f>
        <v>844782</v>
      </c>
      <c r="G378" s="244">
        <f>SUM(G380:G387)</f>
        <v>435598.26</v>
      </c>
      <c r="H378" s="352">
        <f>SUM(G378*100/F378)</f>
        <v>51.56339268592371</v>
      </c>
      <c r="I378" s="359">
        <f>SUM(I380:I387)</f>
        <v>0</v>
      </c>
      <c r="J378" s="12"/>
    </row>
    <row r="379" spans="1:10" s="13" customFormat="1" ht="12.75">
      <c r="A379" s="10"/>
      <c r="B379" s="245"/>
      <c r="C379" s="14"/>
      <c r="D379" s="26"/>
      <c r="E379" s="250" t="s">
        <v>35</v>
      </c>
      <c r="F379" s="244"/>
      <c r="G379" s="298"/>
      <c r="H379" s="358" t="s">
        <v>111</v>
      </c>
      <c r="I379" s="366"/>
      <c r="J379" s="12"/>
    </row>
    <row r="380" spans="1:10" s="42" customFormat="1" ht="14.25" customHeight="1">
      <c r="A380" s="125"/>
      <c r="B380" s="86"/>
      <c r="C380" s="179"/>
      <c r="D380" s="257">
        <v>920</v>
      </c>
      <c r="E380" s="275" t="s">
        <v>106</v>
      </c>
      <c r="F380" s="265">
        <v>0</v>
      </c>
      <c r="G380" s="266">
        <v>456.26</v>
      </c>
      <c r="H380" s="656" t="s">
        <v>111</v>
      </c>
      <c r="I380" s="360">
        <v>0</v>
      </c>
      <c r="J380" s="40"/>
    </row>
    <row r="381" spans="1:9" s="110" customFormat="1" ht="12.75">
      <c r="A381" s="106" t="s">
        <v>105</v>
      </c>
      <c r="B381" s="107">
        <v>16</v>
      </c>
      <c r="C381" s="108"/>
      <c r="D381" s="108"/>
      <c r="E381" s="109"/>
      <c r="F381" s="108"/>
      <c r="G381" s="374" t="s">
        <v>130</v>
      </c>
      <c r="H381" s="331" t="s">
        <v>111</v>
      </c>
      <c r="I381" s="395"/>
    </row>
    <row r="382" spans="1:9" s="1" customFormat="1" ht="13.5" thickBot="1">
      <c r="A382" s="5"/>
      <c r="B382" s="4"/>
      <c r="C382" s="2"/>
      <c r="D382" s="2"/>
      <c r="E382" s="9"/>
      <c r="F382" s="2"/>
      <c r="G382" s="288"/>
      <c r="H382" s="332" t="s">
        <v>111</v>
      </c>
      <c r="I382" s="397"/>
    </row>
    <row r="383" spans="1:10" s="3" customFormat="1" ht="11.25" customHeight="1" thickBot="1">
      <c r="A383" s="267" t="s">
        <v>75</v>
      </c>
      <c r="B383" s="268" t="s">
        <v>102</v>
      </c>
      <c r="C383" s="903" t="s">
        <v>86</v>
      </c>
      <c r="D383" s="904"/>
      <c r="E383" s="270" t="s">
        <v>74</v>
      </c>
      <c r="F383" s="269" t="s">
        <v>108</v>
      </c>
      <c r="G383" s="209" t="s">
        <v>109</v>
      </c>
      <c r="H383" s="345" t="s">
        <v>110</v>
      </c>
      <c r="I383" s="211" t="s">
        <v>114</v>
      </c>
      <c r="J383" s="6"/>
    </row>
    <row r="384" spans="1:10" s="51" customFormat="1" ht="25.5">
      <c r="A384" s="45"/>
      <c r="B384" s="45"/>
      <c r="C384" s="40"/>
      <c r="D384" s="79">
        <v>2010</v>
      </c>
      <c r="E384" s="55" t="s">
        <v>55</v>
      </c>
      <c r="F384" s="693">
        <v>844482</v>
      </c>
      <c r="G384" s="671">
        <v>435142</v>
      </c>
      <c r="H384" s="354">
        <f>SUM(G384*100/F384)</f>
        <v>51.527682058350564</v>
      </c>
      <c r="I384" s="409">
        <v>0</v>
      </c>
      <c r="J384" s="50"/>
    </row>
    <row r="385" spans="1:10" s="42" customFormat="1" ht="12.75">
      <c r="A385" s="53"/>
      <c r="B385" s="52"/>
      <c r="C385" s="50"/>
      <c r="D385" s="50"/>
      <c r="E385" s="55" t="s">
        <v>56</v>
      </c>
      <c r="F385" s="50"/>
      <c r="G385" s="56" t="s">
        <v>111</v>
      </c>
      <c r="H385" s="354" t="s">
        <v>111</v>
      </c>
      <c r="I385" s="414"/>
      <c r="J385" s="40"/>
    </row>
    <row r="386" spans="1:10" s="42" customFormat="1" ht="38.25">
      <c r="A386" s="45"/>
      <c r="B386" s="317"/>
      <c r="C386" s="58"/>
      <c r="D386" s="58"/>
      <c r="E386" s="124" t="s">
        <v>24</v>
      </c>
      <c r="F386" s="71"/>
      <c r="G386" s="57"/>
      <c r="H386" s="362" t="s">
        <v>111</v>
      </c>
      <c r="I386" s="410"/>
      <c r="J386" s="40"/>
    </row>
    <row r="387" spans="1:10" s="51" customFormat="1" ht="14.25" customHeight="1">
      <c r="A387" s="45"/>
      <c r="B387" s="317"/>
      <c r="C387" s="67"/>
      <c r="D387" s="111">
        <v>2360</v>
      </c>
      <c r="E387" s="48" t="s">
        <v>0</v>
      </c>
      <c r="F387" s="70">
        <v>300</v>
      </c>
      <c r="G387" s="451">
        <v>0</v>
      </c>
      <c r="H387" s="352">
        <f>SUM(G387*100/F387)</f>
        <v>0</v>
      </c>
      <c r="I387" s="409">
        <v>0</v>
      </c>
      <c r="J387" s="50"/>
    </row>
    <row r="388" spans="1:10" s="51" customFormat="1" ht="12.75">
      <c r="A388" s="53"/>
      <c r="B388" s="52"/>
      <c r="C388" s="50"/>
      <c r="D388" s="50"/>
      <c r="E388" s="55" t="s">
        <v>1</v>
      </c>
      <c r="F388" s="50"/>
      <c r="G388" s="367"/>
      <c r="H388" s="333" t="s">
        <v>111</v>
      </c>
      <c r="I388" s="392"/>
      <c r="J388" s="50"/>
    </row>
    <row r="389" spans="1:10" s="42" customFormat="1" ht="51">
      <c r="A389" s="52"/>
      <c r="B389" s="104"/>
      <c r="C389" s="71"/>
      <c r="D389" s="71"/>
      <c r="E389" s="124" t="s">
        <v>203</v>
      </c>
      <c r="F389" s="71"/>
      <c r="G389" s="492"/>
      <c r="H389" s="335" t="s">
        <v>111</v>
      </c>
      <c r="I389" s="391"/>
      <c r="J389" s="40"/>
    </row>
    <row r="390" spans="1:10" s="13" customFormat="1" ht="25.5">
      <c r="A390" s="24"/>
      <c r="B390" s="113">
        <v>85213</v>
      </c>
      <c r="C390" s="21"/>
      <c r="D390" s="22"/>
      <c r="E390" s="128" t="s">
        <v>26</v>
      </c>
      <c r="F390" s="164">
        <f>SUM(F392)</f>
        <v>17902</v>
      </c>
      <c r="G390" s="459">
        <f>SUM(G392)</f>
        <v>10171</v>
      </c>
      <c r="H390" s="338">
        <f>SUM(G390*100/F390)</f>
        <v>56.81488101888057</v>
      </c>
      <c r="I390" s="457">
        <f>SUM(I394)</f>
        <v>0</v>
      </c>
      <c r="J390" s="12"/>
    </row>
    <row r="391" spans="1:10" s="13" customFormat="1" ht="38.25">
      <c r="A391" s="10"/>
      <c r="B391" s="27"/>
      <c r="C391" s="10"/>
      <c r="D391" s="23"/>
      <c r="E391" s="130" t="s">
        <v>46</v>
      </c>
      <c r="F391" s="10"/>
      <c r="G391" s="10"/>
      <c r="H391" s="335" t="s">
        <v>111</v>
      </c>
      <c r="I391" s="27"/>
      <c r="J391" s="12"/>
    </row>
    <row r="392" spans="1:10" s="13" customFormat="1" ht="12.75">
      <c r="A392" s="10"/>
      <c r="B392" s="245"/>
      <c r="C392" s="200"/>
      <c r="D392" s="38"/>
      <c r="E392" s="243" t="s">
        <v>34</v>
      </c>
      <c r="F392" s="244">
        <f>SUM(F394:F396)</f>
        <v>17902</v>
      </c>
      <c r="G392" s="296">
        <f>SUM(G394:G396)</f>
        <v>10171</v>
      </c>
      <c r="H392" s="333">
        <f>SUM(G392*100/F392)</f>
        <v>56.81488101888057</v>
      </c>
      <c r="I392" s="359">
        <f>SUM(I394:I395)</f>
        <v>0</v>
      </c>
      <c r="J392" s="12"/>
    </row>
    <row r="393" spans="1:10" s="13" customFormat="1" ht="12.75">
      <c r="A393" s="10"/>
      <c r="B393" s="245"/>
      <c r="C393" s="14"/>
      <c r="D393" s="26"/>
      <c r="E393" s="250" t="s">
        <v>35</v>
      </c>
      <c r="F393" s="244"/>
      <c r="G393" s="298"/>
      <c r="H393" s="337" t="s">
        <v>111</v>
      </c>
      <c r="I393" s="366"/>
      <c r="J393" s="12"/>
    </row>
    <row r="394" spans="1:10" s="51" customFormat="1" ht="25.5" customHeight="1" hidden="1">
      <c r="A394" s="56"/>
      <c r="B394" s="45"/>
      <c r="C394" s="67"/>
      <c r="D394" s="47">
        <v>2010</v>
      </c>
      <c r="E394" s="48" t="s">
        <v>55</v>
      </c>
      <c r="F394" s="78">
        <v>0</v>
      </c>
      <c r="G394" s="453">
        <v>0</v>
      </c>
      <c r="H394" s="322" t="e">
        <f>SUM(G394*100/F394)</f>
        <v>#DIV/0!</v>
      </c>
      <c r="I394" s="409">
        <v>0</v>
      </c>
      <c r="J394" s="50"/>
    </row>
    <row r="395" spans="1:10" s="42" customFormat="1" ht="25.5" hidden="1">
      <c r="A395" s="56"/>
      <c r="B395" s="45"/>
      <c r="C395" s="58"/>
      <c r="D395" s="86"/>
      <c r="E395" s="124" t="s">
        <v>27</v>
      </c>
      <c r="F395" s="71"/>
      <c r="G395" s="57" t="s">
        <v>111</v>
      </c>
      <c r="H395" s="335" t="s">
        <v>111</v>
      </c>
      <c r="I395" s="410"/>
      <c r="J395" s="40"/>
    </row>
    <row r="396" spans="1:10" s="51" customFormat="1" ht="25.5">
      <c r="A396" s="56"/>
      <c r="B396" s="45"/>
      <c r="C396" s="67"/>
      <c r="D396" s="47">
        <v>2030</v>
      </c>
      <c r="E396" s="48" t="s">
        <v>204</v>
      </c>
      <c r="F396" s="62">
        <v>17902</v>
      </c>
      <c r="G396" s="290">
        <v>10171</v>
      </c>
      <c r="H396" s="333">
        <f>SUM(G396*100/F396)</f>
        <v>56.81488101888057</v>
      </c>
      <c r="I396" s="409">
        <v>0</v>
      </c>
      <c r="J396" s="50"/>
    </row>
    <row r="397" spans="1:10" s="42" customFormat="1" ht="12.75">
      <c r="A397" s="53"/>
      <c r="B397" s="104"/>
      <c r="C397" s="71"/>
      <c r="D397" s="91"/>
      <c r="E397" s="124" t="s">
        <v>28</v>
      </c>
      <c r="F397" s="71"/>
      <c r="G397" s="373" t="s">
        <v>111</v>
      </c>
      <c r="H397" s="335" t="s">
        <v>111</v>
      </c>
      <c r="I397" s="410"/>
      <c r="J397" s="40"/>
    </row>
    <row r="398" spans="1:10" s="13" customFormat="1" ht="25.5">
      <c r="A398" s="24"/>
      <c r="B398" s="248">
        <v>85214</v>
      </c>
      <c r="C398" s="10"/>
      <c r="D398" s="23"/>
      <c r="E398" s="144" t="s">
        <v>43</v>
      </c>
      <c r="F398" s="555">
        <f>SUM(F399)</f>
        <v>12951</v>
      </c>
      <c r="G398" s="241">
        <f>SUM(G399)</f>
        <v>8951</v>
      </c>
      <c r="H398" s="338">
        <f>SUM(G398*100/F398)</f>
        <v>69.1143541039302</v>
      </c>
      <c r="I398" s="262">
        <f>SUM(I399)</f>
        <v>0</v>
      </c>
      <c r="J398" s="12"/>
    </row>
    <row r="399" spans="1:10" s="13" customFormat="1" ht="12.75">
      <c r="A399" s="24"/>
      <c r="B399" s="242"/>
      <c r="C399" s="200"/>
      <c r="D399" s="38"/>
      <c r="E399" s="243" t="s">
        <v>34</v>
      </c>
      <c r="F399" s="244">
        <f>SUM(F401:F402)</f>
        <v>12951</v>
      </c>
      <c r="G399" s="244">
        <f>SUM(G401:G402)</f>
        <v>8951</v>
      </c>
      <c r="H399" s="322">
        <f>SUM(G399*100/F399)</f>
        <v>69.1143541039302</v>
      </c>
      <c r="I399" s="359">
        <f>SUM(I401:I403)</f>
        <v>0</v>
      </c>
      <c r="J399" s="12"/>
    </row>
    <row r="400" spans="1:10" s="13" customFormat="1" ht="12.75">
      <c r="A400" s="24"/>
      <c r="B400" s="242"/>
      <c r="C400" s="14"/>
      <c r="D400" s="26"/>
      <c r="E400" s="250" t="s">
        <v>35</v>
      </c>
      <c r="F400" s="244"/>
      <c r="G400" s="298"/>
      <c r="H400" s="337" t="s">
        <v>111</v>
      </c>
      <c r="I400" s="366"/>
      <c r="J400" s="12"/>
    </row>
    <row r="401" spans="1:10" s="13" customFormat="1" ht="12.75">
      <c r="A401" s="24"/>
      <c r="B401" s="655"/>
      <c r="C401" s="200"/>
      <c r="D401" s="620">
        <v>940</v>
      </c>
      <c r="E401" s="556" t="s">
        <v>163</v>
      </c>
      <c r="F401" s="296">
        <v>0</v>
      </c>
      <c r="G401" s="582">
        <v>500</v>
      </c>
      <c r="H401" s="648" t="s">
        <v>111</v>
      </c>
      <c r="I401" s="359">
        <v>0</v>
      </c>
      <c r="J401" s="12"/>
    </row>
    <row r="402" spans="1:10" s="51" customFormat="1" ht="25.5">
      <c r="A402" s="45"/>
      <c r="B402" s="40"/>
      <c r="C402" s="46"/>
      <c r="D402" s="47">
        <v>2030</v>
      </c>
      <c r="E402" s="48" t="s">
        <v>205</v>
      </c>
      <c r="F402" s="62">
        <v>12951</v>
      </c>
      <c r="G402" s="290">
        <v>8451</v>
      </c>
      <c r="H402" s="333">
        <f>SUM(G402*100/F402)</f>
        <v>65.25364836692147</v>
      </c>
      <c r="I402" s="409">
        <v>0</v>
      </c>
      <c r="J402" s="50"/>
    </row>
    <row r="403" spans="1:10" s="42" customFormat="1" ht="12.75">
      <c r="A403" s="104"/>
      <c r="B403" s="91"/>
      <c r="C403" s="63"/>
      <c r="D403" s="91"/>
      <c r="E403" s="124" t="s">
        <v>28</v>
      </c>
      <c r="F403" s="71"/>
      <c r="G403" s="373"/>
      <c r="H403" s="335" t="s">
        <v>111</v>
      </c>
      <c r="I403" s="410"/>
      <c r="J403" s="40"/>
    </row>
    <row r="404" spans="1:9" s="110" customFormat="1" ht="12.75">
      <c r="A404" s="106" t="s">
        <v>105</v>
      </c>
      <c r="B404" s="107">
        <v>17</v>
      </c>
      <c r="C404" s="108"/>
      <c r="D404" s="108"/>
      <c r="E404" s="109"/>
      <c r="F404" s="108"/>
      <c r="G404" s="374" t="s">
        <v>130</v>
      </c>
      <c r="H404" s="331" t="s">
        <v>111</v>
      </c>
      <c r="I404" s="395"/>
    </row>
    <row r="405" spans="1:9" s="1" customFormat="1" ht="13.5" thickBot="1">
      <c r="A405" s="5"/>
      <c r="B405" s="4"/>
      <c r="C405" s="2"/>
      <c r="D405" s="2"/>
      <c r="E405" s="9"/>
      <c r="F405" s="2"/>
      <c r="G405" s="288"/>
      <c r="H405" s="332" t="s">
        <v>111</v>
      </c>
      <c r="I405" s="397"/>
    </row>
    <row r="406" spans="1:10" s="3" customFormat="1" ht="11.25" customHeight="1" thickBot="1">
      <c r="A406" s="267" t="s">
        <v>75</v>
      </c>
      <c r="B406" s="268" t="s">
        <v>102</v>
      </c>
      <c r="C406" s="903" t="s">
        <v>86</v>
      </c>
      <c r="D406" s="904"/>
      <c r="E406" s="270" t="s">
        <v>74</v>
      </c>
      <c r="F406" s="269" t="s">
        <v>108</v>
      </c>
      <c r="G406" s="209" t="s">
        <v>109</v>
      </c>
      <c r="H406" s="345" t="s">
        <v>110</v>
      </c>
      <c r="I406" s="211" t="s">
        <v>114</v>
      </c>
      <c r="J406" s="6"/>
    </row>
    <row r="407" spans="1:10" s="13" customFormat="1" ht="12.75">
      <c r="A407" s="901"/>
      <c r="B407" s="248">
        <v>85215</v>
      </c>
      <c r="C407" s="10"/>
      <c r="D407" s="23"/>
      <c r="E407" s="144" t="s">
        <v>131</v>
      </c>
      <c r="F407" s="241">
        <f>SUM(F410:F410)</f>
        <v>500</v>
      </c>
      <c r="G407" s="293">
        <f>SUM(G410:G410)</f>
        <v>360</v>
      </c>
      <c r="H407" s="485">
        <f>SUM(G407*100/F407)</f>
        <v>72</v>
      </c>
      <c r="I407" s="902">
        <f>SUM(I410:I410)</f>
        <v>0</v>
      </c>
      <c r="J407" s="12"/>
    </row>
    <row r="408" spans="1:10" s="13" customFormat="1" ht="12.75">
      <c r="A408" s="24"/>
      <c r="B408" s="242"/>
      <c r="C408" s="200"/>
      <c r="D408" s="38"/>
      <c r="E408" s="243" t="s">
        <v>34</v>
      </c>
      <c r="F408" s="244">
        <f>SUM(F410:F410)</f>
        <v>500</v>
      </c>
      <c r="G408" s="296">
        <f>SUM(G410:G410)</f>
        <v>360</v>
      </c>
      <c r="H408" s="358">
        <f>SUM(G408*100/F408)</f>
        <v>72</v>
      </c>
      <c r="I408" s="360">
        <f>SUM(I410)</f>
        <v>0</v>
      </c>
      <c r="J408" s="12"/>
    </row>
    <row r="409" spans="1:10" s="13" customFormat="1" ht="12.75">
      <c r="A409" s="24"/>
      <c r="B409" s="245"/>
      <c r="C409" s="12"/>
      <c r="D409" s="23"/>
      <c r="E409" s="479" t="s">
        <v>35</v>
      </c>
      <c r="F409" s="92"/>
      <c r="G409" s="386"/>
      <c r="H409" s="369" t="s">
        <v>111</v>
      </c>
      <c r="I409" s="417"/>
      <c r="J409" s="12"/>
    </row>
    <row r="410" spans="1:10" s="51" customFormat="1" ht="25.5">
      <c r="A410" s="45"/>
      <c r="B410" s="56"/>
      <c r="C410" s="46"/>
      <c r="D410" s="61">
        <v>2010</v>
      </c>
      <c r="E410" s="55" t="s">
        <v>55</v>
      </c>
      <c r="F410" s="481">
        <v>500</v>
      </c>
      <c r="G410" s="484">
        <v>360</v>
      </c>
      <c r="H410" s="352">
        <f>SUM(G410*100/F410)</f>
        <v>72</v>
      </c>
      <c r="I410" s="404">
        <v>0</v>
      </c>
      <c r="J410" s="50"/>
    </row>
    <row r="411" spans="1:10" s="51" customFormat="1" ht="12.75">
      <c r="A411" s="45"/>
      <c r="B411" s="56"/>
      <c r="C411" s="56"/>
      <c r="D411" s="160"/>
      <c r="E411" s="55" t="s">
        <v>121</v>
      </c>
      <c r="F411" s="482"/>
      <c r="G411" s="403"/>
      <c r="H411" s="369" t="s">
        <v>111</v>
      </c>
      <c r="I411" s="417"/>
      <c r="J411" s="50"/>
    </row>
    <row r="412" spans="1:10" s="51" customFormat="1" ht="51">
      <c r="A412" s="45"/>
      <c r="B412" s="57"/>
      <c r="C412" s="57"/>
      <c r="D412" s="64"/>
      <c r="E412" s="124" t="s">
        <v>132</v>
      </c>
      <c r="F412" s="483"/>
      <c r="G412" s="449"/>
      <c r="H412" s="368" t="s">
        <v>111</v>
      </c>
      <c r="I412" s="366"/>
      <c r="J412" s="50"/>
    </row>
    <row r="413" spans="1:10" s="13" customFormat="1" ht="12.75">
      <c r="A413" s="24"/>
      <c r="B413" s="248">
        <v>85216</v>
      </c>
      <c r="C413" s="10"/>
      <c r="D413" s="23"/>
      <c r="E413" s="144" t="s">
        <v>44</v>
      </c>
      <c r="F413" s="241">
        <f>SUM(F414)</f>
        <v>182976</v>
      </c>
      <c r="G413" s="555">
        <f>SUM(G414)</f>
        <v>120256.66</v>
      </c>
      <c r="H413" s="338">
        <f>SUM(G413*100/F413)</f>
        <v>65.72264122070654</v>
      </c>
      <c r="I413" s="293">
        <f>SUM(I417:I417)</f>
        <v>0</v>
      </c>
      <c r="J413" s="12"/>
    </row>
    <row r="414" spans="1:10" s="13" customFormat="1" ht="12.75">
      <c r="A414" s="24"/>
      <c r="B414" s="242"/>
      <c r="C414" s="200"/>
      <c r="D414" s="38"/>
      <c r="E414" s="243" t="s">
        <v>34</v>
      </c>
      <c r="F414" s="244">
        <f>SUM(F416:F417)</f>
        <v>182976</v>
      </c>
      <c r="G414" s="244">
        <f>SUM(G416:G417)</f>
        <v>120256.66</v>
      </c>
      <c r="H414" s="322">
        <f>SUM(G414*100/F414)</f>
        <v>65.72264122070654</v>
      </c>
      <c r="I414" s="360">
        <f>SUM(I417)</f>
        <v>0</v>
      </c>
      <c r="J414" s="12"/>
    </row>
    <row r="415" spans="1:10" s="13" customFormat="1" ht="12.75">
      <c r="A415" s="24"/>
      <c r="B415" s="242"/>
      <c r="C415" s="14"/>
      <c r="D415" s="26"/>
      <c r="E415" s="250" t="s">
        <v>35</v>
      </c>
      <c r="F415" s="244"/>
      <c r="G415" s="298"/>
      <c r="H415" s="337" t="s">
        <v>111</v>
      </c>
      <c r="I415" s="366"/>
      <c r="J415" s="12"/>
    </row>
    <row r="416" spans="1:10" s="13" customFormat="1" ht="12.75">
      <c r="A416" s="24"/>
      <c r="B416" s="666"/>
      <c r="C416" s="37"/>
      <c r="D416" s="620">
        <v>940</v>
      </c>
      <c r="E416" s="556" t="s">
        <v>163</v>
      </c>
      <c r="F416" s="296">
        <v>800</v>
      </c>
      <c r="G416" s="582">
        <v>382.66</v>
      </c>
      <c r="H416" s="358">
        <f>SUM(G416*100/F416)</f>
        <v>47.8325</v>
      </c>
      <c r="I416" s="360">
        <v>0</v>
      </c>
      <c r="J416" s="12"/>
    </row>
    <row r="417" spans="1:10" s="51" customFormat="1" ht="25.5">
      <c r="A417" s="45"/>
      <c r="B417" s="40"/>
      <c r="C417" s="46"/>
      <c r="D417" s="47">
        <v>2030</v>
      </c>
      <c r="E417" s="48" t="s">
        <v>22</v>
      </c>
      <c r="F417" s="62">
        <v>182176</v>
      </c>
      <c r="G417" s="290">
        <v>119874</v>
      </c>
      <c r="H417" s="333">
        <f>SUM(G417*100/F417)</f>
        <v>65.80120323203934</v>
      </c>
      <c r="I417" s="417">
        <v>0</v>
      </c>
      <c r="J417" s="50"/>
    </row>
    <row r="418" spans="1:10" s="42" customFormat="1" ht="12.75">
      <c r="A418" s="52"/>
      <c r="B418" s="91"/>
      <c r="C418" s="63"/>
      <c r="D418" s="91"/>
      <c r="E418" s="124" t="s">
        <v>224</v>
      </c>
      <c r="F418" s="71"/>
      <c r="G418" s="373"/>
      <c r="H418" s="335" t="s">
        <v>111</v>
      </c>
      <c r="I418" s="899"/>
      <c r="J418" s="40"/>
    </row>
    <row r="419" spans="1:10" s="13" customFormat="1" ht="12.75">
      <c r="A419" s="24"/>
      <c r="B419" s="165">
        <v>85219</v>
      </c>
      <c r="C419" s="17"/>
      <c r="D419" s="18"/>
      <c r="E419" s="166" t="s">
        <v>71</v>
      </c>
      <c r="F419" s="167">
        <f>SUM(F422:F432)</f>
        <v>217475.86</v>
      </c>
      <c r="G419" s="262">
        <f>SUM(G422:G432)</f>
        <v>131827.11</v>
      </c>
      <c r="H419" s="338">
        <f>SUM(G419*100/F419)</f>
        <v>60.616893295651295</v>
      </c>
      <c r="I419" s="262">
        <f>SUM(I422:I432)</f>
        <v>0</v>
      </c>
      <c r="J419" s="12"/>
    </row>
    <row r="420" spans="1:10" s="13" customFormat="1" ht="12.75">
      <c r="A420" s="24"/>
      <c r="B420" s="245"/>
      <c r="C420" s="200"/>
      <c r="D420" s="38"/>
      <c r="E420" s="243" t="s">
        <v>34</v>
      </c>
      <c r="F420" s="244">
        <f>SUM(F422,F425,F431,)</f>
        <v>217475.86</v>
      </c>
      <c r="G420" s="296">
        <f>SUM(G422:G432)</f>
        <v>131827.11</v>
      </c>
      <c r="H420" s="322">
        <f>SUM(G420*100/F420)</f>
        <v>60.616893295651295</v>
      </c>
      <c r="I420" s="360">
        <f>SUM(I422:I432)</f>
        <v>0</v>
      </c>
      <c r="J420" s="12"/>
    </row>
    <row r="421" spans="1:10" s="13" customFormat="1" ht="12.75">
      <c r="A421" s="24"/>
      <c r="B421" s="245"/>
      <c r="C421" s="14"/>
      <c r="D421" s="26"/>
      <c r="E421" s="250" t="s">
        <v>35</v>
      </c>
      <c r="F421" s="244"/>
      <c r="G421" s="298"/>
      <c r="H421" s="322" t="s">
        <v>111</v>
      </c>
      <c r="I421" s="366"/>
      <c r="J421" s="12"/>
    </row>
    <row r="422" spans="1:10" s="51" customFormat="1" ht="28.5" customHeight="1">
      <c r="A422" s="45"/>
      <c r="B422" s="56"/>
      <c r="C422" s="493"/>
      <c r="D422" s="494">
        <v>920</v>
      </c>
      <c r="E422" s="495" t="s">
        <v>52</v>
      </c>
      <c r="F422" s="548">
        <v>2130</v>
      </c>
      <c r="G422" s="549">
        <v>9277.16</v>
      </c>
      <c r="H422" s="358">
        <f>SUM(G422*100/F422)</f>
        <v>435.5474178403756</v>
      </c>
      <c r="I422" s="360">
        <v>0</v>
      </c>
      <c r="J422" s="50"/>
    </row>
    <row r="423" spans="1:9" s="749" customFormat="1" ht="16.5" customHeight="1">
      <c r="A423" s="741"/>
      <c r="B423" s="760"/>
      <c r="C423" s="742"/>
      <c r="D423" s="783">
        <v>950</v>
      </c>
      <c r="E423" s="784" t="s">
        <v>162</v>
      </c>
      <c r="F423" s="785">
        <v>0</v>
      </c>
      <c r="G423" s="786">
        <v>2080.01</v>
      </c>
      <c r="H423" s="799" t="s">
        <v>111</v>
      </c>
      <c r="I423" s="897">
        <v>0</v>
      </c>
    </row>
    <row r="424" spans="1:9" s="749" customFormat="1" ht="12.75">
      <c r="A424" s="741"/>
      <c r="B424" s="741"/>
      <c r="C424" s="751"/>
      <c r="D424" s="788" t="s">
        <v>111</v>
      </c>
      <c r="E424" s="641" t="s">
        <v>173</v>
      </c>
      <c r="F424" s="789" t="s">
        <v>111</v>
      </c>
      <c r="G424" s="790"/>
      <c r="H424" s="719" t="s">
        <v>111</v>
      </c>
      <c r="I424" s="898"/>
    </row>
    <row r="425" spans="1:10" s="51" customFormat="1" ht="25.5">
      <c r="A425" s="45"/>
      <c r="B425" s="317"/>
      <c r="C425" s="67"/>
      <c r="D425" s="61">
        <v>2010</v>
      </c>
      <c r="E425" s="55" t="s">
        <v>55</v>
      </c>
      <c r="F425" s="481">
        <v>3088.86</v>
      </c>
      <c r="G425" s="484">
        <v>6177.72</v>
      </c>
      <c r="H425" s="352">
        <f>SUM(G425*100/F425)</f>
        <v>200</v>
      </c>
      <c r="I425" s="404">
        <v>0</v>
      </c>
      <c r="J425" s="50"/>
    </row>
    <row r="426" spans="1:10" s="51" customFormat="1" ht="12.75">
      <c r="A426" s="45"/>
      <c r="B426" s="56"/>
      <c r="C426" s="56"/>
      <c r="D426" s="160"/>
      <c r="E426" s="55" t="s">
        <v>121</v>
      </c>
      <c r="F426" s="482"/>
      <c r="G426" s="403" t="s">
        <v>111</v>
      </c>
      <c r="H426" s="369" t="s">
        <v>111</v>
      </c>
      <c r="I426" s="417"/>
      <c r="J426" s="50"/>
    </row>
    <row r="427" spans="1:10" s="51" customFormat="1" ht="52.5" customHeight="1">
      <c r="A427" s="125"/>
      <c r="B427" s="125"/>
      <c r="C427" s="57"/>
      <c r="D427" s="64"/>
      <c r="E427" s="480" t="s">
        <v>206</v>
      </c>
      <c r="F427" s="483"/>
      <c r="G427" s="449"/>
      <c r="H427" s="368" t="s">
        <v>111</v>
      </c>
      <c r="I427" s="366"/>
      <c r="J427" s="50"/>
    </row>
    <row r="428" spans="1:9" s="110" customFormat="1" ht="12.75">
      <c r="A428" s="106" t="s">
        <v>105</v>
      </c>
      <c r="B428" s="107">
        <v>18</v>
      </c>
      <c r="C428" s="108"/>
      <c r="D428" s="108"/>
      <c r="E428" s="109"/>
      <c r="F428" s="108"/>
      <c r="G428" s="374" t="s">
        <v>130</v>
      </c>
      <c r="H428" s="331" t="s">
        <v>111</v>
      </c>
      <c r="I428" s="395"/>
    </row>
    <row r="429" spans="1:9" s="1" customFormat="1" ht="13.5" thickBot="1">
      <c r="A429" s="5"/>
      <c r="B429" s="4"/>
      <c r="C429" s="2"/>
      <c r="D429" s="2"/>
      <c r="E429" s="9"/>
      <c r="F429" s="2"/>
      <c r="G429" s="288"/>
      <c r="H429" s="332" t="s">
        <v>111</v>
      </c>
      <c r="I429" s="397"/>
    </row>
    <row r="430" spans="1:10" s="3" customFormat="1" ht="11.25" customHeight="1" thickBot="1">
      <c r="A430" s="267" t="s">
        <v>75</v>
      </c>
      <c r="B430" s="268" t="s">
        <v>102</v>
      </c>
      <c r="C430" s="903" t="s">
        <v>86</v>
      </c>
      <c r="D430" s="904"/>
      <c r="E430" s="270" t="s">
        <v>74</v>
      </c>
      <c r="F430" s="269" t="s">
        <v>108</v>
      </c>
      <c r="G430" s="209" t="s">
        <v>109</v>
      </c>
      <c r="H430" s="345" t="s">
        <v>110</v>
      </c>
      <c r="I430" s="211" t="s">
        <v>114</v>
      </c>
      <c r="J430" s="6"/>
    </row>
    <row r="431" spans="1:10" s="51" customFormat="1" ht="25.5">
      <c r="A431" s="52"/>
      <c r="B431" s="54"/>
      <c r="C431" s="251"/>
      <c r="D431" s="161">
        <v>2030</v>
      </c>
      <c r="E431" s="48" t="s">
        <v>22</v>
      </c>
      <c r="F431" s="163">
        <v>212257</v>
      </c>
      <c r="G431" s="460">
        <v>114292.22</v>
      </c>
      <c r="H431" s="322">
        <f>SUM(G431*100/F431)</f>
        <v>53.84614877247865</v>
      </c>
      <c r="I431" s="413">
        <v>0</v>
      </c>
      <c r="J431" s="50"/>
    </row>
    <row r="432" spans="1:10" s="42" customFormat="1" ht="38.25">
      <c r="A432" s="52"/>
      <c r="B432" s="91"/>
      <c r="C432" s="63"/>
      <c r="D432" s="91"/>
      <c r="E432" s="124" t="s">
        <v>29</v>
      </c>
      <c r="F432" s="116"/>
      <c r="G432" s="373"/>
      <c r="H432" s="335" t="s">
        <v>111</v>
      </c>
      <c r="I432" s="410"/>
      <c r="J432" s="40"/>
    </row>
    <row r="433" spans="1:10" s="13" customFormat="1" ht="14.25" customHeight="1">
      <c r="A433" s="24"/>
      <c r="B433" s="165">
        <v>85228</v>
      </c>
      <c r="C433" s="19"/>
      <c r="D433" s="20"/>
      <c r="E433" s="169" t="s">
        <v>62</v>
      </c>
      <c r="F433" s="170">
        <f>SUM(F436:F443)</f>
        <v>1123277</v>
      </c>
      <c r="G433" s="262">
        <f>SUM(G436:G443)</f>
        <v>333900.22</v>
      </c>
      <c r="H433" s="336">
        <f>SUM(G433*100/F433)</f>
        <v>29.72554588049074</v>
      </c>
      <c r="I433" s="262">
        <f>SUM(I436:I443)</f>
        <v>1659.31</v>
      </c>
      <c r="J433" s="12"/>
    </row>
    <row r="434" spans="1:10" s="13" customFormat="1" ht="12.75">
      <c r="A434" s="10"/>
      <c r="B434" s="245"/>
      <c r="C434" s="200"/>
      <c r="D434" s="38"/>
      <c r="E434" s="243" t="s">
        <v>34</v>
      </c>
      <c r="F434" s="244">
        <f>SUM(F436:F443)</f>
        <v>1123277</v>
      </c>
      <c r="G434" s="296">
        <f>SUM(G436:G443)</f>
        <v>333900.22</v>
      </c>
      <c r="H434" s="322">
        <f>SUM(G434*100/F434)</f>
        <v>29.72554588049074</v>
      </c>
      <c r="I434" s="359">
        <f>SUM(I436:I438)</f>
        <v>1659.31</v>
      </c>
      <c r="J434" s="12"/>
    </row>
    <row r="435" spans="1:10" s="13" customFormat="1" ht="12.75">
      <c r="A435" s="10"/>
      <c r="B435" s="245"/>
      <c r="C435" s="14"/>
      <c r="D435" s="26"/>
      <c r="E435" s="250" t="s">
        <v>35</v>
      </c>
      <c r="F435" s="244"/>
      <c r="G435" s="371"/>
      <c r="H435" s="322" t="s">
        <v>111</v>
      </c>
      <c r="I435" s="390"/>
      <c r="J435" s="12"/>
    </row>
    <row r="436" spans="1:10" s="51" customFormat="1" ht="25.5">
      <c r="A436" s="56"/>
      <c r="B436" s="45"/>
      <c r="C436" s="171"/>
      <c r="D436" s="94">
        <v>830</v>
      </c>
      <c r="E436" s="172" t="s">
        <v>53</v>
      </c>
      <c r="F436" s="96">
        <v>58700</v>
      </c>
      <c r="G436" s="266">
        <v>28324.43</v>
      </c>
      <c r="H436" s="358">
        <f>SUM(G436*100/F436)</f>
        <v>48.25286201022146</v>
      </c>
      <c r="I436" s="360">
        <v>1659.31</v>
      </c>
      <c r="J436" s="50"/>
    </row>
    <row r="437" spans="1:10" s="51" customFormat="1" ht="25.5">
      <c r="A437" s="52"/>
      <c r="B437" s="54"/>
      <c r="C437" s="74"/>
      <c r="D437" s="47">
        <v>2010</v>
      </c>
      <c r="E437" s="55" t="s">
        <v>55</v>
      </c>
      <c r="F437" s="62">
        <v>165915</v>
      </c>
      <c r="G437" s="290">
        <v>71655</v>
      </c>
      <c r="H437" s="322">
        <f>SUM(G437*100/F437)</f>
        <v>43.187776873700386</v>
      </c>
      <c r="I437" s="413">
        <v>0</v>
      </c>
      <c r="J437" s="50"/>
    </row>
    <row r="438" spans="1:10" s="51" customFormat="1" ht="12.75">
      <c r="A438" s="53"/>
      <c r="B438" s="53"/>
      <c r="C438" s="53"/>
      <c r="D438" s="54"/>
      <c r="E438" s="55" t="s">
        <v>121</v>
      </c>
      <c r="F438" s="50"/>
      <c r="G438" s="56" t="s">
        <v>111</v>
      </c>
      <c r="H438" s="333" t="s">
        <v>111</v>
      </c>
      <c r="I438" s="409"/>
      <c r="J438" s="50"/>
    </row>
    <row r="439" spans="1:10" s="51" customFormat="1" ht="12.75">
      <c r="A439" s="53"/>
      <c r="B439" s="52"/>
      <c r="C439" s="71"/>
      <c r="D439" s="91"/>
      <c r="E439" s="124" t="s">
        <v>25</v>
      </c>
      <c r="F439" s="71"/>
      <c r="G439" s="57"/>
      <c r="H439" s="333" t="s">
        <v>111</v>
      </c>
      <c r="I439" s="405"/>
      <c r="J439" s="50"/>
    </row>
    <row r="440" spans="1:10" s="51" customFormat="1" ht="42" customHeight="1">
      <c r="A440" s="56"/>
      <c r="B440" s="45"/>
      <c r="C440" s="179"/>
      <c r="D440" s="94">
        <v>2030</v>
      </c>
      <c r="E440" s="48" t="s">
        <v>225</v>
      </c>
      <c r="F440" s="96">
        <v>898562</v>
      </c>
      <c r="G440" s="266">
        <v>233897</v>
      </c>
      <c r="H440" s="337">
        <f>SUM(G440*100/F440)</f>
        <v>26.030145944297665</v>
      </c>
      <c r="I440" s="360">
        <v>0</v>
      </c>
      <c r="J440" s="50"/>
    </row>
    <row r="441" spans="1:10" s="51" customFormat="1" ht="14.25" customHeight="1">
      <c r="A441" s="53"/>
      <c r="B441" s="52"/>
      <c r="C441" s="74"/>
      <c r="D441" s="111">
        <v>2360</v>
      </c>
      <c r="E441" s="48" t="s">
        <v>30</v>
      </c>
      <c r="F441" s="123">
        <v>100</v>
      </c>
      <c r="G441" s="451">
        <v>23.79</v>
      </c>
      <c r="H441" s="322">
        <f>SUM(G441*100/F441)</f>
        <v>23.79</v>
      </c>
      <c r="I441" s="409">
        <v>0</v>
      </c>
      <c r="J441" s="50"/>
    </row>
    <row r="442" spans="1:10" s="51" customFormat="1" ht="12.75">
      <c r="A442" s="53"/>
      <c r="B442" s="53"/>
      <c r="C442" s="53"/>
      <c r="D442" s="50"/>
      <c r="E442" s="55" t="s">
        <v>1</v>
      </c>
      <c r="F442" s="50"/>
      <c r="G442" s="367"/>
      <c r="H442" s="333" t="s">
        <v>111</v>
      </c>
      <c r="I442" s="392"/>
      <c r="J442" s="50"/>
    </row>
    <row r="443" spans="1:10" s="42" customFormat="1" ht="38.25">
      <c r="A443" s="52"/>
      <c r="B443" s="91"/>
      <c r="C443" s="63"/>
      <c r="D443" s="71"/>
      <c r="E443" s="124" t="s">
        <v>207</v>
      </c>
      <c r="F443" s="71"/>
      <c r="G443" s="373"/>
      <c r="H443" s="335" t="s">
        <v>111</v>
      </c>
      <c r="I443" s="391"/>
      <c r="J443" s="40"/>
    </row>
    <row r="444" spans="1:10" s="13" customFormat="1" ht="12.75">
      <c r="A444" s="24"/>
      <c r="B444" s="99">
        <v>85230</v>
      </c>
      <c r="C444" s="17"/>
      <c r="D444" s="18"/>
      <c r="E444" s="166" t="s">
        <v>226</v>
      </c>
      <c r="F444" s="167">
        <f>SUM(F445)</f>
        <v>104098.4</v>
      </c>
      <c r="G444" s="293">
        <f>SUM(G445)</f>
        <v>52808.5</v>
      </c>
      <c r="H444" s="338">
        <f>SUM(G444*100/F444)</f>
        <v>50.72940602353158</v>
      </c>
      <c r="I444" s="262">
        <f>SUM(I445)</f>
        <v>0</v>
      </c>
      <c r="J444" s="12"/>
    </row>
    <row r="445" spans="1:10" s="13" customFormat="1" ht="12.75">
      <c r="A445" s="10"/>
      <c r="B445" s="245"/>
      <c r="C445" s="200"/>
      <c r="D445" s="38"/>
      <c r="E445" s="243" t="s">
        <v>34</v>
      </c>
      <c r="F445" s="244">
        <f>SUM(F447)</f>
        <v>104098.4</v>
      </c>
      <c r="G445" s="244">
        <f>SUM(G447)</f>
        <v>52808.5</v>
      </c>
      <c r="H445" s="322">
        <f>SUM(G445*100/F445)</f>
        <v>50.72940602353158</v>
      </c>
      <c r="I445" s="359">
        <f>SUM(I447)</f>
        <v>0</v>
      </c>
      <c r="J445" s="12"/>
    </row>
    <row r="446" spans="1:10" s="13" customFormat="1" ht="12.75">
      <c r="A446" s="10"/>
      <c r="B446" s="245"/>
      <c r="C446" s="14"/>
      <c r="D446" s="26"/>
      <c r="E446" s="250" t="s">
        <v>35</v>
      </c>
      <c r="F446" s="244"/>
      <c r="G446" s="371"/>
      <c r="H446" s="358" t="s">
        <v>111</v>
      </c>
      <c r="I446" s="366"/>
      <c r="J446" s="12"/>
    </row>
    <row r="447" spans="1:10" s="51" customFormat="1" ht="38.25">
      <c r="A447" s="125"/>
      <c r="B447" s="125"/>
      <c r="C447" s="179"/>
      <c r="D447" s="94">
        <v>2030</v>
      </c>
      <c r="E447" s="172" t="s">
        <v>225</v>
      </c>
      <c r="F447" s="96">
        <v>104098.4</v>
      </c>
      <c r="G447" s="266">
        <v>52808.5</v>
      </c>
      <c r="H447" s="337">
        <f>SUM(G447*100/F447)</f>
        <v>50.72940602353158</v>
      </c>
      <c r="I447" s="360">
        <v>0</v>
      </c>
      <c r="J447" s="50"/>
    </row>
    <row r="448" spans="1:9" s="110" customFormat="1" ht="12.75">
      <c r="A448" s="106" t="s">
        <v>105</v>
      </c>
      <c r="B448" s="107">
        <v>19</v>
      </c>
      <c r="C448" s="108"/>
      <c r="D448" s="108"/>
      <c r="E448" s="109"/>
      <c r="F448" s="108"/>
      <c r="G448" s="374" t="s">
        <v>130</v>
      </c>
      <c r="H448" s="331" t="s">
        <v>111</v>
      </c>
      <c r="I448" s="395"/>
    </row>
    <row r="449" spans="1:9" s="1" customFormat="1" ht="13.5" thickBot="1">
      <c r="A449" s="5"/>
      <c r="B449" s="4"/>
      <c r="C449" s="2"/>
      <c r="D449" s="2"/>
      <c r="E449" s="9"/>
      <c r="F449" s="2"/>
      <c r="G449" s="288"/>
      <c r="H449" s="332" t="s">
        <v>111</v>
      </c>
      <c r="I449" s="397"/>
    </row>
    <row r="450" spans="1:10" s="3" customFormat="1" ht="11.25" customHeight="1" thickBot="1">
      <c r="A450" s="267" t="s">
        <v>75</v>
      </c>
      <c r="B450" s="268" t="s">
        <v>102</v>
      </c>
      <c r="C450" s="903" t="s">
        <v>86</v>
      </c>
      <c r="D450" s="904"/>
      <c r="E450" s="270" t="s">
        <v>74</v>
      </c>
      <c r="F450" s="269" t="s">
        <v>108</v>
      </c>
      <c r="G450" s="209" t="s">
        <v>109</v>
      </c>
      <c r="H450" s="345" t="s">
        <v>110</v>
      </c>
      <c r="I450" s="211" t="s">
        <v>114</v>
      </c>
      <c r="J450" s="6"/>
    </row>
    <row r="451" spans="1:10" s="13" customFormat="1" ht="12.75">
      <c r="A451" s="901"/>
      <c r="B451" s="99">
        <v>85231</v>
      </c>
      <c r="C451" s="17"/>
      <c r="D451" s="18"/>
      <c r="E451" s="166" t="s">
        <v>284</v>
      </c>
      <c r="F451" s="167">
        <f>SUM(F452)</f>
        <v>1775440.57</v>
      </c>
      <c r="G451" s="293">
        <f>SUM(G452)</f>
        <v>1779132.52</v>
      </c>
      <c r="H451" s="338">
        <f>SUM(G451*100/F451)</f>
        <v>100.20794556925101</v>
      </c>
      <c r="I451" s="262">
        <f>SUM(I452)</f>
        <v>0</v>
      </c>
      <c r="J451" s="12"/>
    </row>
    <row r="452" spans="1:10" s="13" customFormat="1" ht="12.75">
      <c r="A452" s="24"/>
      <c r="B452" s="245"/>
      <c r="C452" s="200"/>
      <c r="D452" s="38"/>
      <c r="E452" s="243" t="s">
        <v>34</v>
      </c>
      <c r="F452" s="244">
        <f>SUM(F454:F455)</f>
        <v>1775440.57</v>
      </c>
      <c r="G452" s="244">
        <f>SUM(G454:G455)</f>
        <v>1779132.52</v>
      </c>
      <c r="H452" s="322">
        <f>SUM(G452*100/F452)</f>
        <v>100.20794556925101</v>
      </c>
      <c r="I452" s="359">
        <f>SUM(I454)</f>
        <v>0</v>
      </c>
      <c r="J452" s="12"/>
    </row>
    <row r="453" spans="1:10" s="13" customFormat="1" ht="12.75">
      <c r="A453" s="24"/>
      <c r="B453" s="245"/>
      <c r="C453" s="14"/>
      <c r="D453" s="26"/>
      <c r="E453" s="250" t="s">
        <v>35</v>
      </c>
      <c r="F453" s="244" t="s">
        <v>111</v>
      </c>
      <c r="G453" s="371"/>
      <c r="H453" s="352" t="s">
        <v>111</v>
      </c>
      <c r="I453" s="366"/>
      <c r="J453" s="12"/>
    </row>
    <row r="454" spans="1:10" s="51" customFormat="1" ht="12.75">
      <c r="A454" s="45"/>
      <c r="B454" s="45"/>
      <c r="C454" s="179"/>
      <c r="D454" s="94">
        <v>970</v>
      </c>
      <c r="E454" s="495">
        <v>0</v>
      </c>
      <c r="F454" s="96">
        <v>1775440.57</v>
      </c>
      <c r="G454" s="266">
        <v>1776911.82</v>
      </c>
      <c r="H454" s="337">
        <f>SUM(G454*100/F454)</f>
        <v>100.0828667557146</v>
      </c>
      <c r="I454" s="360">
        <v>0</v>
      </c>
      <c r="J454" s="50"/>
    </row>
    <row r="455" spans="1:10" s="42" customFormat="1" ht="12.75">
      <c r="A455" s="45"/>
      <c r="B455" s="125"/>
      <c r="C455" s="179"/>
      <c r="D455" s="361">
        <v>2980</v>
      </c>
      <c r="E455" s="172" t="s">
        <v>127</v>
      </c>
      <c r="F455" s="253">
        <v>0</v>
      </c>
      <c r="G455" s="400">
        <v>2220.7</v>
      </c>
      <c r="H455" s="875" t="s">
        <v>111</v>
      </c>
      <c r="I455" s="405">
        <v>0</v>
      </c>
      <c r="J455" s="40"/>
    </row>
    <row r="456" spans="1:10" s="13" customFormat="1" ht="12.75">
      <c r="A456" s="24"/>
      <c r="B456" s="248">
        <v>85278</v>
      </c>
      <c r="C456" s="10"/>
      <c r="D456" s="23"/>
      <c r="E456" s="144" t="s">
        <v>171</v>
      </c>
      <c r="F456" s="241">
        <f>SUM(F457)</f>
        <v>84000</v>
      </c>
      <c r="G456" s="555">
        <f>SUM(G457)</f>
        <v>84000</v>
      </c>
      <c r="H456" s="355">
        <f>SUM(G456*100/F456)</f>
        <v>100</v>
      </c>
      <c r="I456" s="262">
        <f>SUM(I472:I472)</f>
        <v>0</v>
      </c>
      <c r="J456" s="12"/>
    </row>
    <row r="457" spans="1:10" s="13" customFormat="1" ht="12.75">
      <c r="A457" s="24"/>
      <c r="B457" s="242"/>
      <c r="C457" s="200"/>
      <c r="D457" s="38"/>
      <c r="E457" s="243" t="s">
        <v>34</v>
      </c>
      <c r="F457" s="244">
        <f>SUM(F459)</f>
        <v>84000</v>
      </c>
      <c r="G457" s="244">
        <f>SUM(G459)</f>
        <v>84000</v>
      </c>
      <c r="H457" s="322">
        <f>SUM(G457*100/F457)</f>
        <v>100</v>
      </c>
      <c r="I457" s="359">
        <f>SUM(I460)</f>
        <v>0</v>
      </c>
      <c r="J457" s="12"/>
    </row>
    <row r="458" spans="1:10" s="13" customFormat="1" ht="12.75">
      <c r="A458" s="24"/>
      <c r="B458" s="245"/>
      <c r="C458" s="14"/>
      <c r="D458" s="26"/>
      <c r="E458" s="479" t="s">
        <v>35</v>
      </c>
      <c r="F458" s="244"/>
      <c r="G458" s="298"/>
      <c r="H458" s="352" t="s">
        <v>111</v>
      </c>
      <c r="I458" s="366"/>
      <c r="J458" s="12"/>
    </row>
    <row r="459" spans="1:10" s="51" customFormat="1" ht="25.5">
      <c r="A459" s="52"/>
      <c r="B459" s="52"/>
      <c r="C459" s="74"/>
      <c r="D459" s="47">
        <v>2010</v>
      </c>
      <c r="E459" s="55" t="s">
        <v>55</v>
      </c>
      <c r="F459" s="62">
        <v>84000</v>
      </c>
      <c r="G459" s="290">
        <v>84000</v>
      </c>
      <c r="H459" s="322">
        <f>SUM(G459*100/F459)</f>
        <v>100</v>
      </c>
      <c r="I459" s="413">
        <v>0</v>
      </c>
      <c r="J459" s="50"/>
    </row>
    <row r="460" spans="1:10" s="51" customFormat="1" ht="12.75">
      <c r="A460" s="52"/>
      <c r="B460" s="52"/>
      <c r="C460" s="50"/>
      <c r="D460" s="54"/>
      <c r="E460" s="55" t="s">
        <v>121</v>
      </c>
      <c r="F460" s="50"/>
      <c r="G460" s="56"/>
      <c r="H460" s="333" t="s">
        <v>111</v>
      </c>
      <c r="I460" s="409"/>
      <c r="J460" s="50"/>
    </row>
    <row r="461" spans="1:10" s="51" customFormat="1" ht="12.75">
      <c r="A461" s="52"/>
      <c r="B461" s="104"/>
      <c r="C461" s="71"/>
      <c r="D461" s="91"/>
      <c r="E461" s="124" t="s">
        <v>25</v>
      </c>
      <c r="F461" s="71"/>
      <c r="G461" s="57"/>
      <c r="H461" s="335" t="s">
        <v>111</v>
      </c>
      <c r="I461" s="405"/>
      <c r="J461" s="50"/>
    </row>
    <row r="462" spans="1:10" s="13" customFormat="1" ht="12.75">
      <c r="A462" s="24"/>
      <c r="B462" s="99">
        <v>85295</v>
      </c>
      <c r="C462" s="17"/>
      <c r="D462" s="18"/>
      <c r="E462" s="166" t="s">
        <v>92</v>
      </c>
      <c r="F462" s="167">
        <f>SUM(F463)</f>
        <v>970222.36</v>
      </c>
      <c r="G462" s="293">
        <f>SUM(G463)</f>
        <v>747251.25</v>
      </c>
      <c r="H462" s="502">
        <f>SUM(G462*100/F462)</f>
        <v>77.0185558287896</v>
      </c>
      <c r="I462" s="262">
        <f>SUM(I463)</f>
        <v>0</v>
      </c>
      <c r="J462" s="12"/>
    </row>
    <row r="463" spans="1:10" s="13" customFormat="1" ht="12.75">
      <c r="A463" s="24"/>
      <c r="B463" s="245"/>
      <c r="C463" s="200"/>
      <c r="D463" s="38"/>
      <c r="E463" s="243" t="s">
        <v>34</v>
      </c>
      <c r="F463" s="244">
        <f>SUM(F465:F472)</f>
        <v>970222.36</v>
      </c>
      <c r="G463" s="244">
        <f>SUM(G465:G472)</f>
        <v>747251.25</v>
      </c>
      <c r="H463" s="358">
        <f>SUM(G463*100/F463)</f>
        <v>77.0185558287896</v>
      </c>
      <c r="I463" s="359">
        <f>SUM(I465:I472)</f>
        <v>0</v>
      </c>
      <c r="J463" s="12"/>
    </row>
    <row r="464" spans="1:10" s="13" customFormat="1" ht="12.75">
      <c r="A464" s="24"/>
      <c r="B464" s="245"/>
      <c r="C464" s="14"/>
      <c r="D464" s="26"/>
      <c r="E464" s="250" t="s">
        <v>35</v>
      </c>
      <c r="F464" s="244"/>
      <c r="G464" s="371"/>
      <c r="H464" s="358" t="s">
        <v>111</v>
      </c>
      <c r="I464" s="366"/>
      <c r="J464" s="12"/>
    </row>
    <row r="465" spans="1:10" s="51" customFormat="1" ht="38.25">
      <c r="A465" s="125"/>
      <c r="B465" s="125"/>
      <c r="C465" s="401"/>
      <c r="D465" s="494">
        <v>970</v>
      </c>
      <c r="E465" s="495" t="s">
        <v>49</v>
      </c>
      <c r="F465" s="496">
        <v>264000</v>
      </c>
      <c r="G465" s="449">
        <v>87897.89</v>
      </c>
      <c r="H465" s="358">
        <f>SUM(G465*100/F465)</f>
        <v>33.294655303030304</v>
      </c>
      <c r="I465" s="360">
        <v>0</v>
      </c>
      <c r="J465" s="50"/>
    </row>
    <row r="466" spans="1:9" s="110" customFormat="1" ht="12.75">
      <c r="A466" s="106" t="s">
        <v>105</v>
      </c>
      <c r="B466" s="107">
        <v>20</v>
      </c>
      <c r="C466" s="108"/>
      <c r="D466" s="108"/>
      <c r="E466" s="109"/>
      <c r="F466" s="108"/>
      <c r="G466" s="374" t="s">
        <v>130</v>
      </c>
      <c r="H466" s="331" t="s">
        <v>111</v>
      </c>
      <c r="I466" s="395"/>
    </row>
    <row r="467" spans="1:9" s="1" customFormat="1" ht="13.5" thickBot="1">
      <c r="A467" s="5"/>
      <c r="B467" s="4"/>
      <c r="C467" s="2"/>
      <c r="D467" s="2"/>
      <c r="E467" s="9"/>
      <c r="F467" s="2"/>
      <c r="G467" s="288"/>
      <c r="H467" s="332" t="s">
        <v>111</v>
      </c>
      <c r="I467" s="397"/>
    </row>
    <row r="468" spans="1:10" s="3" customFormat="1" ht="11.25" customHeight="1" thickBot="1">
      <c r="A468" s="267" t="s">
        <v>75</v>
      </c>
      <c r="B468" s="268" t="s">
        <v>102</v>
      </c>
      <c r="C468" s="903" t="s">
        <v>86</v>
      </c>
      <c r="D468" s="904"/>
      <c r="E468" s="270" t="s">
        <v>74</v>
      </c>
      <c r="F468" s="269" t="s">
        <v>108</v>
      </c>
      <c r="G468" s="209" t="s">
        <v>109</v>
      </c>
      <c r="H468" s="345" t="s">
        <v>110</v>
      </c>
      <c r="I468" s="211" t="s">
        <v>114</v>
      </c>
      <c r="J468" s="6"/>
    </row>
    <row r="469" spans="1:10" s="51" customFormat="1" ht="25.5">
      <c r="A469" s="52"/>
      <c r="B469" s="54"/>
      <c r="C469" s="74"/>
      <c r="D469" s="47">
        <v>2010</v>
      </c>
      <c r="E469" s="55" t="s">
        <v>55</v>
      </c>
      <c r="F469" s="62">
        <v>656829</v>
      </c>
      <c r="G469" s="290">
        <v>609960</v>
      </c>
      <c r="H469" s="322">
        <f>SUM(G469*100/F469)</f>
        <v>92.8643528224241</v>
      </c>
      <c r="I469" s="413">
        <v>0</v>
      </c>
      <c r="J469" s="50"/>
    </row>
    <row r="470" spans="1:10" s="51" customFormat="1" ht="12.75">
      <c r="A470" s="53"/>
      <c r="B470" s="52"/>
      <c r="C470" s="50"/>
      <c r="D470" s="54"/>
      <c r="E470" s="55" t="s">
        <v>121</v>
      </c>
      <c r="F470" s="50"/>
      <c r="G470" s="56"/>
      <c r="H470" s="333" t="s">
        <v>111</v>
      </c>
      <c r="I470" s="409"/>
      <c r="J470" s="50"/>
    </row>
    <row r="471" spans="1:10" s="51" customFormat="1" ht="76.5">
      <c r="A471" s="53"/>
      <c r="B471" s="52"/>
      <c r="C471" s="71"/>
      <c r="D471" s="91"/>
      <c r="E471" s="124" t="s">
        <v>286</v>
      </c>
      <c r="F471" s="71"/>
      <c r="G471" s="57"/>
      <c r="H471" s="335" t="s">
        <v>111</v>
      </c>
      <c r="I471" s="405"/>
      <c r="J471" s="50"/>
    </row>
    <row r="472" spans="1:10" s="51" customFormat="1" ht="78.75" customHeight="1" thickBot="1">
      <c r="A472" s="303"/>
      <c r="B472" s="500"/>
      <c r="C472" s="401"/>
      <c r="D472" s="494">
        <v>2180</v>
      </c>
      <c r="E472" s="792" t="s">
        <v>285</v>
      </c>
      <c r="F472" s="813">
        <v>49393.36</v>
      </c>
      <c r="G472" s="449">
        <v>49393.36</v>
      </c>
      <c r="H472" s="431">
        <f>SUM(G472*100/F472)</f>
        <v>100</v>
      </c>
      <c r="I472" s="406">
        <v>0</v>
      </c>
      <c r="J472" s="50"/>
    </row>
    <row r="473" spans="1:10" s="42" customFormat="1" ht="12.75">
      <c r="A473" s="490">
        <v>853</v>
      </c>
      <c r="B473" s="681"/>
      <c r="C473" s="363"/>
      <c r="D473" s="364"/>
      <c r="E473" s="365" t="s">
        <v>33</v>
      </c>
      <c r="F473" s="812">
        <f>SUM(F474)</f>
        <v>993494.6699999999</v>
      </c>
      <c r="G473" s="552">
        <f>SUM(G474)</f>
        <v>364969.63</v>
      </c>
      <c r="H473" s="486">
        <f>SUM(G473*100/F473)</f>
        <v>36.73594242835747</v>
      </c>
      <c r="I473" s="462">
        <f>SUM(I474)</f>
        <v>0</v>
      </c>
      <c r="J473" s="40"/>
    </row>
    <row r="474" spans="1:10" s="13" customFormat="1" ht="12.75">
      <c r="A474" s="24"/>
      <c r="B474" s="113">
        <v>85395</v>
      </c>
      <c r="C474" s="11"/>
      <c r="D474" s="28"/>
      <c r="E474" s="43" t="s">
        <v>92</v>
      </c>
      <c r="F474" s="83">
        <f>SUM(F475,F496)</f>
        <v>993494.6699999999</v>
      </c>
      <c r="G474" s="83">
        <f>SUM(G475,G496)</f>
        <v>364969.63</v>
      </c>
      <c r="H474" s="336">
        <f>SUM(G474*100/F474)</f>
        <v>36.73594242835747</v>
      </c>
      <c r="I474" s="262">
        <f>SUM(I475,I496)</f>
        <v>0</v>
      </c>
      <c r="J474" s="12"/>
    </row>
    <row r="475" spans="1:10" s="13" customFormat="1" ht="12.75">
      <c r="A475" s="24"/>
      <c r="B475" s="242"/>
      <c r="C475" s="200"/>
      <c r="D475" s="38"/>
      <c r="E475" s="243" t="s">
        <v>34</v>
      </c>
      <c r="F475" s="244">
        <f>SUM(F477:F479,F484:F489,F493:F495)</f>
        <v>993494.6699999999</v>
      </c>
      <c r="G475" s="244">
        <f>SUM(G477:G479,G484:G489,G493:G495)</f>
        <v>364969.63</v>
      </c>
      <c r="H475" s="352">
        <f>SUM(G475*100/F475)</f>
        <v>36.73594242835747</v>
      </c>
      <c r="I475" s="244">
        <f>SUM(I477:I479,I484:I489,I493:I495)</f>
        <v>0</v>
      </c>
      <c r="J475" s="12"/>
    </row>
    <row r="476" spans="1:10" s="13" customFormat="1" ht="12.75">
      <c r="A476" s="10"/>
      <c r="B476" s="245"/>
      <c r="C476" s="14"/>
      <c r="D476" s="26"/>
      <c r="E476" s="250" t="s">
        <v>35</v>
      </c>
      <c r="F476" s="244"/>
      <c r="G476" s="298"/>
      <c r="H476" s="337" t="s">
        <v>111</v>
      </c>
      <c r="I476" s="366"/>
      <c r="J476" s="12"/>
    </row>
    <row r="477" spans="1:10" s="42" customFormat="1" ht="28.5" customHeight="1">
      <c r="A477" s="56"/>
      <c r="B477" s="56"/>
      <c r="C477" s="493"/>
      <c r="D477" s="620">
        <v>920</v>
      </c>
      <c r="E477" s="538" t="s">
        <v>189</v>
      </c>
      <c r="F477" s="548">
        <v>0</v>
      </c>
      <c r="G477" s="549">
        <v>3578.77</v>
      </c>
      <c r="H477" s="648" t="s">
        <v>111</v>
      </c>
      <c r="I477" s="360">
        <v>0</v>
      </c>
      <c r="J477" s="40"/>
    </row>
    <row r="478" spans="1:10" s="13" customFormat="1" ht="12.75">
      <c r="A478" s="24"/>
      <c r="B478" s="655"/>
      <c r="C478" s="200"/>
      <c r="D478" s="620">
        <v>940</v>
      </c>
      <c r="E478" s="297" t="s">
        <v>163</v>
      </c>
      <c r="F478" s="296">
        <v>0</v>
      </c>
      <c r="G478" s="298">
        <v>3460.73</v>
      </c>
      <c r="H478" s="648" t="s">
        <v>111</v>
      </c>
      <c r="I478" s="359">
        <v>0</v>
      </c>
      <c r="J478" s="12"/>
    </row>
    <row r="479" spans="1:10" s="51" customFormat="1" ht="65.25" customHeight="1">
      <c r="A479" s="45"/>
      <c r="B479" s="317"/>
      <c r="C479" s="67"/>
      <c r="D479" s="47">
        <v>2007</v>
      </c>
      <c r="E479" s="48" t="s">
        <v>183</v>
      </c>
      <c r="F479" s="62">
        <v>325660.75</v>
      </c>
      <c r="G479" s="290">
        <v>65069.74</v>
      </c>
      <c r="H479" s="322">
        <f>SUM(G479*100/F479)</f>
        <v>19.98083588519648</v>
      </c>
      <c r="I479" s="409">
        <v>0</v>
      </c>
      <c r="J479" s="50"/>
    </row>
    <row r="480" spans="1:10" s="42" customFormat="1" ht="80.25" customHeight="1">
      <c r="A480" s="104"/>
      <c r="B480" s="91"/>
      <c r="C480" s="71"/>
      <c r="D480" s="91"/>
      <c r="E480" s="557" t="s">
        <v>301</v>
      </c>
      <c r="F480" s="71"/>
      <c r="G480" s="373"/>
      <c r="H480" s="362" t="s">
        <v>111</v>
      </c>
      <c r="I480" s="410"/>
      <c r="J480" s="40"/>
    </row>
    <row r="481" spans="1:9" s="110" customFormat="1" ht="12.75">
      <c r="A481" s="106" t="s">
        <v>105</v>
      </c>
      <c r="B481" s="107">
        <v>21</v>
      </c>
      <c r="C481" s="108"/>
      <c r="D481" s="108"/>
      <c r="E481" s="109"/>
      <c r="F481" s="108"/>
      <c r="G481" s="374" t="s">
        <v>130</v>
      </c>
      <c r="H481" s="521" t="s">
        <v>111</v>
      </c>
      <c r="I481" s="395"/>
    </row>
    <row r="482" spans="1:9" s="1" customFormat="1" ht="13.5" thickBot="1">
      <c r="A482" s="5"/>
      <c r="B482" s="4"/>
      <c r="C482" s="2"/>
      <c r="D482" s="2"/>
      <c r="E482" s="9"/>
      <c r="F482" s="2"/>
      <c r="G482" s="288"/>
      <c r="H482" s="546" t="s">
        <v>111</v>
      </c>
      <c r="I482" s="397"/>
    </row>
    <row r="483" spans="1:10" s="3" customFormat="1" ht="11.25" customHeight="1" thickBot="1">
      <c r="A483" s="267" t="s">
        <v>75</v>
      </c>
      <c r="B483" s="268" t="s">
        <v>102</v>
      </c>
      <c r="C483" s="903" t="s">
        <v>86</v>
      </c>
      <c r="D483" s="904"/>
      <c r="E483" s="270" t="s">
        <v>74</v>
      </c>
      <c r="F483" s="269">
        <v>28100</v>
      </c>
      <c r="G483" s="209" t="s">
        <v>109</v>
      </c>
      <c r="H483" s="545" t="s">
        <v>110</v>
      </c>
      <c r="I483" s="211" t="s">
        <v>114</v>
      </c>
      <c r="J483" s="6"/>
    </row>
    <row r="484" spans="1:10" s="51" customFormat="1" ht="64.5" customHeight="1">
      <c r="A484" s="45"/>
      <c r="B484" s="317"/>
      <c r="C484" s="67"/>
      <c r="D484" s="47">
        <v>2009</v>
      </c>
      <c r="E484" s="48" t="s">
        <v>183</v>
      </c>
      <c r="F484" s="62">
        <v>36863.09</v>
      </c>
      <c r="G484" s="290">
        <v>7655.26</v>
      </c>
      <c r="H484" s="322">
        <f>SUM(G484*100/F484)</f>
        <v>20.76673442188379</v>
      </c>
      <c r="I484" s="409">
        <v>0</v>
      </c>
      <c r="J484" s="50"/>
    </row>
    <row r="485" spans="1:10" s="42" customFormat="1" ht="77.25" customHeight="1">
      <c r="A485" s="53"/>
      <c r="B485" s="52"/>
      <c r="C485" s="71"/>
      <c r="D485" s="91"/>
      <c r="E485" s="557" t="s">
        <v>302</v>
      </c>
      <c r="F485" s="71"/>
      <c r="G485" s="373"/>
      <c r="H485" s="362" t="s">
        <v>111</v>
      </c>
      <c r="I485" s="410"/>
      <c r="J485" s="40"/>
    </row>
    <row r="486" spans="1:10" s="51" customFormat="1" ht="63.75">
      <c r="A486" s="45"/>
      <c r="B486" s="317"/>
      <c r="C486" s="67"/>
      <c r="D486" s="47">
        <v>2050</v>
      </c>
      <c r="E486" s="48" t="s">
        <v>157</v>
      </c>
      <c r="F486" s="62">
        <v>227983.73</v>
      </c>
      <c r="G486" s="290">
        <v>187335</v>
      </c>
      <c r="H486" s="322">
        <f>SUM(G486*100/F486)</f>
        <v>82.17033733065074</v>
      </c>
      <c r="I486" s="409">
        <v>0</v>
      </c>
      <c r="J486" s="50"/>
    </row>
    <row r="487" spans="1:10" s="42" customFormat="1" ht="88.5" customHeight="1">
      <c r="A487" s="52"/>
      <c r="B487" s="54"/>
      <c r="C487" s="71"/>
      <c r="D487" s="91"/>
      <c r="E487" s="557" t="s">
        <v>250</v>
      </c>
      <c r="F487" s="71"/>
      <c r="G487" s="373"/>
      <c r="H487" s="354" t="s">
        <v>111</v>
      </c>
      <c r="I487" s="410"/>
      <c r="J487" s="40"/>
    </row>
    <row r="488" spans="1:10" s="51" customFormat="1" ht="63.75">
      <c r="A488" s="45"/>
      <c r="B488" s="317"/>
      <c r="C488" s="67"/>
      <c r="D488" s="47">
        <v>2057</v>
      </c>
      <c r="E488" s="48" t="s">
        <v>157</v>
      </c>
      <c r="F488" s="62">
        <v>359376.22</v>
      </c>
      <c r="G488" s="290">
        <v>87405.88</v>
      </c>
      <c r="H488" s="322">
        <f>SUM(G488*100/F488)</f>
        <v>24.321553607525843</v>
      </c>
      <c r="I488" s="409">
        <v>0</v>
      </c>
      <c r="J488" s="50"/>
    </row>
    <row r="489" spans="1:10" s="42" customFormat="1" ht="76.5" customHeight="1">
      <c r="A489" s="104"/>
      <c r="B489" s="104"/>
      <c r="C489" s="71"/>
      <c r="D489" s="91"/>
      <c r="E489" s="557" t="s">
        <v>303</v>
      </c>
      <c r="F489" s="71"/>
      <c r="G489" s="373"/>
      <c r="H489" s="362" t="s">
        <v>111</v>
      </c>
      <c r="I489" s="410"/>
      <c r="J489" s="40"/>
    </row>
    <row r="490" spans="1:9" s="110" customFormat="1" ht="12.75">
      <c r="A490" s="106" t="s">
        <v>105</v>
      </c>
      <c r="B490" s="107">
        <v>22</v>
      </c>
      <c r="C490" s="108"/>
      <c r="D490" s="108"/>
      <c r="E490" s="109"/>
      <c r="F490" s="108"/>
      <c r="G490" s="374" t="s">
        <v>130</v>
      </c>
      <c r="H490" s="521" t="s">
        <v>111</v>
      </c>
      <c r="I490" s="395"/>
    </row>
    <row r="491" spans="1:9" s="1" customFormat="1" ht="13.5" thickBot="1">
      <c r="A491" s="5"/>
      <c r="B491" s="4"/>
      <c r="C491" s="2"/>
      <c r="D491" s="2"/>
      <c r="E491" s="9"/>
      <c r="F491" s="2"/>
      <c r="G491" s="288"/>
      <c r="H491" s="546" t="s">
        <v>111</v>
      </c>
      <c r="I491" s="397"/>
    </row>
    <row r="492" spans="1:10" s="3" customFormat="1" ht="11.25" customHeight="1" thickBot="1">
      <c r="A492" s="267" t="s">
        <v>75</v>
      </c>
      <c r="B492" s="268" t="s">
        <v>102</v>
      </c>
      <c r="C492" s="903" t="s">
        <v>86</v>
      </c>
      <c r="D492" s="904"/>
      <c r="E492" s="270" t="s">
        <v>74</v>
      </c>
      <c r="F492" s="269">
        <v>28100</v>
      </c>
      <c r="G492" s="209" t="s">
        <v>109</v>
      </c>
      <c r="H492" s="545" t="s">
        <v>110</v>
      </c>
      <c r="I492" s="211" t="s">
        <v>114</v>
      </c>
      <c r="J492" s="6"/>
    </row>
    <row r="493" spans="1:10" s="51" customFormat="1" ht="63.75">
      <c r="A493" s="45"/>
      <c r="B493" s="317"/>
      <c r="C493" s="67"/>
      <c r="D493" s="47">
        <v>2059</v>
      </c>
      <c r="E493" s="48" t="s">
        <v>157</v>
      </c>
      <c r="F493" s="62">
        <v>43610.88</v>
      </c>
      <c r="G493" s="290">
        <v>10283.05</v>
      </c>
      <c r="H493" s="322">
        <f>SUM(G493*100/F493)</f>
        <v>23.579093107041178</v>
      </c>
      <c r="I493" s="409">
        <v>0</v>
      </c>
      <c r="J493" s="50"/>
    </row>
    <row r="494" spans="1:10" s="42" customFormat="1" ht="79.5" customHeight="1">
      <c r="A494" s="52"/>
      <c r="B494" s="54"/>
      <c r="C494" s="71"/>
      <c r="D494" s="91"/>
      <c r="E494" s="557" t="s">
        <v>304</v>
      </c>
      <c r="F494" s="71"/>
      <c r="G494" s="373"/>
      <c r="H494" s="362" t="s">
        <v>111</v>
      </c>
      <c r="I494" s="410"/>
      <c r="J494" s="40"/>
    </row>
    <row r="495" spans="1:9" s="749" customFormat="1" ht="79.5" customHeight="1" thickBot="1">
      <c r="A495" s="776"/>
      <c r="B495" s="776"/>
      <c r="C495" s="824"/>
      <c r="D495" s="819">
        <v>2950</v>
      </c>
      <c r="E495" s="820" t="s">
        <v>287</v>
      </c>
      <c r="F495" s="821">
        <v>0</v>
      </c>
      <c r="G495" s="822">
        <v>181.2</v>
      </c>
      <c r="H495" s="800" t="s">
        <v>111</v>
      </c>
      <c r="I495" s="823">
        <v>0</v>
      </c>
    </row>
    <row r="496" spans="1:10" s="13" customFormat="1" ht="12.75" hidden="1">
      <c r="A496" s="24"/>
      <c r="B496" s="388"/>
      <c r="C496" s="14"/>
      <c r="D496" s="26"/>
      <c r="E496" s="389" t="s">
        <v>36</v>
      </c>
      <c r="F496" s="246">
        <f>SUM(F498)</f>
        <v>0</v>
      </c>
      <c r="G496" s="246">
        <f>SUM(G498)</f>
        <v>0</v>
      </c>
      <c r="H496" s="333" t="e">
        <f>SUM(G496*100/F496)</f>
        <v>#DIV/0!</v>
      </c>
      <c r="I496" s="405">
        <f>SUM(I498)</f>
        <v>0</v>
      </c>
      <c r="J496" s="12"/>
    </row>
    <row r="497" spans="1:10" s="13" customFormat="1" ht="12.75" hidden="1">
      <c r="A497" s="10"/>
      <c r="B497" s="245"/>
      <c r="C497" s="14"/>
      <c r="D497" s="26"/>
      <c r="E497" s="479" t="s">
        <v>35</v>
      </c>
      <c r="F497" s="244"/>
      <c r="G497" s="298"/>
      <c r="H497" s="352" t="s">
        <v>111</v>
      </c>
      <c r="I497" s="360"/>
      <c r="J497" s="12"/>
    </row>
    <row r="498" spans="1:10" s="42" customFormat="1" ht="135.75" customHeight="1" hidden="1" thickBot="1">
      <c r="A498" s="304"/>
      <c r="B498" s="303"/>
      <c r="C498" s="575"/>
      <c r="D498" s="721">
        <v>6250</v>
      </c>
      <c r="E498" s="722" t="s">
        <v>251</v>
      </c>
      <c r="F498" s="723">
        <v>0</v>
      </c>
      <c r="G498" s="724">
        <v>0</v>
      </c>
      <c r="H498" s="690" t="e">
        <f>SUM(G498*100/F498)</f>
        <v>#DIV/0!</v>
      </c>
      <c r="I498" s="725">
        <v>0</v>
      </c>
      <c r="J498" s="40"/>
    </row>
    <row r="499" spans="1:10" s="42" customFormat="1" ht="12.75">
      <c r="A499" s="497">
        <v>854</v>
      </c>
      <c r="B499" s="229"/>
      <c r="C499" s="229"/>
      <c r="D499" s="238"/>
      <c r="E499" s="227" t="s">
        <v>70</v>
      </c>
      <c r="F499" s="239">
        <f>SUM(F500)</f>
        <v>28800</v>
      </c>
      <c r="G499" s="423">
        <f>SUM(G500)</f>
        <v>28800</v>
      </c>
      <c r="H499" s="334">
        <f>SUM(G499*100/F499)</f>
        <v>100</v>
      </c>
      <c r="I499" s="462">
        <f>SUM(I500)</f>
        <v>0</v>
      </c>
      <c r="J499" s="40"/>
    </row>
    <row r="500" spans="1:10" s="13" customFormat="1" ht="12.75">
      <c r="A500" s="24"/>
      <c r="B500" s="168">
        <v>85415</v>
      </c>
      <c r="C500" s="15"/>
      <c r="D500" s="16"/>
      <c r="E500" s="173" t="s">
        <v>95</v>
      </c>
      <c r="F500" s="174">
        <f>SUM(F501)</f>
        <v>28800</v>
      </c>
      <c r="G500" s="463">
        <f>SUM(G501)</f>
        <v>28800</v>
      </c>
      <c r="H500" s="355">
        <f>SUM(G500*100/F500)</f>
        <v>100</v>
      </c>
      <c r="I500" s="446">
        <f>SUM(I503:I503)</f>
        <v>0</v>
      </c>
      <c r="J500" s="12"/>
    </row>
    <row r="501" spans="1:10" s="13" customFormat="1" ht="12.75">
      <c r="A501" s="24"/>
      <c r="B501" s="245"/>
      <c r="C501" s="200"/>
      <c r="D501" s="38"/>
      <c r="E501" s="243" t="s">
        <v>34</v>
      </c>
      <c r="F501" s="244">
        <f>SUM(F503:F503)</f>
        <v>28800</v>
      </c>
      <c r="G501" s="296">
        <f>SUM(G503:G503)</f>
        <v>28800</v>
      </c>
      <c r="H501" s="352">
        <f>SUM(G501*100/F501)</f>
        <v>100</v>
      </c>
      <c r="I501" s="359">
        <f>SUM(I503:I504)</f>
        <v>0</v>
      </c>
      <c r="J501" s="12"/>
    </row>
    <row r="502" spans="1:10" s="13" customFormat="1" ht="12.75">
      <c r="A502" s="24"/>
      <c r="B502" s="245"/>
      <c r="C502" s="14"/>
      <c r="D502" s="26"/>
      <c r="E502" s="250" t="s">
        <v>35</v>
      </c>
      <c r="F502" s="244"/>
      <c r="G502" s="298"/>
      <c r="H502" s="352" t="s">
        <v>111</v>
      </c>
      <c r="I502" s="366"/>
      <c r="J502" s="12"/>
    </row>
    <row r="503" spans="1:10" s="51" customFormat="1" ht="25.5">
      <c r="A503" s="45"/>
      <c r="B503" s="56"/>
      <c r="C503" s="175"/>
      <c r="D503" s="161">
        <v>2030</v>
      </c>
      <c r="E503" s="162" t="s">
        <v>22</v>
      </c>
      <c r="F503" s="176">
        <v>28800</v>
      </c>
      <c r="G503" s="461">
        <v>28800</v>
      </c>
      <c r="H503" s="352">
        <f>SUM(G503*100/F503)</f>
        <v>100</v>
      </c>
      <c r="I503" s="413">
        <v>0</v>
      </c>
      <c r="J503" s="50"/>
    </row>
    <row r="504" spans="1:10" s="42" customFormat="1" ht="39" thickBot="1">
      <c r="A504" s="104"/>
      <c r="B504" s="63"/>
      <c r="C504" s="63"/>
      <c r="D504" s="91"/>
      <c r="E504" s="480" t="s">
        <v>124</v>
      </c>
      <c r="F504" s="71"/>
      <c r="G504" s="373"/>
      <c r="H504" s="550" t="s">
        <v>111</v>
      </c>
      <c r="I504" s="391"/>
      <c r="J504" s="40"/>
    </row>
    <row r="505" spans="1:10" s="42" customFormat="1" ht="12.75">
      <c r="A505" s="536">
        <v>855</v>
      </c>
      <c r="B505" s="216"/>
      <c r="C505" s="216"/>
      <c r="D505" s="217"/>
      <c r="E505" s="218" t="s">
        <v>159</v>
      </c>
      <c r="F505" s="219">
        <f>SUM(F506,F517,F532,F541,F556,F550,F574)</f>
        <v>19851261.34</v>
      </c>
      <c r="G505" s="219">
        <f>SUM(G506,G517,G532,G541,G556,G550,G574)</f>
        <v>16612426.08</v>
      </c>
      <c r="H505" s="544">
        <f>SUM(G505*100/F505)</f>
        <v>83.68448631788553</v>
      </c>
      <c r="I505" s="551">
        <f>SUM(I506,I517,I541,I556,I550,)</f>
        <v>3555675.37</v>
      </c>
      <c r="J505" s="40"/>
    </row>
    <row r="506" spans="1:10" s="13" customFormat="1" ht="12.75">
      <c r="A506" s="24"/>
      <c r="B506" s="82">
        <v>85501</v>
      </c>
      <c r="C506" s="11"/>
      <c r="D506" s="28"/>
      <c r="E506" s="43" t="s">
        <v>150</v>
      </c>
      <c r="F506" s="83">
        <f>SUM(F507)</f>
        <v>11990540</v>
      </c>
      <c r="G506" s="83">
        <f>SUM(G507)</f>
        <v>11966006.95</v>
      </c>
      <c r="H506" s="355">
        <f>SUM(G506*100/F506)</f>
        <v>99.7953966210029</v>
      </c>
      <c r="I506" s="293">
        <f>SUM(I514:I516)</f>
        <v>0</v>
      </c>
      <c r="J506" s="12"/>
    </row>
    <row r="507" spans="1:10" s="13" customFormat="1" ht="12.75">
      <c r="A507" s="10"/>
      <c r="B507" s="245"/>
      <c r="C507" s="200"/>
      <c r="D507" s="38"/>
      <c r="E507" s="243" t="s">
        <v>34</v>
      </c>
      <c r="F507" s="244">
        <f>SUM(F512:F514)</f>
        <v>11990540</v>
      </c>
      <c r="G507" s="244">
        <f>SUM(G512:G514)</f>
        <v>11966006.95</v>
      </c>
      <c r="H507" s="352">
        <f>SUM(G507*100/F507)</f>
        <v>99.7953966210029</v>
      </c>
      <c r="I507" s="359">
        <f>SUM(I514:I516)</f>
        <v>0</v>
      </c>
      <c r="J507" s="12"/>
    </row>
    <row r="508" spans="1:10" s="13" customFormat="1" ht="12.75">
      <c r="A508" s="27"/>
      <c r="B508" s="203"/>
      <c r="C508" s="14"/>
      <c r="D508" s="26"/>
      <c r="E508" s="250" t="s">
        <v>35</v>
      </c>
      <c r="F508" s="244"/>
      <c r="G508" s="298"/>
      <c r="H508" s="358" t="s">
        <v>111</v>
      </c>
      <c r="I508" s="366"/>
      <c r="J508" s="12"/>
    </row>
    <row r="509" spans="1:9" s="110" customFormat="1" ht="12.75">
      <c r="A509" s="106" t="s">
        <v>105</v>
      </c>
      <c r="B509" s="107">
        <v>23</v>
      </c>
      <c r="C509" s="108"/>
      <c r="D509" s="108"/>
      <c r="E509" s="109"/>
      <c r="F509" s="108"/>
      <c r="G509" s="374" t="s">
        <v>130</v>
      </c>
      <c r="H509" s="521" t="s">
        <v>111</v>
      </c>
      <c r="I509" s="395"/>
    </row>
    <row r="510" spans="1:9" s="1" customFormat="1" ht="13.5" thickBot="1">
      <c r="A510" s="5"/>
      <c r="B510" s="4"/>
      <c r="C510" s="2"/>
      <c r="D510" s="2"/>
      <c r="E510" s="9"/>
      <c r="F510" s="2"/>
      <c r="G510" s="288"/>
      <c r="H510" s="546" t="s">
        <v>111</v>
      </c>
      <c r="I510" s="397"/>
    </row>
    <row r="511" spans="1:10" s="3" customFormat="1" ht="11.25" customHeight="1" thickBot="1">
      <c r="A511" s="267" t="s">
        <v>75</v>
      </c>
      <c r="B511" s="268" t="s">
        <v>102</v>
      </c>
      <c r="C511" s="903" t="s">
        <v>86</v>
      </c>
      <c r="D511" s="904"/>
      <c r="E511" s="270" t="s">
        <v>74</v>
      </c>
      <c r="F511" s="269" t="s">
        <v>108</v>
      </c>
      <c r="G511" s="209" t="s">
        <v>109</v>
      </c>
      <c r="H511" s="545" t="s">
        <v>110</v>
      </c>
      <c r="I511" s="211" t="s">
        <v>114</v>
      </c>
      <c r="J511" s="6"/>
    </row>
    <row r="512" spans="1:10" s="287" customFormat="1" ht="40.5" customHeight="1">
      <c r="A512" s="285"/>
      <c r="B512" s="385"/>
      <c r="C512" s="300"/>
      <c r="D512" s="254">
        <v>920</v>
      </c>
      <c r="E512" s="255" t="s">
        <v>191</v>
      </c>
      <c r="F512" s="256">
        <v>7000</v>
      </c>
      <c r="G512" s="448">
        <v>466.95</v>
      </c>
      <c r="H512" s="337">
        <f>SUM(G512*100/F512)</f>
        <v>6.670714285714285</v>
      </c>
      <c r="I512" s="360">
        <v>0</v>
      </c>
      <c r="J512" s="286"/>
    </row>
    <row r="513" spans="1:10" s="42" customFormat="1" ht="38.25">
      <c r="A513" s="45"/>
      <c r="B513" s="317"/>
      <c r="C513" s="401"/>
      <c r="D513" s="257">
        <v>940</v>
      </c>
      <c r="E513" s="556" t="s">
        <v>190</v>
      </c>
      <c r="F513" s="258">
        <v>19500</v>
      </c>
      <c r="G513" s="442">
        <v>1500</v>
      </c>
      <c r="H513" s="322">
        <f>SUM(G513*100/F513)</f>
        <v>7.6923076923076925</v>
      </c>
      <c r="I513" s="360">
        <v>0</v>
      </c>
      <c r="J513" s="40"/>
    </row>
    <row r="514" spans="1:10" s="51" customFormat="1" ht="25.5" customHeight="1">
      <c r="A514" s="56"/>
      <c r="B514" s="45"/>
      <c r="C514" s="67"/>
      <c r="D514" s="111">
        <v>2060</v>
      </c>
      <c r="E514" s="48" t="s">
        <v>151</v>
      </c>
      <c r="F514" s="62">
        <v>11964040</v>
      </c>
      <c r="G514" s="290">
        <v>11964040</v>
      </c>
      <c r="H514" s="352">
        <f>SUM(G514*100/F514)</f>
        <v>100</v>
      </c>
      <c r="I514" s="413">
        <v>0</v>
      </c>
      <c r="J514" s="50"/>
    </row>
    <row r="515" spans="1:10" s="42" customFormat="1" ht="14.25" customHeight="1">
      <c r="A515" s="53"/>
      <c r="B515" s="52"/>
      <c r="C515" s="50"/>
      <c r="D515" s="50"/>
      <c r="E515" s="55" t="s">
        <v>152</v>
      </c>
      <c r="F515" s="50"/>
      <c r="G515" s="56"/>
      <c r="H515" s="354" t="s">
        <v>111</v>
      </c>
      <c r="I515" s="414"/>
      <c r="J515" s="40"/>
    </row>
    <row r="516" spans="1:10" s="42" customFormat="1" ht="38.25">
      <c r="A516" s="45"/>
      <c r="B516" s="86"/>
      <c r="C516" s="58"/>
      <c r="D516" s="58"/>
      <c r="E516" s="124" t="s">
        <v>155</v>
      </c>
      <c r="F516" s="71"/>
      <c r="G516" s="57"/>
      <c r="H516" s="362" t="s">
        <v>111</v>
      </c>
      <c r="I516" s="410"/>
      <c r="J516" s="40"/>
    </row>
    <row r="517" spans="1:10" s="13" customFormat="1" ht="25.5" customHeight="1">
      <c r="A517" s="24"/>
      <c r="B517" s="113">
        <v>85502</v>
      </c>
      <c r="C517" s="21"/>
      <c r="D517" s="22"/>
      <c r="E517" s="142" t="s">
        <v>45</v>
      </c>
      <c r="F517" s="196">
        <f>SUM(F519)</f>
        <v>6977841</v>
      </c>
      <c r="G517" s="501">
        <f>SUM(G519)</f>
        <v>4218477.71</v>
      </c>
      <c r="H517" s="336">
        <f>SUM(G517*100/F517)</f>
        <v>60.455342992194865</v>
      </c>
      <c r="I517" s="454">
        <f>SUM(I519)</f>
        <v>3553138.64</v>
      </c>
      <c r="J517" s="12"/>
    </row>
    <row r="518" spans="1:10" s="13" customFormat="1" ht="15" customHeight="1">
      <c r="A518" s="10"/>
      <c r="B518" s="10"/>
      <c r="C518" s="25"/>
      <c r="D518" s="26"/>
      <c r="E518" s="144" t="s">
        <v>100</v>
      </c>
      <c r="F518" s="14"/>
      <c r="G518" s="27"/>
      <c r="H518" s="340" t="s">
        <v>111</v>
      </c>
      <c r="I518" s="455"/>
      <c r="J518" s="12"/>
    </row>
    <row r="519" spans="1:10" s="13" customFormat="1" ht="12.75">
      <c r="A519" s="10"/>
      <c r="B519" s="245"/>
      <c r="C519" s="200"/>
      <c r="D519" s="38"/>
      <c r="E519" s="243" t="s">
        <v>34</v>
      </c>
      <c r="F519" s="244">
        <f>SUM(F521,F522:F526,)</f>
        <v>6977841</v>
      </c>
      <c r="G519" s="244">
        <f>SUM(G521,G522:G526,)</f>
        <v>4218477.71</v>
      </c>
      <c r="H519" s="333">
        <f>SUM(G519*100/F519)</f>
        <v>60.455342992194865</v>
      </c>
      <c r="I519" s="359">
        <f>SUM(I521:I527)</f>
        <v>3553138.64</v>
      </c>
      <c r="J519" s="12"/>
    </row>
    <row r="520" spans="1:10" s="13" customFormat="1" ht="12.75">
      <c r="A520" s="10"/>
      <c r="B520" s="245"/>
      <c r="C520" s="14"/>
      <c r="D520" s="26"/>
      <c r="E520" s="250" t="s">
        <v>35</v>
      </c>
      <c r="F520" s="244"/>
      <c r="G520" s="371"/>
      <c r="H520" s="337" t="s">
        <v>111</v>
      </c>
      <c r="I520" s="390"/>
      <c r="J520" s="12"/>
    </row>
    <row r="521" spans="1:10" s="287" customFormat="1" ht="51.75" customHeight="1">
      <c r="A521" s="285"/>
      <c r="B521" s="385"/>
      <c r="C521" s="300"/>
      <c r="D521" s="254">
        <v>920</v>
      </c>
      <c r="E521" s="616" t="s">
        <v>191</v>
      </c>
      <c r="F521" s="256">
        <v>9000</v>
      </c>
      <c r="G521" s="448">
        <v>1550.44</v>
      </c>
      <c r="H521" s="337">
        <f>SUM(G521*100/F521)</f>
        <v>17.22711111111111</v>
      </c>
      <c r="I521" s="360">
        <v>0</v>
      </c>
      <c r="J521" s="286"/>
    </row>
    <row r="522" spans="1:10" s="42" customFormat="1" ht="38.25">
      <c r="A522" s="45"/>
      <c r="B522" s="317"/>
      <c r="C522" s="401"/>
      <c r="D522" s="257">
        <v>940</v>
      </c>
      <c r="E522" s="634" t="s">
        <v>190</v>
      </c>
      <c r="F522" s="258">
        <v>41894</v>
      </c>
      <c r="G522" s="442">
        <v>26402.29</v>
      </c>
      <c r="H522" s="322">
        <f>SUM(G522*100/F522)</f>
        <v>63.02164987826419</v>
      </c>
      <c r="I522" s="360">
        <v>0</v>
      </c>
      <c r="J522" s="40"/>
    </row>
    <row r="523" spans="1:10" s="51" customFormat="1" ht="25.5">
      <c r="A523" s="53"/>
      <c r="B523" s="52"/>
      <c r="C523" s="50"/>
      <c r="D523" s="197">
        <v>2010</v>
      </c>
      <c r="E523" s="55" t="s">
        <v>55</v>
      </c>
      <c r="F523" s="198">
        <v>6806947</v>
      </c>
      <c r="G523" s="452">
        <v>4148937.71</v>
      </c>
      <c r="H523" s="322">
        <f>SUM(G523*100/F523)</f>
        <v>60.95152070377513</v>
      </c>
      <c r="I523" s="409">
        <v>0</v>
      </c>
      <c r="J523" s="50"/>
    </row>
    <row r="524" spans="1:10" s="42" customFormat="1" ht="12.75">
      <c r="A524" s="53"/>
      <c r="B524" s="52"/>
      <c r="C524" s="50"/>
      <c r="D524" s="54"/>
      <c r="E524" s="55" t="s">
        <v>121</v>
      </c>
      <c r="F524" s="50"/>
      <c r="G524" s="56"/>
      <c r="H524" s="354" t="s">
        <v>111</v>
      </c>
      <c r="I524" s="414"/>
      <c r="J524" s="40"/>
    </row>
    <row r="525" spans="1:10" s="42" customFormat="1" ht="12.75">
      <c r="A525" s="56"/>
      <c r="B525" s="45"/>
      <c r="C525" s="58"/>
      <c r="D525" s="86"/>
      <c r="E525" s="124" t="s">
        <v>25</v>
      </c>
      <c r="F525" s="71"/>
      <c r="G525" s="57"/>
      <c r="H525" s="362" t="s">
        <v>111</v>
      </c>
      <c r="I525" s="410"/>
      <c r="J525" s="40"/>
    </row>
    <row r="526" spans="1:10" s="51" customFormat="1" ht="14.25" customHeight="1">
      <c r="A526" s="45"/>
      <c r="B526" s="317"/>
      <c r="C526" s="67"/>
      <c r="D526" s="111">
        <v>2360</v>
      </c>
      <c r="E526" s="48" t="s">
        <v>0</v>
      </c>
      <c r="F526" s="78">
        <v>120000</v>
      </c>
      <c r="G526" s="453">
        <v>41587.27</v>
      </c>
      <c r="H526" s="333">
        <f>SUM(G526*100/F526)</f>
        <v>34.65605833333333</v>
      </c>
      <c r="I526" s="409">
        <v>3553138.64</v>
      </c>
      <c r="J526" s="50"/>
    </row>
    <row r="527" spans="1:10" s="51" customFormat="1" ht="12.75">
      <c r="A527" s="53"/>
      <c r="B527" s="52"/>
      <c r="C527" s="50"/>
      <c r="D527" s="50"/>
      <c r="E527" s="55" t="s">
        <v>1</v>
      </c>
      <c r="F527" s="50"/>
      <c r="G527" s="367"/>
      <c r="H527" s="333" t="s">
        <v>111</v>
      </c>
      <c r="I527" s="392"/>
      <c r="J527" s="50"/>
    </row>
    <row r="528" spans="1:10" s="42" customFormat="1" ht="51">
      <c r="A528" s="104"/>
      <c r="B528" s="91"/>
      <c r="C528" s="71"/>
      <c r="D528" s="71"/>
      <c r="E528" s="124" t="s">
        <v>123</v>
      </c>
      <c r="F528" s="71"/>
      <c r="G528" s="373"/>
      <c r="H528" s="335" t="s">
        <v>111</v>
      </c>
      <c r="I528" s="391"/>
      <c r="J528" s="40"/>
    </row>
    <row r="529" spans="1:9" s="110" customFormat="1" ht="12.75">
      <c r="A529" s="106" t="s">
        <v>105</v>
      </c>
      <c r="B529" s="107">
        <v>24</v>
      </c>
      <c r="C529" s="108"/>
      <c r="D529" s="108"/>
      <c r="E529" s="109"/>
      <c r="F529" s="108"/>
      <c r="G529" s="374" t="s">
        <v>130</v>
      </c>
      <c r="H529" s="521" t="s">
        <v>111</v>
      </c>
      <c r="I529" s="395"/>
    </row>
    <row r="530" spans="1:9" s="1" customFormat="1" ht="13.5" thickBot="1">
      <c r="A530" s="5"/>
      <c r="B530" s="4"/>
      <c r="C530" s="2"/>
      <c r="D530" s="2"/>
      <c r="E530" s="9"/>
      <c r="F530" s="2"/>
      <c r="G530" s="288"/>
      <c r="H530" s="546" t="s">
        <v>111</v>
      </c>
      <c r="I530" s="397"/>
    </row>
    <row r="531" spans="1:10" s="3" customFormat="1" ht="11.25" customHeight="1" thickBot="1">
      <c r="A531" s="267" t="s">
        <v>75</v>
      </c>
      <c r="B531" s="268" t="s">
        <v>102</v>
      </c>
      <c r="C531" s="903" t="s">
        <v>86</v>
      </c>
      <c r="D531" s="904"/>
      <c r="E531" s="270" t="s">
        <v>74</v>
      </c>
      <c r="F531" s="269" t="s">
        <v>108</v>
      </c>
      <c r="G531" s="209" t="s">
        <v>109</v>
      </c>
      <c r="H531" s="545" t="s">
        <v>110</v>
      </c>
      <c r="I531" s="211" t="s">
        <v>114</v>
      </c>
      <c r="J531" s="6"/>
    </row>
    <row r="532" spans="1:10" s="13" customFormat="1" ht="12.75">
      <c r="A532" s="24"/>
      <c r="B532" s="82">
        <v>85503</v>
      </c>
      <c r="C532" s="11"/>
      <c r="D532" s="28"/>
      <c r="E532" s="43" t="s">
        <v>160</v>
      </c>
      <c r="F532" s="83">
        <f>SUM(F533)</f>
        <v>20644</v>
      </c>
      <c r="G532" s="83">
        <f>SUM(G533)</f>
        <v>680</v>
      </c>
      <c r="H532" s="355">
        <f>SUM(G532*100/F532)</f>
        <v>3.293935283859717</v>
      </c>
      <c r="I532" s="293">
        <f>SUM(I533)</f>
        <v>0</v>
      </c>
      <c r="J532" s="12"/>
    </row>
    <row r="533" spans="1:10" s="13" customFormat="1" ht="12.75">
      <c r="A533" s="10"/>
      <c r="B533" s="245"/>
      <c r="C533" s="200"/>
      <c r="D533" s="38"/>
      <c r="E533" s="243" t="s">
        <v>34</v>
      </c>
      <c r="F533" s="244">
        <f>SUM(F535,F538,)</f>
        <v>20644</v>
      </c>
      <c r="G533" s="244">
        <f>SUM(G535,G538,)</f>
        <v>680</v>
      </c>
      <c r="H533" s="352">
        <f>SUM(G533*100/F533)</f>
        <v>3.293935283859717</v>
      </c>
      <c r="I533" s="359">
        <f>SUM(I535)</f>
        <v>0</v>
      </c>
      <c r="J533" s="12"/>
    </row>
    <row r="534" spans="1:10" s="13" customFormat="1" ht="12.75">
      <c r="A534" s="10"/>
      <c r="B534" s="245"/>
      <c r="C534" s="14"/>
      <c r="D534" s="26"/>
      <c r="E534" s="250" t="s">
        <v>35</v>
      </c>
      <c r="F534" s="244"/>
      <c r="G534" s="298"/>
      <c r="H534" s="358" t="s">
        <v>111</v>
      </c>
      <c r="I534" s="366"/>
      <c r="J534" s="12"/>
    </row>
    <row r="535" spans="1:10" s="51" customFormat="1" ht="25.5">
      <c r="A535" s="53"/>
      <c r="B535" s="52"/>
      <c r="C535" s="50"/>
      <c r="D535" s="197">
        <v>2010</v>
      </c>
      <c r="E535" s="55" t="s">
        <v>55</v>
      </c>
      <c r="F535" s="198">
        <v>20644</v>
      </c>
      <c r="G535" s="452">
        <v>680</v>
      </c>
      <c r="H535" s="322">
        <f>SUM(G535*100/F535)</f>
        <v>3.293935283859717</v>
      </c>
      <c r="I535" s="409">
        <v>0</v>
      </c>
      <c r="J535" s="50"/>
    </row>
    <row r="536" spans="1:10" s="42" customFormat="1" ht="12.75">
      <c r="A536" s="53"/>
      <c r="B536" s="52"/>
      <c r="C536" s="50"/>
      <c r="D536" s="54"/>
      <c r="E536" s="55" t="s">
        <v>121</v>
      </c>
      <c r="F536" s="50"/>
      <c r="G536" s="56"/>
      <c r="H536" s="333" t="s">
        <v>111</v>
      </c>
      <c r="I536" s="414"/>
      <c r="J536" s="40"/>
    </row>
    <row r="537" spans="1:10" s="42" customFormat="1" ht="12.75">
      <c r="A537" s="45"/>
      <c r="B537" s="86"/>
      <c r="C537" s="58"/>
      <c r="D537" s="86"/>
      <c r="E537" s="124" t="s">
        <v>25</v>
      </c>
      <c r="F537" s="71"/>
      <c r="G537" s="57"/>
      <c r="H537" s="335" t="s">
        <v>111</v>
      </c>
      <c r="I537" s="410"/>
      <c r="J537" s="40"/>
    </row>
    <row r="538" spans="1:10" s="42" customFormat="1" ht="14.25" customHeight="1" hidden="1">
      <c r="A538" s="45"/>
      <c r="B538" s="317"/>
      <c r="C538" s="67"/>
      <c r="D538" s="590">
        <v>2360</v>
      </c>
      <c r="E538" s="617" t="s">
        <v>0</v>
      </c>
      <c r="F538" s="419">
        <v>0</v>
      </c>
      <c r="G538" s="453">
        <v>0</v>
      </c>
      <c r="H538" s="651" t="s">
        <v>111</v>
      </c>
      <c r="I538" s="409">
        <v>0</v>
      </c>
      <c r="J538" s="40"/>
    </row>
    <row r="539" spans="1:10" s="42" customFormat="1" ht="12.75" hidden="1">
      <c r="A539" s="45"/>
      <c r="B539" s="317"/>
      <c r="C539" s="40"/>
      <c r="D539" s="40"/>
      <c r="E539" s="618" t="s">
        <v>1</v>
      </c>
      <c r="F539" s="40"/>
      <c r="G539" s="56"/>
      <c r="H539" s="651" t="s">
        <v>111</v>
      </c>
      <c r="I539" s="409"/>
      <c r="J539" s="40"/>
    </row>
    <row r="540" spans="1:10" s="42" customFormat="1" ht="38.25" hidden="1">
      <c r="A540" s="45"/>
      <c r="B540" s="86"/>
      <c r="C540" s="58"/>
      <c r="D540" s="58"/>
      <c r="E540" s="480" t="s">
        <v>208</v>
      </c>
      <c r="F540" s="58"/>
      <c r="G540" s="57"/>
      <c r="H540" s="649" t="s">
        <v>111</v>
      </c>
      <c r="I540" s="410"/>
      <c r="J540" s="40"/>
    </row>
    <row r="541" spans="1:10" s="13" customFormat="1" ht="12.75" hidden="1">
      <c r="A541" s="24"/>
      <c r="B541" s="113">
        <v>85504</v>
      </c>
      <c r="C541" s="11"/>
      <c r="D541" s="28"/>
      <c r="E541" s="43" t="s">
        <v>169</v>
      </c>
      <c r="F541" s="83">
        <f>SUM(F542)</f>
        <v>0</v>
      </c>
      <c r="G541" s="83">
        <f>SUM(G542)</f>
        <v>0</v>
      </c>
      <c r="H541" s="355" t="e">
        <f>SUM(G541*100/F541)</f>
        <v>#DIV/0!</v>
      </c>
      <c r="I541" s="293">
        <f>SUM(I542)</f>
        <v>0</v>
      </c>
      <c r="J541" s="12"/>
    </row>
    <row r="542" spans="1:10" s="13" customFormat="1" ht="12.75" hidden="1">
      <c r="A542" s="24"/>
      <c r="B542" s="242"/>
      <c r="C542" s="200"/>
      <c r="D542" s="38"/>
      <c r="E542" s="243" t="s">
        <v>34</v>
      </c>
      <c r="F542" s="244">
        <f>SUM(F544:F549)</f>
        <v>0</v>
      </c>
      <c r="G542" s="244">
        <f>SUM(G544:G549)</f>
        <v>0</v>
      </c>
      <c r="H542" s="352" t="e">
        <f>SUM(G542*100/F542)</f>
        <v>#DIV/0!</v>
      </c>
      <c r="I542" s="359">
        <f>SUM(I544:I549)</f>
        <v>0</v>
      </c>
      <c r="J542" s="12"/>
    </row>
    <row r="543" spans="1:10" s="13" customFormat="1" ht="12.75" hidden="1">
      <c r="A543" s="24"/>
      <c r="B543" s="242"/>
      <c r="C543" s="14"/>
      <c r="D543" s="26"/>
      <c r="E543" s="250" t="s">
        <v>35</v>
      </c>
      <c r="F543" s="244"/>
      <c r="G543" s="298"/>
      <c r="H543" s="358" t="s">
        <v>111</v>
      </c>
      <c r="I543" s="366"/>
      <c r="J543" s="12"/>
    </row>
    <row r="544" spans="1:10" s="287" customFormat="1" ht="41.25" customHeight="1" hidden="1">
      <c r="A544" s="285"/>
      <c r="B544" s="385"/>
      <c r="C544" s="300"/>
      <c r="D544" s="254">
        <v>920</v>
      </c>
      <c r="E544" s="616" t="s">
        <v>191</v>
      </c>
      <c r="F544" s="256">
        <v>0</v>
      </c>
      <c r="G544" s="448">
        <v>0</v>
      </c>
      <c r="H544" s="648" t="s">
        <v>111</v>
      </c>
      <c r="I544" s="360">
        <v>0</v>
      </c>
      <c r="J544" s="286"/>
    </row>
    <row r="545" spans="1:10" s="42" customFormat="1" ht="38.25" hidden="1">
      <c r="A545" s="45"/>
      <c r="B545" s="317"/>
      <c r="C545" s="401"/>
      <c r="D545" s="257">
        <v>940</v>
      </c>
      <c r="E545" s="634" t="s">
        <v>190</v>
      </c>
      <c r="F545" s="258">
        <v>0</v>
      </c>
      <c r="G545" s="442">
        <v>0</v>
      </c>
      <c r="H545" s="646" t="s">
        <v>111</v>
      </c>
      <c r="I545" s="360">
        <v>0</v>
      </c>
      <c r="J545" s="40"/>
    </row>
    <row r="546" spans="1:10" s="51" customFormat="1" ht="25.5" hidden="1">
      <c r="A546" s="52"/>
      <c r="B546" s="54"/>
      <c r="C546" s="50"/>
      <c r="D546" s="197">
        <v>2010</v>
      </c>
      <c r="E546" s="55" t="s">
        <v>55</v>
      </c>
      <c r="F546" s="198">
        <v>0</v>
      </c>
      <c r="G546" s="452">
        <v>0</v>
      </c>
      <c r="H546" s="322" t="e">
        <f>SUM(G546*100/F546)</f>
        <v>#DIV/0!</v>
      </c>
      <c r="I546" s="409">
        <v>0</v>
      </c>
      <c r="J546" s="50"/>
    </row>
    <row r="547" spans="1:10" s="42" customFormat="1" ht="12.75" hidden="1">
      <c r="A547" s="52"/>
      <c r="B547" s="54"/>
      <c r="C547" s="50"/>
      <c r="D547" s="54"/>
      <c r="E547" s="55" t="s">
        <v>121</v>
      </c>
      <c r="F547" s="50"/>
      <c r="G547" s="56"/>
      <c r="H547" s="333" t="s">
        <v>111</v>
      </c>
      <c r="I547" s="414"/>
      <c r="J547" s="40"/>
    </row>
    <row r="548" spans="1:10" s="42" customFormat="1" ht="38.25" hidden="1">
      <c r="A548" s="45"/>
      <c r="B548" s="86"/>
      <c r="C548" s="58"/>
      <c r="D548" s="86"/>
      <c r="E548" s="124" t="s">
        <v>170</v>
      </c>
      <c r="F548" s="71"/>
      <c r="G548" s="57"/>
      <c r="H548" s="335" t="s">
        <v>111</v>
      </c>
      <c r="I548" s="410"/>
      <c r="J548" s="40"/>
    </row>
    <row r="549" spans="1:10" s="51" customFormat="1" ht="89.25" hidden="1">
      <c r="A549" s="45"/>
      <c r="B549" s="891"/>
      <c r="C549" s="401"/>
      <c r="D549" s="494">
        <v>2440</v>
      </c>
      <c r="E549" s="495" t="s">
        <v>252</v>
      </c>
      <c r="F549" s="496">
        <v>0</v>
      </c>
      <c r="G549" s="449">
        <v>0</v>
      </c>
      <c r="H549" s="358" t="e">
        <f>SUM(G549*100/F549)</f>
        <v>#DIV/0!</v>
      </c>
      <c r="I549" s="360">
        <v>0</v>
      </c>
      <c r="J549" s="50"/>
    </row>
    <row r="550" spans="1:10" s="13" customFormat="1" ht="89.25">
      <c r="A550" s="24"/>
      <c r="B550" s="113">
        <v>85513</v>
      </c>
      <c r="C550" s="11"/>
      <c r="D550" s="28"/>
      <c r="E550" s="43" t="s">
        <v>184</v>
      </c>
      <c r="F550" s="83">
        <f>SUM(F551)</f>
        <v>48924</v>
      </c>
      <c r="G550" s="83">
        <f>SUM(G551)</f>
        <v>44005</v>
      </c>
      <c r="H550" s="355">
        <f>SUM(G550*100/F550)</f>
        <v>89.94562995666749</v>
      </c>
      <c r="I550" s="262">
        <f>SUM(I551)</f>
        <v>0</v>
      </c>
      <c r="J550" s="12"/>
    </row>
    <row r="551" spans="1:10" s="13" customFormat="1" ht="12.75">
      <c r="A551" s="24"/>
      <c r="B551" s="242"/>
      <c r="C551" s="200"/>
      <c r="D551" s="38"/>
      <c r="E551" s="243" t="s">
        <v>34</v>
      </c>
      <c r="F551" s="244">
        <f>SUM(F553)</f>
        <v>48924</v>
      </c>
      <c r="G551" s="244">
        <f>SUM(G553)</f>
        <v>44005</v>
      </c>
      <c r="H551" s="322">
        <f>SUM(G551*100/F551)</f>
        <v>89.94562995666749</v>
      </c>
      <c r="I551" s="359">
        <f>SUM(I553)</f>
        <v>0</v>
      </c>
      <c r="J551" s="12"/>
    </row>
    <row r="552" spans="1:10" s="13" customFormat="1" ht="12.75">
      <c r="A552" s="10"/>
      <c r="B552" s="245"/>
      <c r="C552" s="200"/>
      <c r="D552" s="38"/>
      <c r="E552" s="250" t="s">
        <v>35</v>
      </c>
      <c r="F552" s="244"/>
      <c r="G552" s="298"/>
      <c r="H552" s="352" t="s">
        <v>111</v>
      </c>
      <c r="I552" s="366"/>
      <c r="J552" s="12"/>
    </row>
    <row r="553" spans="1:10" s="51" customFormat="1" ht="25.5">
      <c r="A553" s="53"/>
      <c r="B553" s="52"/>
      <c r="C553" s="50"/>
      <c r="D553" s="197">
        <v>2010</v>
      </c>
      <c r="E553" s="55" t="s">
        <v>55</v>
      </c>
      <c r="F553" s="198">
        <v>48924</v>
      </c>
      <c r="G553" s="452">
        <v>44005</v>
      </c>
      <c r="H553" s="322">
        <f>SUM(G553*100/F553)</f>
        <v>89.94562995666749</v>
      </c>
      <c r="I553" s="409">
        <v>0</v>
      </c>
      <c r="J553" s="50"/>
    </row>
    <row r="554" spans="1:10" s="42" customFormat="1" ht="12.75">
      <c r="A554" s="53"/>
      <c r="B554" s="52"/>
      <c r="C554" s="50"/>
      <c r="D554" s="54"/>
      <c r="E554" s="55" t="s">
        <v>121</v>
      </c>
      <c r="F554" s="50"/>
      <c r="G554" s="56"/>
      <c r="H554" s="333" t="s">
        <v>111</v>
      </c>
      <c r="I554" s="414"/>
      <c r="J554" s="40"/>
    </row>
    <row r="555" spans="1:10" s="42" customFormat="1" ht="12.75">
      <c r="A555" s="56"/>
      <c r="B555" s="125"/>
      <c r="C555" s="58"/>
      <c r="D555" s="86"/>
      <c r="E555" s="124" t="s">
        <v>185</v>
      </c>
      <c r="F555" s="71"/>
      <c r="G555" s="57"/>
      <c r="H555" s="335" t="s">
        <v>111</v>
      </c>
      <c r="I555" s="410"/>
      <c r="J555" s="40"/>
    </row>
    <row r="556" spans="1:10" s="13" customFormat="1" ht="12.75">
      <c r="A556" s="24"/>
      <c r="B556" s="113">
        <v>85516</v>
      </c>
      <c r="C556" s="652"/>
      <c r="D556" s="12"/>
      <c r="E556" s="59" t="s">
        <v>253</v>
      </c>
      <c r="F556" s="60">
        <f>SUM(F557,F570)</f>
        <v>713656.3400000001</v>
      </c>
      <c r="G556" s="60">
        <f>SUM(G557,G570)</f>
        <v>283600.42</v>
      </c>
      <c r="H556" s="338">
        <f>SUM(G556*100/F556)</f>
        <v>39.73907385170851</v>
      </c>
      <c r="I556" s="293">
        <f>SUM(I557,I570)</f>
        <v>2536.73</v>
      </c>
      <c r="J556" s="12"/>
    </row>
    <row r="557" spans="1:10" s="13" customFormat="1" ht="12.75">
      <c r="A557" s="24"/>
      <c r="B557" s="242"/>
      <c r="C557" s="200"/>
      <c r="D557" s="38"/>
      <c r="E557" s="243" t="s">
        <v>34</v>
      </c>
      <c r="F557" s="244">
        <f>SUM(F559:F563,F568)</f>
        <v>713656.3400000001</v>
      </c>
      <c r="G557" s="244">
        <f>SUM(G559:G563,G568)</f>
        <v>283600.42</v>
      </c>
      <c r="H557" s="322">
        <f>SUM(G557*100/F557)</f>
        <v>39.73907385170851</v>
      </c>
      <c r="I557" s="359">
        <f>SUM(I559:I563,I568)</f>
        <v>2536.73</v>
      </c>
      <c r="J557" s="12"/>
    </row>
    <row r="558" spans="1:10" s="13" customFormat="1" ht="12.75">
      <c r="A558" s="10"/>
      <c r="B558" s="245"/>
      <c r="C558" s="14"/>
      <c r="D558" s="26"/>
      <c r="E558" s="250" t="s">
        <v>35</v>
      </c>
      <c r="F558" s="244"/>
      <c r="G558" s="298"/>
      <c r="H558" s="337" t="s">
        <v>111</v>
      </c>
      <c r="I558" s="366"/>
      <c r="J558" s="12"/>
    </row>
    <row r="559" spans="1:10" s="51" customFormat="1" ht="25.5">
      <c r="A559" s="53"/>
      <c r="B559" s="52"/>
      <c r="C559" s="116"/>
      <c r="D559" s="117">
        <v>830</v>
      </c>
      <c r="E559" s="118" t="s">
        <v>128</v>
      </c>
      <c r="F559" s="156">
        <v>386000</v>
      </c>
      <c r="G559" s="471">
        <v>278899.5</v>
      </c>
      <c r="H559" s="333">
        <f>SUM(G559*100/F559)</f>
        <v>72.25375647668393</v>
      </c>
      <c r="I559" s="366">
        <v>2491.84</v>
      </c>
      <c r="J559" s="50"/>
    </row>
    <row r="560" spans="1:10" s="51" customFormat="1" ht="25.5">
      <c r="A560" s="104"/>
      <c r="B560" s="91"/>
      <c r="C560" s="146"/>
      <c r="D560" s="133">
        <v>920</v>
      </c>
      <c r="E560" s="134" t="s">
        <v>129</v>
      </c>
      <c r="F560" s="152">
        <v>100</v>
      </c>
      <c r="G560" s="450">
        <v>4700.92</v>
      </c>
      <c r="H560" s="337">
        <f>SUM(G560*100/F560)</f>
        <v>4700.92</v>
      </c>
      <c r="I560" s="360">
        <v>44.89</v>
      </c>
      <c r="J560" s="50"/>
    </row>
    <row r="561" spans="1:10" s="42" customFormat="1" ht="26.25" hidden="1" thickBot="1">
      <c r="A561" s="45"/>
      <c r="B561" s="317"/>
      <c r="C561" s="58"/>
      <c r="D561" s="254">
        <v>970</v>
      </c>
      <c r="E561" s="538" t="s">
        <v>196</v>
      </c>
      <c r="F561" s="624">
        <v>0</v>
      </c>
      <c r="G561" s="625">
        <v>0</v>
      </c>
      <c r="H561" s="649" t="s">
        <v>111</v>
      </c>
      <c r="I561" s="405">
        <v>0</v>
      </c>
      <c r="J561" s="40"/>
    </row>
    <row r="562" spans="1:10" s="42" customFormat="1" ht="25.5" hidden="1">
      <c r="A562" s="56"/>
      <c r="B562" s="45"/>
      <c r="C562" s="67"/>
      <c r="D562" s="111">
        <v>2030</v>
      </c>
      <c r="E562" s="48" t="s">
        <v>22</v>
      </c>
      <c r="F562" s="62">
        <v>0</v>
      </c>
      <c r="G562" s="526">
        <v>0</v>
      </c>
      <c r="H562" s="527" t="e">
        <f>SUM(G562*100/F562)</f>
        <v>#DIV/0!</v>
      </c>
      <c r="I562" s="404">
        <v>0</v>
      </c>
      <c r="J562" s="40"/>
    </row>
    <row r="563" spans="1:10" s="42" customFormat="1" ht="12.75" hidden="1">
      <c r="A563" s="45"/>
      <c r="B563" s="40"/>
      <c r="C563" s="56"/>
      <c r="D563" s="40"/>
      <c r="E563" s="55" t="s">
        <v>28</v>
      </c>
      <c r="F563" s="40"/>
      <c r="G563" s="383"/>
      <c r="H563" s="521" t="s">
        <v>111</v>
      </c>
      <c r="I563" s="458"/>
      <c r="J563" s="40"/>
    </row>
    <row r="564" spans="1:10" s="350" customFormat="1" ht="12.75" hidden="1">
      <c r="A564" s="347"/>
      <c r="B564" s="348"/>
      <c r="C564" s="346"/>
      <c r="D564" s="348"/>
      <c r="E564" s="522" t="s">
        <v>153</v>
      </c>
      <c r="F564" s="351" t="s">
        <v>111</v>
      </c>
      <c r="G564" s="520" t="s">
        <v>111</v>
      </c>
      <c r="H564" s="528" t="s">
        <v>111</v>
      </c>
      <c r="I564" s="509"/>
      <c r="J564" s="349"/>
    </row>
    <row r="565" spans="1:9" s="110" customFormat="1" ht="12.75">
      <c r="A565" s="106" t="s">
        <v>105</v>
      </c>
      <c r="B565" s="107">
        <v>25</v>
      </c>
      <c r="C565" s="108"/>
      <c r="D565" s="108"/>
      <c r="E565" s="109"/>
      <c r="F565" s="108"/>
      <c r="G565" s="374" t="s">
        <v>130</v>
      </c>
      <c r="H565" s="521" t="s">
        <v>111</v>
      </c>
      <c r="I565" s="395"/>
    </row>
    <row r="566" spans="1:9" s="1" customFormat="1" ht="13.5" thickBot="1">
      <c r="A566" s="5"/>
      <c r="B566" s="4"/>
      <c r="C566" s="2"/>
      <c r="D566" s="2"/>
      <c r="E566" s="9"/>
      <c r="F566" s="2"/>
      <c r="G566" s="288"/>
      <c r="H566" s="546" t="s">
        <v>111</v>
      </c>
      <c r="I566" s="397"/>
    </row>
    <row r="567" spans="1:10" s="3" customFormat="1" ht="11.25" customHeight="1" thickBot="1">
      <c r="A567" s="267" t="s">
        <v>75</v>
      </c>
      <c r="B567" s="268" t="s">
        <v>102</v>
      </c>
      <c r="C567" s="903" t="s">
        <v>86</v>
      </c>
      <c r="D567" s="904"/>
      <c r="E567" s="270" t="s">
        <v>74</v>
      </c>
      <c r="F567" s="269" t="s">
        <v>108</v>
      </c>
      <c r="G567" s="209" t="s">
        <v>109</v>
      </c>
      <c r="H567" s="545" t="s">
        <v>110</v>
      </c>
      <c r="I567" s="211" t="s">
        <v>114</v>
      </c>
      <c r="J567" s="6"/>
    </row>
    <row r="568" spans="1:10" s="51" customFormat="1" ht="63.75">
      <c r="A568" s="45"/>
      <c r="B568" s="317"/>
      <c r="C568" s="40"/>
      <c r="D568" s="197">
        <v>2057</v>
      </c>
      <c r="E568" s="55" t="s">
        <v>157</v>
      </c>
      <c r="F568" s="693">
        <v>327556.34</v>
      </c>
      <c r="G568" s="671">
        <v>0</v>
      </c>
      <c r="H568" s="333">
        <f>SUM(G568*100/F568)</f>
        <v>0</v>
      </c>
      <c r="I568" s="409">
        <v>0</v>
      </c>
      <c r="J568" s="50"/>
    </row>
    <row r="569" spans="1:10" s="42" customFormat="1" ht="64.5" customHeight="1">
      <c r="A569" s="52"/>
      <c r="B569" s="91"/>
      <c r="C569" s="71"/>
      <c r="D569" s="91"/>
      <c r="E569" s="893" t="s">
        <v>256</v>
      </c>
      <c r="F569" s="71"/>
      <c r="G569" s="373"/>
      <c r="H569" s="362" t="s">
        <v>111</v>
      </c>
      <c r="I569" s="410"/>
      <c r="J569" s="40"/>
    </row>
    <row r="570" spans="1:10" s="13" customFormat="1" ht="12.75" hidden="1">
      <c r="A570" s="24"/>
      <c r="B570" s="388"/>
      <c r="C570" s="14"/>
      <c r="D570" s="26"/>
      <c r="E570" s="389" t="s">
        <v>36</v>
      </c>
      <c r="F570" s="246">
        <f>SUM(F572:F573)</f>
        <v>0</v>
      </c>
      <c r="G570" s="246">
        <f>SUM(G572:G573)</f>
        <v>0</v>
      </c>
      <c r="H570" s="333" t="e">
        <f>SUM(G570*100/F570)</f>
        <v>#DIV/0!</v>
      </c>
      <c r="I570" s="405">
        <f>SUM(I572:I573)</f>
        <v>0</v>
      </c>
      <c r="J570" s="12"/>
    </row>
    <row r="571" spans="1:10" s="13" customFormat="1" ht="12.75" hidden="1">
      <c r="A571" s="10"/>
      <c r="B571" s="245"/>
      <c r="C571" s="14"/>
      <c r="D571" s="26"/>
      <c r="E571" s="479" t="s">
        <v>35</v>
      </c>
      <c r="F571" s="244"/>
      <c r="G571" s="298"/>
      <c r="H571" s="352" t="s">
        <v>111</v>
      </c>
      <c r="I571" s="360"/>
      <c r="J571" s="12"/>
    </row>
    <row r="572" spans="1:10" s="42" customFormat="1" ht="120.75" customHeight="1" hidden="1">
      <c r="A572" s="45"/>
      <c r="B572" s="317"/>
      <c r="C572" s="179"/>
      <c r="D572" s="621">
        <v>6257</v>
      </c>
      <c r="E572" s="726" t="s">
        <v>255</v>
      </c>
      <c r="F572" s="622">
        <v>0</v>
      </c>
      <c r="G572" s="623">
        <v>0</v>
      </c>
      <c r="H572" s="337" t="e">
        <f>SUM(G572*100/F572)</f>
        <v>#DIV/0!</v>
      </c>
      <c r="I572" s="359">
        <v>0</v>
      </c>
      <c r="J572" s="40"/>
    </row>
    <row r="573" spans="1:10" s="42" customFormat="1" ht="122.25" customHeight="1" hidden="1">
      <c r="A573" s="56"/>
      <c r="B573" s="125"/>
      <c r="C573" s="58"/>
      <c r="D573" s="727">
        <v>6330</v>
      </c>
      <c r="E573" s="728" t="s">
        <v>254</v>
      </c>
      <c r="F573" s="729">
        <v>0</v>
      </c>
      <c r="G573" s="630">
        <v>0</v>
      </c>
      <c r="H573" s="335" t="e">
        <f>SUM(G573*100/F573)</f>
        <v>#DIV/0!</v>
      </c>
      <c r="I573" s="405">
        <v>0</v>
      </c>
      <c r="J573" s="40"/>
    </row>
    <row r="574" spans="1:10" s="13" customFormat="1" ht="12.75">
      <c r="A574" s="24"/>
      <c r="B574" s="113">
        <v>85595</v>
      </c>
      <c r="C574" s="652"/>
      <c r="D574" s="12"/>
      <c r="E574" s="59" t="s">
        <v>92</v>
      </c>
      <c r="F574" s="60">
        <f>SUM(F575,F592)</f>
        <v>99656</v>
      </c>
      <c r="G574" s="60">
        <f>SUM(G575)</f>
        <v>99656</v>
      </c>
      <c r="H574" s="338">
        <f>SUM(G574*100/F574)</f>
        <v>100</v>
      </c>
      <c r="I574" s="293">
        <f>SUM(I575,I592)</f>
        <v>52714</v>
      </c>
      <c r="J574" s="12"/>
    </row>
    <row r="575" spans="1:10" s="13" customFormat="1" ht="12.75">
      <c r="A575" s="24"/>
      <c r="B575" s="242"/>
      <c r="C575" s="200"/>
      <c r="D575" s="38"/>
      <c r="E575" s="243" t="s">
        <v>34</v>
      </c>
      <c r="F575" s="244">
        <f>SUM(F577)</f>
        <v>99656</v>
      </c>
      <c r="G575" s="244">
        <f>SUM(G577)</f>
        <v>99656</v>
      </c>
      <c r="H575" s="322">
        <f>SUM(G575*100/F575)</f>
        <v>100</v>
      </c>
      <c r="I575" s="359">
        <f>SUM(I577)</f>
        <v>0</v>
      </c>
      <c r="J575" s="12"/>
    </row>
    <row r="576" spans="1:10" s="13" customFormat="1" ht="12.75">
      <c r="A576" s="10"/>
      <c r="B576" s="245"/>
      <c r="C576" s="14"/>
      <c r="D576" s="26"/>
      <c r="E576" s="250" t="s">
        <v>35</v>
      </c>
      <c r="F576" s="244"/>
      <c r="G576" s="298"/>
      <c r="H576" s="337" t="s">
        <v>111</v>
      </c>
      <c r="I576" s="366"/>
      <c r="J576" s="12"/>
    </row>
    <row r="577" spans="1:10" s="51" customFormat="1" ht="26.25" thickBot="1">
      <c r="A577" s="684"/>
      <c r="B577" s="299"/>
      <c r="C577" s="81"/>
      <c r="D577" s="541">
        <v>970</v>
      </c>
      <c r="E577" s="867" t="s">
        <v>288</v>
      </c>
      <c r="F577" s="892">
        <v>99656</v>
      </c>
      <c r="G577" s="585">
        <v>99656</v>
      </c>
      <c r="H577" s="550">
        <f>SUM(G577*100/F577)</f>
        <v>100</v>
      </c>
      <c r="I577" s="553">
        <v>0</v>
      </c>
      <c r="J577" s="50"/>
    </row>
    <row r="578" spans="1:10" s="42" customFormat="1" ht="12.75">
      <c r="A578" s="497">
        <v>900</v>
      </c>
      <c r="B578" s="230"/>
      <c r="C578" s="229"/>
      <c r="D578" s="238"/>
      <c r="E578" s="227" t="s">
        <v>94</v>
      </c>
      <c r="F578" s="535">
        <f>SUM(F584,F597,F611,F617,F625,F642,F607,F579,F603,F637)</f>
        <v>33388528.08</v>
      </c>
      <c r="G578" s="535">
        <f>SUM(G584,G597,G611,G617,G625,G642,G607,G579,G603,G637)</f>
        <v>6718541.220000001</v>
      </c>
      <c r="H578" s="544">
        <f>SUM(G578*100/F578)</f>
        <v>20.122304295362042</v>
      </c>
      <c r="I578" s="535">
        <f>SUM(I584,I597,I611,I617,I625,I642,I607,I579,I603,I637)</f>
        <v>5239531.7700000005</v>
      </c>
      <c r="J578" s="40"/>
    </row>
    <row r="579" spans="1:10" s="13" customFormat="1" ht="12.75">
      <c r="A579" s="24"/>
      <c r="B579" s="157">
        <v>90001</v>
      </c>
      <c r="C579" s="37"/>
      <c r="D579" s="38"/>
      <c r="E579" s="177" t="s">
        <v>289</v>
      </c>
      <c r="F579" s="178">
        <f>SUM(F580)</f>
        <v>8298250</v>
      </c>
      <c r="G579" s="425">
        <f>SUM(G580)</f>
        <v>0</v>
      </c>
      <c r="H579" s="355">
        <f>SUM(G579*100/F579)</f>
        <v>0</v>
      </c>
      <c r="I579" s="425">
        <f>SUM(I580)</f>
        <v>0</v>
      </c>
      <c r="J579" s="12"/>
    </row>
    <row r="580" spans="1:10" s="13" customFormat="1" ht="12.75">
      <c r="A580" s="24"/>
      <c r="B580" s="242"/>
      <c r="C580" s="200"/>
      <c r="D580" s="38"/>
      <c r="E580" s="243" t="s">
        <v>36</v>
      </c>
      <c r="F580" s="244">
        <f>SUM(F582)</f>
        <v>8298250</v>
      </c>
      <c r="G580" s="244">
        <f>SUM(G582)</f>
        <v>0</v>
      </c>
      <c r="H580" s="352">
        <f>SUM(G580*100/F580)</f>
        <v>0</v>
      </c>
      <c r="I580" s="244">
        <f>SUM(I582)</f>
        <v>0</v>
      </c>
      <c r="J580" s="12"/>
    </row>
    <row r="581" spans="1:10" s="13" customFormat="1" ht="12.75">
      <c r="A581" s="10"/>
      <c r="B581" s="245"/>
      <c r="C581" s="14"/>
      <c r="D581" s="26"/>
      <c r="E581" s="250" t="s">
        <v>35</v>
      </c>
      <c r="F581" s="244"/>
      <c r="G581" s="298"/>
      <c r="H581" s="358" t="s">
        <v>111</v>
      </c>
      <c r="I581" s="366"/>
      <c r="J581" s="12"/>
    </row>
    <row r="582" spans="1:9" s="749" customFormat="1" ht="34.5" customHeight="1">
      <c r="A582" s="741"/>
      <c r="B582" s="760"/>
      <c r="C582" s="742"/>
      <c r="D582" s="825">
        <v>6090</v>
      </c>
      <c r="E582" s="533" t="s">
        <v>290</v>
      </c>
      <c r="F582" s="826">
        <v>8298250</v>
      </c>
      <c r="G582" s="827">
        <v>0</v>
      </c>
      <c r="H582" s="765">
        <f>SUM(G582*100/F582)</f>
        <v>0</v>
      </c>
      <c r="I582" s="748">
        <v>0</v>
      </c>
    </row>
    <row r="583" spans="1:9" s="774" customFormat="1" ht="64.5" customHeight="1">
      <c r="A583" s="767"/>
      <c r="B583" s="828"/>
      <c r="C583" s="769"/>
      <c r="D583" s="769"/>
      <c r="E583" s="829" t="s">
        <v>291</v>
      </c>
      <c r="F583" s="771" t="s">
        <v>111</v>
      </c>
      <c r="G583" s="772" t="s">
        <v>111</v>
      </c>
      <c r="H583" s="752" t="s">
        <v>111</v>
      </c>
      <c r="I583" s="773"/>
    </row>
    <row r="584" spans="1:10" s="13" customFormat="1" ht="12.75">
      <c r="A584" s="24"/>
      <c r="B584" s="204">
        <v>90002</v>
      </c>
      <c r="C584" s="37"/>
      <c r="D584" s="38"/>
      <c r="E584" s="177" t="s">
        <v>141</v>
      </c>
      <c r="F584" s="178">
        <f>SUM(F585)</f>
        <v>9135000</v>
      </c>
      <c r="G584" s="178">
        <f>SUM(G585)</f>
        <v>4925595.5600000005</v>
      </c>
      <c r="H584" s="355">
        <f>SUM(G584*100/F584)</f>
        <v>53.9200389709907</v>
      </c>
      <c r="I584" s="425">
        <f>SUM(I585)</f>
        <v>5239157.28</v>
      </c>
      <c r="J584" s="12"/>
    </row>
    <row r="585" spans="1:10" s="13" customFormat="1" ht="12.75">
      <c r="A585" s="24"/>
      <c r="B585" s="242"/>
      <c r="C585" s="200"/>
      <c r="D585" s="38"/>
      <c r="E585" s="243" t="s">
        <v>34</v>
      </c>
      <c r="F585" s="244">
        <f>SUM(F587:F595)</f>
        <v>9135000</v>
      </c>
      <c r="G585" s="244">
        <f>SUM(G587:G595)</f>
        <v>4925595.5600000005</v>
      </c>
      <c r="H585" s="352">
        <f>SUM(G585*100/F585)</f>
        <v>53.9200389709907</v>
      </c>
      <c r="I585" s="359">
        <f>SUM(I587:I595)</f>
        <v>5239157.28</v>
      </c>
      <c r="J585" s="12"/>
    </row>
    <row r="586" spans="1:10" s="13" customFormat="1" ht="12.75">
      <c r="A586" s="10"/>
      <c r="B586" s="245"/>
      <c r="C586" s="14"/>
      <c r="D586" s="26"/>
      <c r="E586" s="250" t="s">
        <v>35</v>
      </c>
      <c r="F586" s="244"/>
      <c r="G586" s="298"/>
      <c r="H586" s="358" t="s">
        <v>111</v>
      </c>
      <c r="I586" s="366"/>
      <c r="J586" s="12"/>
    </row>
    <row r="587" spans="1:10" s="51" customFormat="1" ht="51">
      <c r="A587" s="125"/>
      <c r="B587" s="125"/>
      <c r="C587" s="58"/>
      <c r="D587" s="72">
        <v>490</v>
      </c>
      <c r="E587" s="172" t="s">
        <v>175</v>
      </c>
      <c r="F587" s="105">
        <v>9135000</v>
      </c>
      <c r="G587" s="464">
        <v>4861080.8</v>
      </c>
      <c r="H587" s="362">
        <f>SUM(G587*100/F587)</f>
        <v>53.21380186097427</v>
      </c>
      <c r="I587" s="405">
        <v>5186443.28</v>
      </c>
      <c r="J587" s="50"/>
    </row>
    <row r="588" spans="1:9" s="110" customFormat="1" ht="12.75">
      <c r="A588" s="106" t="s">
        <v>105</v>
      </c>
      <c r="B588" s="107">
        <v>26</v>
      </c>
      <c r="C588" s="108"/>
      <c r="D588" s="108"/>
      <c r="E588" s="109"/>
      <c r="F588" s="108"/>
      <c r="G588" s="374" t="s">
        <v>130</v>
      </c>
      <c r="H588" s="521" t="s">
        <v>111</v>
      </c>
      <c r="I588" s="395"/>
    </row>
    <row r="589" spans="1:9" s="1" customFormat="1" ht="13.5" thickBot="1">
      <c r="A589" s="5"/>
      <c r="B589" s="4"/>
      <c r="C589" s="2"/>
      <c r="D589" s="2"/>
      <c r="E589" s="9"/>
      <c r="F589" s="2"/>
      <c r="G589" s="288"/>
      <c r="H589" s="546" t="s">
        <v>111</v>
      </c>
      <c r="I589" s="397"/>
    </row>
    <row r="590" spans="1:10" s="3" customFormat="1" ht="11.25" customHeight="1" thickBot="1">
      <c r="A590" s="267" t="s">
        <v>75</v>
      </c>
      <c r="B590" s="268" t="s">
        <v>102</v>
      </c>
      <c r="C590" s="903" t="s">
        <v>86</v>
      </c>
      <c r="D590" s="904"/>
      <c r="E590" s="270" t="s">
        <v>74</v>
      </c>
      <c r="F590" s="269" t="s">
        <v>108</v>
      </c>
      <c r="G590" s="209" t="s">
        <v>109</v>
      </c>
      <c r="H590" s="545" t="s">
        <v>110</v>
      </c>
      <c r="I590" s="211" t="s">
        <v>114</v>
      </c>
      <c r="J590" s="6"/>
    </row>
    <row r="591" spans="1:10" s="42" customFormat="1" ht="25.5">
      <c r="A591" s="56"/>
      <c r="B591" s="45"/>
      <c r="C591" s="179"/>
      <c r="D591" s="615">
        <v>640</v>
      </c>
      <c r="E591" s="616" t="s">
        <v>156</v>
      </c>
      <c r="F591" s="525">
        <v>0</v>
      </c>
      <c r="G591" s="525">
        <v>10533.86</v>
      </c>
      <c r="H591" s="648" t="s">
        <v>111</v>
      </c>
      <c r="I591" s="360">
        <v>0</v>
      </c>
      <c r="J591" s="40"/>
    </row>
    <row r="592" spans="1:10" s="42" customFormat="1" ht="15" customHeight="1">
      <c r="A592" s="56"/>
      <c r="B592" s="45"/>
      <c r="C592" s="145"/>
      <c r="D592" s="602">
        <v>910</v>
      </c>
      <c r="E592" s="616" t="s">
        <v>73</v>
      </c>
      <c r="F592" s="604">
        <v>0</v>
      </c>
      <c r="G592" s="626">
        <v>11248.89</v>
      </c>
      <c r="H592" s="649" t="s">
        <v>111</v>
      </c>
      <c r="I592" s="366">
        <v>52714</v>
      </c>
      <c r="J592" s="40"/>
    </row>
    <row r="593" spans="1:10" s="42" customFormat="1" ht="12.75">
      <c r="A593" s="56"/>
      <c r="B593" s="45"/>
      <c r="C593" s="401"/>
      <c r="D593" s="257">
        <v>920</v>
      </c>
      <c r="E593" s="634" t="s">
        <v>106</v>
      </c>
      <c r="F593" s="258">
        <v>0</v>
      </c>
      <c r="G593" s="442">
        <v>7829.23</v>
      </c>
      <c r="H593" s="648" t="s">
        <v>111</v>
      </c>
      <c r="I593" s="360">
        <v>0</v>
      </c>
      <c r="J593" s="40"/>
    </row>
    <row r="594" spans="1:10" s="42" customFormat="1" ht="25.5" hidden="1">
      <c r="A594" s="56"/>
      <c r="B594" s="45"/>
      <c r="C594" s="58"/>
      <c r="D594" s="254">
        <v>970</v>
      </c>
      <c r="E594" s="538" t="s">
        <v>229</v>
      </c>
      <c r="F594" s="624">
        <v>0</v>
      </c>
      <c r="G594" s="625">
        <v>0</v>
      </c>
      <c r="H594" s="648" t="s">
        <v>111</v>
      </c>
      <c r="I594" s="405">
        <v>0</v>
      </c>
      <c r="J594" s="40"/>
    </row>
    <row r="595" spans="1:10" s="42" customFormat="1" ht="51">
      <c r="A595" s="56"/>
      <c r="B595" s="45"/>
      <c r="C595" s="40"/>
      <c r="D595" s="667">
        <v>2460</v>
      </c>
      <c r="E595" s="668" t="s">
        <v>227</v>
      </c>
      <c r="F595" s="660">
        <v>0</v>
      </c>
      <c r="G595" s="384">
        <v>34902.78</v>
      </c>
      <c r="H595" s="905" t="s">
        <v>111</v>
      </c>
      <c r="I595" s="409">
        <v>0</v>
      </c>
      <c r="J595" s="40"/>
    </row>
    <row r="596" spans="1:10" s="42" customFormat="1" ht="51" customHeight="1">
      <c r="A596" s="45"/>
      <c r="B596" s="86"/>
      <c r="C596" s="58"/>
      <c r="D596" s="86"/>
      <c r="E596" s="653" t="s">
        <v>228</v>
      </c>
      <c r="F596" s="58"/>
      <c r="G596" s="57"/>
      <c r="H596" s="906"/>
      <c r="I596" s="410"/>
      <c r="J596" s="40"/>
    </row>
    <row r="597" spans="1:10" s="13" customFormat="1" ht="12.75">
      <c r="A597" s="24"/>
      <c r="B597" s="157">
        <v>90003</v>
      </c>
      <c r="C597" s="37"/>
      <c r="D597" s="38"/>
      <c r="E597" s="177" t="s">
        <v>83</v>
      </c>
      <c r="F597" s="178">
        <f>SUM(F598)</f>
        <v>6500</v>
      </c>
      <c r="G597" s="425">
        <f>SUM(G598)</f>
        <v>17018.86</v>
      </c>
      <c r="H597" s="355">
        <f>SUM(G597*100/F597)</f>
        <v>261.8286153846154</v>
      </c>
      <c r="I597" s="425">
        <f>SUM(I600)</f>
        <v>0</v>
      </c>
      <c r="J597" s="12"/>
    </row>
    <row r="598" spans="1:10" s="13" customFormat="1" ht="12.75">
      <c r="A598" s="24"/>
      <c r="B598" s="242"/>
      <c r="C598" s="200"/>
      <c r="D598" s="38"/>
      <c r="E598" s="243" t="s">
        <v>34</v>
      </c>
      <c r="F598" s="244">
        <f>SUM(F600:F601)</f>
        <v>6500</v>
      </c>
      <c r="G598" s="244">
        <f>SUM(G600:G601)</f>
        <v>17018.86</v>
      </c>
      <c r="H598" s="352">
        <f>SUM(G598*100/F598)</f>
        <v>261.8286153846154</v>
      </c>
      <c r="I598" s="359">
        <f>SUM(I600:I600)</f>
        <v>0</v>
      </c>
      <c r="J598" s="12"/>
    </row>
    <row r="599" spans="1:10" s="13" customFormat="1" ht="12.75">
      <c r="A599" s="10"/>
      <c r="B599" s="245"/>
      <c r="C599" s="14"/>
      <c r="D599" s="26"/>
      <c r="E599" s="250" t="s">
        <v>35</v>
      </c>
      <c r="F599" s="244"/>
      <c r="G599" s="298"/>
      <c r="H599" s="358" t="s">
        <v>111</v>
      </c>
      <c r="I599" s="366"/>
      <c r="J599" s="12"/>
    </row>
    <row r="600" spans="1:10" s="51" customFormat="1" ht="38.25">
      <c r="A600" s="56"/>
      <c r="B600" s="45"/>
      <c r="C600" s="58"/>
      <c r="D600" s="72">
        <v>830</v>
      </c>
      <c r="E600" s="279" t="s">
        <v>54</v>
      </c>
      <c r="F600" s="105">
        <v>6500</v>
      </c>
      <c r="G600" s="464">
        <v>4304.31</v>
      </c>
      <c r="H600" s="362">
        <f>SUM(G600*100/F600)</f>
        <v>66.22015384615385</v>
      </c>
      <c r="I600" s="405">
        <v>0</v>
      </c>
      <c r="J600" s="50"/>
    </row>
    <row r="601" spans="1:10" s="42" customFormat="1" ht="12.75">
      <c r="A601" s="56"/>
      <c r="B601" s="125"/>
      <c r="C601" s="58"/>
      <c r="D601" s="254">
        <v>970</v>
      </c>
      <c r="E601" s="538" t="s">
        <v>293</v>
      </c>
      <c r="F601" s="624">
        <v>0</v>
      </c>
      <c r="G601" s="625">
        <v>12714.55</v>
      </c>
      <c r="H601" s="649" t="s">
        <v>111</v>
      </c>
      <c r="I601" s="405">
        <v>0</v>
      </c>
      <c r="J601" s="40"/>
    </row>
    <row r="602" spans="1:10" s="51" customFormat="1" ht="63.75" hidden="1">
      <c r="A602" s="56"/>
      <c r="B602" s="125"/>
      <c r="C602" s="58"/>
      <c r="D602" s="72">
        <v>2710</v>
      </c>
      <c r="E602" s="279" t="s">
        <v>176</v>
      </c>
      <c r="F602" s="105">
        <v>0</v>
      </c>
      <c r="G602" s="464">
        <v>0</v>
      </c>
      <c r="H602" s="362" t="e">
        <f>SUM(G602*100/F602)</f>
        <v>#DIV/0!</v>
      </c>
      <c r="I602" s="405">
        <v>0</v>
      </c>
      <c r="J602" s="50"/>
    </row>
    <row r="603" spans="1:10" s="13" customFormat="1" ht="12.75">
      <c r="A603" s="24"/>
      <c r="B603" s="627">
        <v>90004</v>
      </c>
      <c r="C603" s="37"/>
      <c r="D603" s="38"/>
      <c r="E603" s="830" t="s">
        <v>292</v>
      </c>
      <c r="F603" s="425">
        <f>SUM(F604)</f>
        <v>0</v>
      </c>
      <c r="G603" s="425">
        <f>SUM(G604)</f>
        <v>5</v>
      </c>
      <c r="H603" s="658" t="s">
        <v>111</v>
      </c>
      <c r="I603" s="425">
        <f>SUM(I604)</f>
        <v>0</v>
      </c>
      <c r="J603" s="12"/>
    </row>
    <row r="604" spans="1:10" s="13" customFormat="1" ht="12.75">
      <c r="A604" s="24"/>
      <c r="B604" s="302"/>
      <c r="C604" s="200"/>
      <c r="D604" s="38"/>
      <c r="E604" s="295" t="s">
        <v>34</v>
      </c>
      <c r="F604" s="296">
        <f>SUM(F606)</f>
        <v>0</v>
      </c>
      <c r="G604" s="296">
        <f>SUM(G606)</f>
        <v>5</v>
      </c>
      <c r="H604" s="646" t="s">
        <v>111</v>
      </c>
      <c r="I604" s="359">
        <f>SUM(I606)</f>
        <v>0</v>
      </c>
      <c r="J604" s="12"/>
    </row>
    <row r="605" spans="1:10" s="13" customFormat="1" ht="12.75">
      <c r="A605" s="10"/>
      <c r="B605" s="294"/>
      <c r="C605" s="14"/>
      <c r="D605" s="26"/>
      <c r="E605" s="297" t="s">
        <v>35</v>
      </c>
      <c r="F605" s="296"/>
      <c r="G605" s="298"/>
      <c r="H605" s="358" t="s">
        <v>111</v>
      </c>
      <c r="I605" s="366"/>
      <c r="J605" s="12"/>
    </row>
    <row r="606" spans="1:10" s="42" customFormat="1" ht="12.75">
      <c r="A606" s="56"/>
      <c r="B606" s="125"/>
      <c r="C606" s="58"/>
      <c r="D606" s="594">
        <v>940</v>
      </c>
      <c r="E606" s="595" t="s">
        <v>230</v>
      </c>
      <c r="F606" s="629">
        <v>0</v>
      </c>
      <c r="G606" s="630">
        <v>5</v>
      </c>
      <c r="H606" s="649" t="s">
        <v>111</v>
      </c>
      <c r="I606" s="405">
        <v>0</v>
      </c>
      <c r="J606" s="40"/>
    </row>
    <row r="607" spans="1:10" s="13" customFormat="1" ht="12.75">
      <c r="A607" s="24"/>
      <c r="B607" s="157">
        <v>90005</v>
      </c>
      <c r="C607" s="37"/>
      <c r="D607" s="38"/>
      <c r="E607" s="177" t="s">
        <v>258</v>
      </c>
      <c r="F607" s="178">
        <f>SUM(F608)</f>
        <v>24304.46</v>
      </c>
      <c r="G607" s="425">
        <f>SUM(G608)</f>
        <v>0</v>
      </c>
      <c r="H607" s="368">
        <f>SUM(G607*100/F607)</f>
        <v>0</v>
      </c>
      <c r="I607" s="425">
        <f>SUM(I610)</f>
        <v>0</v>
      </c>
      <c r="J607" s="12"/>
    </row>
    <row r="608" spans="1:10" s="13" customFormat="1" ht="12.75">
      <c r="A608" s="24"/>
      <c r="B608" s="242"/>
      <c r="C608" s="200"/>
      <c r="D608" s="38"/>
      <c r="E608" s="243" t="s">
        <v>34</v>
      </c>
      <c r="F608" s="244">
        <f>SUM(F610:F611)</f>
        <v>24304.46</v>
      </c>
      <c r="G608" s="244">
        <f>SUM(G610)</f>
        <v>0</v>
      </c>
      <c r="H608" s="362">
        <f>SUM(G608*100/F608)</f>
        <v>0</v>
      </c>
      <c r="I608" s="359">
        <f>SUM(I610:I610)</f>
        <v>0</v>
      </c>
      <c r="J608" s="12"/>
    </row>
    <row r="609" spans="1:10" s="13" customFormat="1" ht="12.75">
      <c r="A609" s="10"/>
      <c r="B609" s="245"/>
      <c r="C609" s="14"/>
      <c r="D609" s="26"/>
      <c r="E609" s="250" t="s">
        <v>35</v>
      </c>
      <c r="F609" s="244"/>
      <c r="G609" s="298"/>
      <c r="H609" s="362" t="s">
        <v>111</v>
      </c>
      <c r="I609" s="366"/>
      <c r="J609" s="12"/>
    </row>
    <row r="610" spans="1:10" s="51" customFormat="1" ht="12.75">
      <c r="A610" s="45"/>
      <c r="B610" s="125"/>
      <c r="C610" s="58"/>
      <c r="D610" s="72">
        <v>970</v>
      </c>
      <c r="E610" s="279" t="s">
        <v>257</v>
      </c>
      <c r="F610" s="105">
        <v>24304.46</v>
      </c>
      <c r="G610" s="464">
        <v>0</v>
      </c>
      <c r="H610" s="362">
        <f>SUM(G610*100/F610)</f>
        <v>0</v>
      </c>
      <c r="I610" s="405">
        <v>0</v>
      </c>
      <c r="J610" s="50"/>
    </row>
    <row r="611" spans="1:10" s="13" customFormat="1" ht="12.75">
      <c r="A611" s="24"/>
      <c r="B611" s="627">
        <v>90015</v>
      </c>
      <c r="C611" s="37"/>
      <c r="D611" s="38"/>
      <c r="E611" s="628" t="s">
        <v>172</v>
      </c>
      <c r="F611" s="425">
        <f>SUM(F612)</f>
        <v>0</v>
      </c>
      <c r="G611" s="425">
        <f>SUM(G612)</f>
        <v>75.76</v>
      </c>
      <c r="H611" s="658" t="s">
        <v>111</v>
      </c>
      <c r="I611" s="425">
        <f>SUM(I612)</f>
        <v>374.49</v>
      </c>
      <c r="J611" s="12"/>
    </row>
    <row r="612" spans="1:10" s="13" customFormat="1" ht="12.75">
      <c r="A612" s="24"/>
      <c r="B612" s="302"/>
      <c r="C612" s="200"/>
      <c r="D612" s="38"/>
      <c r="E612" s="295" t="s">
        <v>34</v>
      </c>
      <c r="F612" s="296">
        <f>SUM(F614:F615)</f>
        <v>0</v>
      </c>
      <c r="G612" s="296">
        <f>SUM(G614:G615)</f>
        <v>75.76</v>
      </c>
      <c r="H612" s="646" t="s">
        <v>111</v>
      </c>
      <c r="I612" s="359">
        <f>SUM(I614:I615)</f>
        <v>374.49</v>
      </c>
      <c r="J612" s="12"/>
    </row>
    <row r="613" spans="1:10" s="13" customFormat="1" ht="12.75">
      <c r="A613" s="10"/>
      <c r="B613" s="294"/>
      <c r="C613" s="14"/>
      <c r="D613" s="26"/>
      <c r="E613" s="297" t="s">
        <v>35</v>
      </c>
      <c r="F613" s="296"/>
      <c r="G613" s="298"/>
      <c r="H613" s="358" t="s">
        <v>111</v>
      </c>
      <c r="I613" s="366"/>
      <c r="J613" s="12"/>
    </row>
    <row r="614" spans="1:10" s="42" customFormat="1" ht="12.75">
      <c r="A614" s="56"/>
      <c r="B614" s="125"/>
      <c r="C614" s="58"/>
      <c r="D614" s="594">
        <v>940</v>
      </c>
      <c r="E614" s="595" t="s">
        <v>230</v>
      </c>
      <c r="F614" s="629">
        <v>0</v>
      </c>
      <c r="G614" s="630">
        <v>75.76</v>
      </c>
      <c r="H614" s="649" t="s">
        <v>111</v>
      </c>
      <c r="I614" s="405">
        <v>374.49</v>
      </c>
      <c r="J614" s="40"/>
    </row>
    <row r="615" spans="1:10" s="42" customFormat="1" ht="14.25" customHeight="1" hidden="1">
      <c r="A615" s="56"/>
      <c r="B615" s="45"/>
      <c r="C615" s="67"/>
      <c r="D615" s="580">
        <v>950</v>
      </c>
      <c r="E615" s="581" t="s">
        <v>162</v>
      </c>
      <c r="F615" s="526">
        <v>0</v>
      </c>
      <c r="G615" s="582">
        <v>0</v>
      </c>
      <c r="H615" s="669" t="s">
        <v>111</v>
      </c>
      <c r="I615" s="413">
        <v>0</v>
      </c>
      <c r="J615" s="40"/>
    </row>
    <row r="616" spans="1:10" s="42" customFormat="1" ht="12.75" hidden="1">
      <c r="A616" s="45"/>
      <c r="B616" s="86"/>
      <c r="C616" s="58"/>
      <c r="D616" s="594" t="s">
        <v>111</v>
      </c>
      <c r="E616" s="641" t="s">
        <v>173</v>
      </c>
      <c r="F616" s="642" t="s">
        <v>111</v>
      </c>
      <c r="G616" s="624"/>
      <c r="H616" s="647" t="s">
        <v>111</v>
      </c>
      <c r="I616" s="410"/>
      <c r="J616" s="40"/>
    </row>
    <row r="617" spans="1:10" s="13" customFormat="1" ht="25.5">
      <c r="A617" s="24"/>
      <c r="B617" s="157">
        <v>90019</v>
      </c>
      <c r="C617" s="25"/>
      <c r="D617" s="26"/>
      <c r="E617" s="554" t="s">
        <v>47</v>
      </c>
      <c r="F617" s="273">
        <f>SUM(F618)</f>
        <v>1900000</v>
      </c>
      <c r="G617" s="465">
        <f>SUM(G618)</f>
        <v>1666698.91</v>
      </c>
      <c r="H617" s="502">
        <f>SUM(G617*100/F617)</f>
        <v>87.72099526315789</v>
      </c>
      <c r="I617" s="465">
        <f>SUM(I618)</f>
        <v>0</v>
      </c>
      <c r="J617" s="12"/>
    </row>
    <row r="618" spans="1:10" s="13" customFormat="1" ht="12.75">
      <c r="A618" s="27"/>
      <c r="B618" s="203"/>
      <c r="C618" s="200"/>
      <c r="D618" s="38"/>
      <c r="E618" s="243" t="s">
        <v>34</v>
      </c>
      <c r="F618" s="244">
        <f>SUM(F623:F623)</f>
        <v>1900000</v>
      </c>
      <c r="G618" s="296">
        <f>SUM(G623:G623)</f>
        <v>1666698.91</v>
      </c>
      <c r="H618" s="358">
        <f>SUM(G618*100/F618)</f>
        <v>87.72099526315789</v>
      </c>
      <c r="I618" s="359">
        <f>SUM(I623:I624)</f>
        <v>0</v>
      </c>
      <c r="J618" s="12"/>
    </row>
    <row r="619" spans="1:9" s="110" customFormat="1" ht="12.75">
      <c r="A619" s="106" t="s">
        <v>105</v>
      </c>
      <c r="B619" s="107">
        <v>27</v>
      </c>
      <c r="C619" s="108"/>
      <c r="D619" s="108"/>
      <c r="E619" s="109"/>
      <c r="F619" s="108"/>
      <c r="G619" s="374" t="s">
        <v>130</v>
      </c>
      <c r="H619" s="521" t="s">
        <v>111</v>
      </c>
      <c r="I619" s="395"/>
    </row>
    <row r="620" spans="1:9" s="1" customFormat="1" ht="13.5" thickBot="1">
      <c r="A620" s="5"/>
      <c r="B620" s="4"/>
      <c r="C620" s="2"/>
      <c r="D620" s="2"/>
      <c r="E620" s="9"/>
      <c r="F620" s="2"/>
      <c r="G620" s="288"/>
      <c r="H620" s="546" t="s">
        <v>111</v>
      </c>
      <c r="I620" s="397"/>
    </row>
    <row r="621" spans="1:10" s="3" customFormat="1" ht="11.25" customHeight="1" thickBot="1">
      <c r="A621" s="267" t="s">
        <v>75</v>
      </c>
      <c r="B621" s="268" t="s">
        <v>102</v>
      </c>
      <c r="C621" s="903" t="s">
        <v>86</v>
      </c>
      <c r="D621" s="904"/>
      <c r="E621" s="270" t="s">
        <v>74</v>
      </c>
      <c r="F621" s="269" t="s">
        <v>108</v>
      </c>
      <c r="G621" s="209" t="s">
        <v>109</v>
      </c>
      <c r="H621" s="545" t="s">
        <v>110</v>
      </c>
      <c r="I621" s="211" t="s">
        <v>114</v>
      </c>
      <c r="J621" s="6"/>
    </row>
    <row r="622" spans="1:10" s="13" customFormat="1" ht="12.75">
      <c r="A622" s="24"/>
      <c r="B622" s="247"/>
      <c r="C622" s="14"/>
      <c r="D622" s="26"/>
      <c r="E622" s="250" t="s">
        <v>35</v>
      </c>
      <c r="F622" s="244"/>
      <c r="G622" s="298"/>
      <c r="H622" s="352" t="s">
        <v>111</v>
      </c>
      <c r="I622" s="366"/>
      <c r="J622" s="12"/>
    </row>
    <row r="623" spans="1:10" s="51" customFormat="1" ht="12.75">
      <c r="A623" s="45"/>
      <c r="B623" s="317"/>
      <c r="C623" s="67"/>
      <c r="D623" s="68">
        <v>690</v>
      </c>
      <c r="E623" s="69" t="s">
        <v>85</v>
      </c>
      <c r="F623" s="240">
        <v>1900000</v>
      </c>
      <c r="G623" s="447">
        <v>1666698.91</v>
      </c>
      <c r="H623" s="352">
        <f>SUM(G623*100/F623)</f>
        <v>87.72099526315789</v>
      </c>
      <c r="I623" s="409">
        <v>0</v>
      </c>
      <c r="J623" s="50"/>
    </row>
    <row r="624" spans="1:10" s="51" customFormat="1" ht="17.25" customHeight="1">
      <c r="A624" s="52"/>
      <c r="B624" s="91"/>
      <c r="C624" s="71"/>
      <c r="D624" s="72"/>
      <c r="E624" s="87" t="s">
        <v>48</v>
      </c>
      <c r="F624" s="73"/>
      <c r="G624" s="466"/>
      <c r="H624" s="362" t="s">
        <v>111</v>
      </c>
      <c r="I624" s="405"/>
      <c r="J624" s="50"/>
    </row>
    <row r="625" spans="1:10" s="13" customFormat="1" ht="25.5" hidden="1">
      <c r="A625" s="24"/>
      <c r="B625" s="157">
        <v>90026</v>
      </c>
      <c r="C625" s="25"/>
      <c r="D625" s="26"/>
      <c r="E625" s="554" t="s">
        <v>231</v>
      </c>
      <c r="F625" s="273">
        <f>SUM(F626)</f>
        <v>0</v>
      </c>
      <c r="G625" s="465">
        <f>SUM(G626)</f>
        <v>0</v>
      </c>
      <c r="H625" s="369" t="e">
        <f>SUM(G625*100/F625)</f>
        <v>#DIV/0!</v>
      </c>
      <c r="I625" s="465">
        <f>SUM(I626)</f>
        <v>0</v>
      </c>
      <c r="J625" s="12"/>
    </row>
    <row r="626" spans="1:10" s="13" customFormat="1" ht="12.75" hidden="1">
      <c r="A626" s="24"/>
      <c r="B626" s="531"/>
      <c r="C626" s="200"/>
      <c r="D626" s="38"/>
      <c r="E626" s="243" t="s">
        <v>34</v>
      </c>
      <c r="F626" s="244">
        <f>SUM(F628:F628)</f>
        <v>0</v>
      </c>
      <c r="G626" s="296">
        <f>SUM(G628:G628)</f>
        <v>0</v>
      </c>
      <c r="H626" s="352" t="e">
        <f>SUM(G626*100/F626)</f>
        <v>#DIV/0!</v>
      </c>
      <c r="I626" s="359">
        <f>SUM(I628:I629)</f>
        <v>0</v>
      </c>
      <c r="J626" s="12"/>
    </row>
    <row r="627" spans="1:10" s="13" customFormat="1" ht="12.75" hidden="1">
      <c r="A627" s="24"/>
      <c r="B627" s="388"/>
      <c r="C627" s="14"/>
      <c r="D627" s="26"/>
      <c r="E627" s="250" t="s">
        <v>35</v>
      </c>
      <c r="F627" s="244"/>
      <c r="G627" s="298"/>
      <c r="H627" s="352" t="s">
        <v>111</v>
      </c>
      <c r="I627" s="366"/>
      <c r="J627" s="12"/>
    </row>
    <row r="628" spans="1:10" s="51" customFormat="1" ht="51" hidden="1">
      <c r="A628" s="45"/>
      <c r="B628" s="317"/>
      <c r="C628" s="67"/>
      <c r="D628" s="68">
        <v>2460</v>
      </c>
      <c r="E628" s="69" t="s">
        <v>227</v>
      </c>
      <c r="F628" s="240" t="s">
        <v>111</v>
      </c>
      <c r="G628" s="447">
        <v>0</v>
      </c>
      <c r="H628" s="352">
        <v>0</v>
      </c>
      <c r="I628" s="409">
        <v>0</v>
      </c>
      <c r="J628" s="50"/>
    </row>
    <row r="629" spans="1:10" s="51" customFormat="1" ht="41.25" customHeight="1" hidden="1">
      <c r="A629" s="52"/>
      <c r="B629" s="91"/>
      <c r="C629" s="71"/>
      <c r="D629" s="72"/>
      <c r="E629" s="87" t="s">
        <v>232</v>
      </c>
      <c r="F629" s="73"/>
      <c r="G629" s="466"/>
      <c r="H629" s="362" t="s">
        <v>111</v>
      </c>
      <c r="I629" s="405"/>
      <c r="J629" s="50"/>
    </row>
    <row r="630" spans="1:10" s="13" customFormat="1" ht="12.75" hidden="1">
      <c r="A630" s="24"/>
      <c r="B630" s="302"/>
      <c r="C630" s="200"/>
      <c r="D630" s="38"/>
      <c r="E630" s="295" t="s">
        <v>34</v>
      </c>
      <c r="F630" s="296">
        <f>SUM(F631:F636)</f>
        <v>0</v>
      </c>
      <c r="G630" s="296">
        <f>SUM(G631:G636)</f>
        <v>0</v>
      </c>
      <c r="H630" s="352" t="s">
        <v>111</v>
      </c>
      <c r="I630" s="359">
        <f>SUM(I632:I635)</f>
        <v>0</v>
      </c>
      <c r="J630" s="12"/>
    </row>
    <row r="631" spans="1:10" s="13" customFormat="1" ht="12.75" hidden="1">
      <c r="A631" s="24"/>
      <c r="B631" s="302"/>
      <c r="C631" s="14"/>
      <c r="D631" s="26"/>
      <c r="E631" s="556" t="s">
        <v>35</v>
      </c>
      <c r="F631" s="526"/>
      <c r="G631" s="386"/>
      <c r="H631" s="352" t="s">
        <v>111</v>
      </c>
      <c r="I631" s="417"/>
      <c r="J631" s="12"/>
    </row>
    <row r="632" spans="1:10" s="42" customFormat="1" ht="12.75" hidden="1">
      <c r="A632" s="45"/>
      <c r="B632" s="317"/>
      <c r="C632" s="179"/>
      <c r="D632" s="615">
        <v>920</v>
      </c>
      <c r="E632" s="616" t="s">
        <v>140</v>
      </c>
      <c r="F632" s="631">
        <v>0</v>
      </c>
      <c r="G632" s="623">
        <v>0</v>
      </c>
      <c r="H632" s="358" t="s">
        <v>111</v>
      </c>
      <c r="I632" s="359">
        <v>0</v>
      </c>
      <c r="J632" s="40"/>
    </row>
    <row r="633" spans="1:10" s="42" customFormat="1" ht="12.75" hidden="1">
      <c r="A633" s="45"/>
      <c r="B633" s="317"/>
      <c r="C633" s="58"/>
      <c r="D633" s="594">
        <v>940</v>
      </c>
      <c r="E633" s="595" t="s">
        <v>163</v>
      </c>
      <c r="F633" s="629">
        <v>0</v>
      </c>
      <c r="G633" s="630">
        <v>0</v>
      </c>
      <c r="H633" s="362" t="s">
        <v>111</v>
      </c>
      <c r="I633" s="405">
        <v>0</v>
      </c>
      <c r="J633" s="40"/>
    </row>
    <row r="634" spans="1:10" s="42" customFormat="1" ht="25.5" hidden="1">
      <c r="A634" s="45"/>
      <c r="B634" s="86"/>
      <c r="C634" s="40"/>
      <c r="D634" s="619">
        <v>970</v>
      </c>
      <c r="E634" s="670" t="s">
        <v>195</v>
      </c>
      <c r="F634" s="420">
        <v>0</v>
      </c>
      <c r="G634" s="671">
        <v>0</v>
      </c>
      <c r="H634" s="354" t="s">
        <v>111</v>
      </c>
      <c r="I634" s="409">
        <v>0</v>
      </c>
      <c r="J634" s="40"/>
    </row>
    <row r="635" spans="1:10" s="42" customFormat="1" ht="51" hidden="1">
      <c r="A635" s="45"/>
      <c r="B635" s="40"/>
      <c r="C635" s="46"/>
      <c r="D635" s="580">
        <v>2460</v>
      </c>
      <c r="E635" s="581" t="s">
        <v>227</v>
      </c>
      <c r="F635" s="672">
        <v>0</v>
      </c>
      <c r="G635" s="673" t="s">
        <v>111</v>
      </c>
      <c r="H635" s="674" t="s">
        <v>111</v>
      </c>
      <c r="I635" s="404">
        <v>0</v>
      </c>
      <c r="J635" s="40"/>
    </row>
    <row r="636" spans="1:10" s="42" customFormat="1" ht="59.25" customHeight="1" hidden="1">
      <c r="A636" s="45"/>
      <c r="B636" s="58"/>
      <c r="C636" s="57"/>
      <c r="D636" s="594"/>
      <c r="E636" s="641" t="s">
        <v>233</v>
      </c>
      <c r="F636" s="625"/>
      <c r="G636" s="642"/>
      <c r="H636" s="675" t="s">
        <v>111</v>
      </c>
      <c r="I636" s="366"/>
      <c r="J636" s="40"/>
    </row>
    <row r="637" spans="1:9" s="734" customFormat="1" ht="25.5">
      <c r="A637" s="731"/>
      <c r="B637" s="831">
        <v>90026</v>
      </c>
      <c r="C637" s="832"/>
      <c r="D637" s="736"/>
      <c r="E637" s="833" t="s">
        <v>231</v>
      </c>
      <c r="F637" s="834">
        <f>SUM(F638)</f>
        <v>0</v>
      </c>
      <c r="G637" s="835">
        <f>SUM(G638)</f>
        <v>13246.85</v>
      </c>
      <c r="H637" s="649" t="s">
        <v>111</v>
      </c>
      <c r="I637" s="835">
        <f>SUM(I638)</f>
        <v>0</v>
      </c>
    </row>
    <row r="638" spans="1:9" s="734" customFormat="1" ht="12.75">
      <c r="A638" s="731"/>
      <c r="B638" s="836"/>
      <c r="C638" s="837"/>
      <c r="D638" s="838"/>
      <c r="E638" s="839" t="s">
        <v>34</v>
      </c>
      <c r="F638" s="733">
        <f>SUM(F640:F640)</f>
        <v>0</v>
      </c>
      <c r="G638" s="840">
        <f>SUM(G640:G640)</f>
        <v>13246.85</v>
      </c>
      <c r="H638" s="649" t="s">
        <v>111</v>
      </c>
      <c r="I638" s="841">
        <f>SUM(I640:I641)</f>
        <v>0</v>
      </c>
    </row>
    <row r="639" spans="1:9" s="734" customFormat="1" ht="12.75">
      <c r="A639" s="731"/>
      <c r="B639" s="807"/>
      <c r="C639" s="735"/>
      <c r="D639" s="736"/>
      <c r="E639" s="737" t="s">
        <v>35</v>
      </c>
      <c r="F639" s="733"/>
      <c r="G639" s="842"/>
      <c r="H639" s="864" t="s">
        <v>111</v>
      </c>
      <c r="I639" s="740"/>
    </row>
    <row r="640" spans="1:9" s="749" customFormat="1" ht="51">
      <c r="A640" s="741"/>
      <c r="B640" s="760"/>
      <c r="C640" s="742"/>
      <c r="D640" s="843">
        <v>2460</v>
      </c>
      <c r="E640" s="844" t="s">
        <v>227</v>
      </c>
      <c r="F640" s="845">
        <v>0</v>
      </c>
      <c r="G640" s="846">
        <v>13246.85</v>
      </c>
      <c r="H640" s="646" t="s">
        <v>111</v>
      </c>
      <c r="I640" s="766">
        <v>0</v>
      </c>
    </row>
    <row r="641" spans="1:9" s="749" customFormat="1" ht="41.25" customHeight="1">
      <c r="A641" s="741"/>
      <c r="B641" s="787"/>
      <c r="C641" s="751"/>
      <c r="D641" s="815"/>
      <c r="E641" s="87" t="s">
        <v>232</v>
      </c>
      <c r="F641" s="847"/>
      <c r="G641" s="848"/>
      <c r="H641" s="649" t="s">
        <v>111</v>
      </c>
      <c r="I641" s="756"/>
    </row>
    <row r="642" spans="1:10" s="13" customFormat="1" ht="12.75">
      <c r="A642" s="24"/>
      <c r="B642" s="157">
        <v>90095</v>
      </c>
      <c r="C642" s="25"/>
      <c r="D642" s="26"/>
      <c r="E642" s="131" t="s">
        <v>92</v>
      </c>
      <c r="F642" s="273">
        <f>SUM(F647,F643)</f>
        <v>14024473.62</v>
      </c>
      <c r="G642" s="273">
        <f>SUM(G647,G643)</f>
        <v>95900.28</v>
      </c>
      <c r="H642" s="368">
        <f>SUM(G642*100/F642)</f>
        <v>0.6838066268900009</v>
      </c>
      <c r="I642" s="465">
        <f>SUM(I643,I647)</f>
        <v>0</v>
      </c>
      <c r="J642" s="12"/>
    </row>
    <row r="643" spans="1:10" s="13" customFormat="1" ht="12.75">
      <c r="A643" s="24"/>
      <c r="B643" s="242"/>
      <c r="C643" s="200"/>
      <c r="D643" s="38"/>
      <c r="E643" s="243" t="s">
        <v>34</v>
      </c>
      <c r="F643" s="244">
        <f>SUM(F645:F646)</f>
        <v>0</v>
      </c>
      <c r="G643" s="244">
        <f>SUM(G645:G646)</f>
        <v>90868.25</v>
      </c>
      <c r="H643" s="649" t="s">
        <v>111</v>
      </c>
      <c r="I643" s="359">
        <f>SUM(I644:I646)</f>
        <v>0</v>
      </c>
      <c r="J643" s="12"/>
    </row>
    <row r="644" spans="1:10" s="13" customFormat="1" ht="12.75">
      <c r="A644" s="10"/>
      <c r="B644" s="245"/>
      <c r="C644" s="14"/>
      <c r="D644" s="26"/>
      <c r="E644" s="250" t="s">
        <v>35</v>
      </c>
      <c r="F644" s="244"/>
      <c r="G644" s="298"/>
      <c r="H644" s="362" t="s">
        <v>111</v>
      </c>
      <c r="I644" s="366"/>
      <c r="J644" s="12"/>
    </row>
    <row r="645" spans="1:10" s="51" customFormat="1" ht="12.75">
      <c r="A645" s="56"/>
      <c r="B645" s="45"/>
      <c r="C645" s="58"/>
      <c r="D645" s="72">
        <v>920</v>
      </c>
      <c r="E645" s="634" t="s">
        <v>106</v>
      </c>
      <c r="F645" s="105">
        <v>0</v>
      </c>
      <c r="G645" s="464">
        <v>68.25</v>
      </c>
      <c r="H645" s="649" t="s">
        <v>111</v>
      </c>
      <c r="I645" s="405">
        <v>0</v>
      </c>
      <c r="J645" s="50"/>
    </row>
    <row r="646" spans="1:10" s="42" customFormat="1" ht="12.75">
      <c r="A646" s="45"/>
      <c r="B646" s="86"/>
      <c r="C646" s="58"/>
      <c r="D646" s="254">
        <v>970</v>
      </c>
      <c r="E646" s="538" t="s">
        <v>293</v>
      </c>
      <c r="F646" s="624">
        <v>0</v>
      </c>
      <c r="G646" s="625">
        <v>90800</v>
      </c>
      <c r="H646" s="649" t="s">
        <v>111</v>
      </c>
      <c r="I646" s="405">
        <v>0</v>
      </c>
      <c r="J646" s="40"/>
    </row>
    <row r="647" spans="1:10" s="13" customFormat="1" ht="12.75">
      <c r="A647" s="24"/>
      <c r="B647" s="388"/>
      <c r="C647" s="14"/>
      <c r="D647" s="26"/>
      <c r="E647" s="389" t="s">
        <v>36</v>
      </c>
      <c r="F647" s="246">
        <f>SUM(F649)</f>
        <v>14024473.62</v>
      </c>
      <c r="G647" s="246">
        <f>SUM(G649)</f>
        <v>5032.03</v>
      </c>
      <c r="H647" s="354">
        <f>SUM(G647*100/F647)</f>
        <v>0.035880348427651004</v>
      </c>
      <c r="I647" s="405">
        <f>SUM(I649)</f>
        <v>0</v>
      </c>
      <c r="J647" s="12"/>
    </row>
    <row r="648" spans="1:10" s="13" customFormat="1" ht="12.75">
      <c r="A648" s="24"/>
      <c r="B648" s="242"/>
      <c r="C648" s="14"/>
      <c r="D648" s="26"/>
      <c r="E648" s="479" t="s">
        <v>35</v>
      </c>
      <c r="F648" s="244"/>
      <c r="G648" s="298"/>
      <c r="H648" s="540" t="s">
        <v>111</v>
      </c>
      <c r="I648" s="360"/>
      <c r="J648" s="12"/>
    </row>
    <row r="649" spans="1:10" s="51" customFormat="1" ht="110.25" customHeight="1">
      <c r="A649" s="362" t="s">
        <v>111</v>
      </c>
      <c r="B649" s="104"/>
      <c r="C649" s="71"/>
      <c r="D649" s="64">
        <v>6257</v>
      </c>
      <c r="E649" s="894" t="s">
        <v>234</v>
      </c>
      <c r="F649" s="506">
        <v>14024473.62</v>
      </c>
      <c r="G649" s="507">
        <v>5032.03</v>
      </c>
      <c r="H649" s="358">
        <f>SUM(G649*100/F649)</f>
        <v>0.035880348427651004</v>
      </c>
      <c r="I649" s="366">
        <v>0</v>
      </c>
      <c r="J649" s="50"/>
    </row>
    <row r="650" spans="1:9" s="110" customFormat="1" ht="12.75">
      <c r="A650" s="106" t="s">
        <v>105</v>
      </c>
      <c r="B650" s="107">
        <v>28</v>
      </c>
      <c r="C650" s="108"/>
      <c r="D650" s="108"/>
      <c r="E650" s="109"/>
      <c r="F650" s="108"/>
      <c r="G650" s="374" t="s">
        <v>130</v>
      </c>
      <c r="H650" s="521" t="s">
        <v>111</v>
      </c>
      <c r="I650" s="395"/>
    </row>
    <row r="651" spans="1:9" s="1" customFormat="1" ht="13.5" thickBot="1">
      <c r="A651" s="5"/>
      <c r="B651" s="4"/>
      <c r="C651" s="2"/>
      <c r="D651" s="2"/>
      <c r="E651" s="9"/>
      <c r="F651" s="2"/>
      <c r="G651" s="288"/>
      <c r="H651" s="546" t="s">
        <v>111</v>
      </c>
      <c r="I651" s="397"/>
    </row>
    <row r="652" spans="1:10" s="3" customFormat="1" ht="11.25" customHeight="1" thickBot="1">
      <c r="A652" s="267" t="s">
        <v>75</v>
      </c>
      <c r="B652" s="268" t="s">
        <v>102</v>
      </c>
      <c r="C652" s="903" t="s">
        <v>86</v>
      </c>
      <c r="D652" s="904"/>
      <c r="E652" s="270" t="s">
        <v>74</v>
      </c>
      <c r="F652" s="269" t="s">
        <v>108</v>
      </c>
      <c r="G652" s="209" t="s">
        <v>109</v>
      </c>
      <c r="H652" s="545" t="s">
        <v>110</v>
      </c>
      <c r="I652" s="211" t="s">
        <v>114</v>
      </c>
      <c r="J652" s="6"/>
    </row>
    <row r="653" spans="1:10" s="42" customFormat="1" ht="12.75">
      <c r="A653" s="490">
        <v>921</v>
      </c>
      <c r="B653" s="215"/>
      <c r="C653" s="222"/>
      <c r="D653" s="215"/>
      <c r="E653" s="259" t="s">
        <v>137</v>
      </c>
      <c r="F653" s="491">
        <f>SUM(F654,F659,F663,)</f>
        <v>115000</v>
      </c>
      <c r="G653" s="491">
        <f>SUM(G654,G659,G663,)</f>
        <v>237.52</v>
      </c>
      <c r="H653" s="558">
        <f>SUM(G653*100/F653)</f>
        <v>0.20653913043478261</v>
      </c>
      <c r="I653" s="491">
        <f>SUM(I654,I659,I663,)</f>
        <v>0</v>
      </c>
      <c r="J653" s="40"/>
    </row>
    <row r="654" spans="1:10" s="13" customFormat="1" ht="12.75">
      <c r="A654" s="24"/>
      <c r="B654" s="632">
        <v>92109</v>
      </c>
      <c r="C654" s="37"/>
      <c r="D654" s="200"/>
      <c r="E654" s="633" t="s">
        <v>161</v>
      </c>
      <c r="F654" s="446">
        <f>SUM(F655)</f>
        <v>0</v>
      </c>
      <c r="G654" s="446">
        <f>SUM(G655)</f>
        <v>237.52</v>
      </c>
      <c r="H654" s="678" t="s">
        <v>111</v>
      </c>
      <c r="I654" s="446">
        <f>SUM(I655)</f>
        <v>0</v>
      </c>
      <c r="J654" s="12"/>
    </row>
    <row r="655" spans="1:10" s="13" customFormat="1" ht="12.75">
      <c r="A655" s="24"/>
      <c r="B655" s="294"/>
      <c r="C655" s="200"/>
      <c r="D655" s="38"/>
      <c r="E655" s="243" t="s">
        <v>34</v>
      </c>
      <c r="F655" s="296">
        <f>SUM(F657:F658)</f>
        <v>0</v>
      </c>
      <c r="G655" s="296">
        <f>SUM(G657:G658)</f>
        <v>237.52</v>
      </c>
      <c r="H655" s="646" t="s">
        <v>111</v>
      </c>
      <c r="I655" s="296">
        <f>SUM(I657:I658)</f>
        <v>0</v>
      </c>
      <c r="J655" s="12"/>
    </row>
    <row r="656" spans="1:10" s="13" customFormat="1" ht="12.75">
      <c r="A656" s="24"/>
      <c r="B656" s="294"/>
      <c r="C656" s="14"/>
      <c r="D656" s="26"/>
      <c r="E656" s="297" t="s">
        <v>35</v>
      </c>
      <c r="F656" s="296"/>
      <c r="G656" s="298"/>
      <c r="H656" s="352" t="s">
        <v>111</v>
      </c>
      <c r="I656" s="366"/>
      <c r="J656" s="12"/>
    </row>
    <row r="657" spans="1:9" s="749" customFormat="1" ht="65.25" customHeight="1">
      <c r="A657" s="741"/>
      <c r="B657" s="760"/>
      <c r="C657" s="794"/>
      <c r="D657" s="849">
        <v>900</v>
      </c>
      <c r="E657" s="851" t="s">
        <v>236</v>
      </c>
      <c r="F657" s="852">
        <v>0</v>
      </c>
      <c r="G657" s="853">
        <v>2</v>
      </c>
      <c r="H657" s="850" t="s">
        <v>111</v>
      </c>
      <c r="I657" s="841">
        <v>0</v>
      </c>
    </row>
    <row r="658" spans="1:9" s="749" customFormat="1" ht="63" customHeight="1">
      <c r="A658" s="741"/>
      <c r="B658" s="750"/>
      <c r="C658" s="751"/>
      <c r="D658" s="815">
        <v>2950</v>
      </c>
      <c r="E658" s="816" t="s">
        <v>287</v>
      </c>
      <c r="F658" s="817">
        <v>0</v>
      </c>
      <c r="G658" s="818">
        <v>235.52</v>
      </c>
      <c r="H658" s="850" t="s">
        <v>111</v>
      </c>
      <c r="I658" s="756">
        <v>0</v>
      </c>
    </row>
    <row r="659" spans="1:10" s="13" customFormat="1" ht="12.75">
      <c r="A659" s="24"/>
      <c r="B659" s="503">
        <v>92120</v>
      </c>
      <c r="C659" s="25"/>
      <c r="D659" s="14"/>
      <c r="E659" s="504" t="s">
        <v>294</v>
      </c>
      <c r="F659" s="505">
        <f>SUM(F660)</f>
        <v>28000</v>
      </c>
      <c r="G659" s="446">
        <f>SUM(G660)</f>
        <v>0</v>
      </c>
      <c r="H659" s="502">
        <f>SUM(G659*100/F659)</f>
        <v>0</v>
      </c>
      <c r="I659" s="446">
        <f>SUM(I662:I662)</f>
        <v>0</v>
      </c>
      <c r="J659" s="12"/>
    </row>
    <row r="660" spans="1:10" s="13" customFormat="1" ht="12.75">
      <c r="A660" s="24"/>
      <c r="B660" s="245"/>
      <c r="C660" s="200"/>
      <c r="D660" s="38"/>
      <c r="E660" s="243" t="s">
        <v>34</v>
      </c>
      <c r="F660" s="244">
        <f>SUM(F662:F662)</f>
        <v>28000</v>
      </c>
      <c r="G660" s="244">
        <f>SUM(G662:G662)</f>
        <v>0</v>
      </c>
      <c r="H660" s="358">
        <f>SUM(G660*100/F660)</f>
        <v>0</v>
      </c>
      <c r="I660" s="244">
        <f>SUM(I662:I662)</f>
        <v>0</v>
      </c>
      <c r="J660" s="12"/>
    </row>
    <row r="661" spans="1:10" s="13" customFormat="1" ht="12.75">
      <c r="A661" s="24"/>
      <c r="B661" s="245"/>
      <c r="C661" s="14"/>
      <c r="D661" s="26"/>
      <c r="E661" s="250" t="s">
        <v>35</v>
      </c>
      <c r="F661" s="244"/>
      <c r="G661" s="298"/>
      <c r="H661" s="358" t="s">
        <v>111</v>
      </c>
      <c r="I661" s="366"/>
      <c r="J661" s="12"/>
    </row>
    <row r="662" spans="1:10" s="51" customFormat="1" ht="66.75" customHeight="1">
      <c r="A662" s="45"/>
      <c r="B662" s="57"/>
      <c r="C662" s="493"/>
      <c r="D662" s="494">
        <v>2330</v>
      </c>
      <c r="E662" s="854" t="s">
        <v>295</v>
      </c>
      <c r="F662" s="547">
        <v>28000</v>
      </c>
      <c r="G662" s="449">
        <v>0</v>
      </c>
      <c r="H662" s="358">
        <f>SUM(G662*100/F662)</f>
        <v>0</v>
      </c>
      <c r="I662" s="360">
        <v>0</v>
      </c>
      <c r="J662" s="50"/>
    </row>
    <row r="663" spans="1:10" s="13" customFormat="1" ht="12.75">
      <c r="A663" s="24"/>
      <c r="B663" s="503">
        <v>92195</v>
      </c>
      <c r="C663" s="25"/>
      <c r="D663" s="14"/>
      <c r="E663" s="504" t="s">
        <v>92</v>
      </c>
      <c r="F663" s="505">
        <f>SUM(F664)</f>
        <v>87000</v>
      </c>
      <c r="G663" s="446">
        <f>SUM(G664)</f>
        <v>0</v>
      </c>
      <c r="H663" s="352">
        <f>SUM(G663*100/F663)</f>
        <v>0</v>
      </c>
      <c r="I663" s="443">
        <f>SUM(I664)</f>
        <v>0</v>
      </c>
      <c r="J663" s="12"/>
    </row>
    <row r="664" spans="1:10" s="13" customFormat="1" ht="12.75">
      <c r="A664" s="24"/>
      <c r="B664" s="245"/>
      <c r="C664" s="200"/>
      <c r="D664" s="38"/>
      <c r="E664" s="243" t="s">
        <v>34</v>
      </c>
      <c r="F664" s="244">
        <f>SUM(F666)</f>
        <v>87000</v>
      </c>
      <c r="G664" s="244">
        <f>SUM(G666)</f>
        <v>0</v>
      </c>
      <c r="H664" s="352">
        <f>SUM(G664*100/F664)</f>
        <v>0</v>
      </c>
      <c r="I664" s="244">
        <f>SUM(I666)</f>
        <v>0</v>
      </c>
      <c r="J664" s="12"/>
    </row>
    <row r="665" spans="1:10" s="13" customFormat="1" ht="12.75">
      <c r="A665" s="24"/>
      <c r="B665" s="245"/>
      <c r="C665" s="14"/>
      <c r="D665" s="26"/>
      <c r="E665" s="250" t="s">
        <v>35</v>
      </c>
      <c r="F665" s="244"/>
      <c r="G665" s="298"/>
      <c r="H665" s="358" t="s">
        <v>111</v>
      </c>
      <c r="I665" s="366"/>
      <c r="J665" s="12"/>
    </row>
    <row r="666" spans="1:9" s="749" customFormat="1" ht="38.25">
      <c r="A666" s="741"/>
      <c r="B666" s="741"/>
      <c r="D666" s="855">
        <v>2710</v>
      </c>
      <c r="E666" s="762" t="s">
        <v>179</v>
      </c>
      <c r="F666" s="856">
        <v>87000</v>
      </c>
      <c r="G666" s="857">
        <v>0</v>
      </c>
      <c r="H666" s="858">
        <f>SUM(G666*100/F666)</f>
        <v>0</v>
      </c>
      <c r="I666" s="766">
        <v>0</v>
      </c>
    </row>
    <row r="667" spans="1:9" s="749" customFormat="1" ht="39.75" customHeight="1">
      <c r="A667" s="750"/>
      <c r="B667" s="750"/>
      <c r="C667" s="751"/>
      <c r="D667" s="859" t="s">
        <v>111</v>
      </c>
      <c r="E667" s="860" t="s">
        <v>305</v>
      </c>
      <c r="F667" s="861" t="s">
        <v>111</v>
      </c>
      <c r="G667" s="862"/>
      <c r="H667" s="752" t="s">
        <v>111</v>
      </c>
      <c r="I667" s="753"/>
    </row>
    <row r="668" spans="1:9" s="110" customFormat="1" ht="12.75">
      <c r="A668" s="106" t="s">
        <v>105</v>
      </c>
      <c r="B668" s="107">
        <v>29</v>
      </c>
      <c r="C668" s="108"/>
      <c r="D668" s="108"/>
      <c r="E668" s="109"/>
      <c r="F668" s="108"/>
      <c r="G668" s="374" t="s">
        <v>130</v>
      </c>
      <c r="H668" s="521" t="s">
        <v>111</v>
      </c>
      <c r="I668" s="395"/>
    </row>
    <row r="669" spans="1:9" s="1" customFormat="1" ht="13.5" thickBot="1">
      <c r="A669" s="5"/>
      <c r="B669" s="4"/>
      <c r="C669" s="2"/>
      <c r="D669" s="2"/>
      <c r="E669" s="9"/>
      <c r="F669" s="2"/>
      <c r="G669" s="288"/>
      <c r="H669" s="546" t="s">
        <v>111</v>
      </c>
      <c r="I669" s="397"/>
    </row>
    <row r="670" spans="1:10" s="3" customFormat="1" ht="11.25" customHeight="1" thickBot="1">
      <c r="A670" s="267" t="s">
        <v>75</v>
      </c>
      <c r="B670" s="268" t="s">
        <v>102</v>
      </c>
      <c r="C670" s="903" t="s">
        <v>86</v>
      </c>
      <c r="D670" s="904"/>
      <c r="E670" s="270" t="s">
        <v>74</v>
      </c>
      <c r="F670" s="269" t="s">
        <v>108</v>
      </c>
      <c r="G670" s="209" t="s">
        <v>109</v>
      </c>
      <c r="H670" s="545" t="s">
        <v>110</v>
      </c>
      <c r="I670" s="211" t="s">
        <v>114</v>
      </c>
      <c r="J670" s="6"/>
    </row>
    <row r="671" spans="1:10" s="42" customFormat="1" ht="12.75">
      <c r="A671" s="730">
        <v>926</v>
      </c>
      <c r="B671" s="217"/>
      <c r="C671" s="216"/>
      <c r="D671" s="217"/>
      <c r="E671" s="573" t="s">
        <v>138</v>
      </c>
      <c r="F671" s="574">
        <f>SUM(F672,F678)</f>
        <v>52970</v>
      </c>
      <c r="G671" s="574">
        <f>SUM(G672,G678)</f>
        <v>26308.9</v>
      </c>
      <c r="H671" s="559">
        <f>SUM(G671*100/F671)</f>
        <v>49.6675476684916</v>
      </c>
      <c r="I671" s="574">
        <f>SUM(I672,I678)</f>
        <v>83655.79000000001</v>
      </c>
      <c r="J671" s="40"/>
    </row>
    <row r="672" spans="1:10" s="13" customFormat="1" ht="12.75">
      <c r="A672" s="33"/>
      <c r="B672" s="157">
        <v>92605</v>
      </c>
      <c r="C672" s="25"/>
      <c r="D672" s="26"/>
      <c r="E672" s="100" t="s">
        <v>235</v>
      </c>
      <c r="F672" s="273">
        <f>SUM(F673)</f>
        <v>0</v>
      </c>
      <c r="G672" s="273">
        <f>SUM(G673)</f>
        <v>22508.9</v>
      </c>
      <c r="H672" s="679" t="s">
        <v>111</v>
      </c>
      <c r="I672" s="465">
        <f>SUM(I673)</f>
        <v>83655.79000000001</v>
      </c>
      <c r="J672" s="12"/>
    </row>
    <row r="673" spans="1:10" s="13" customFormat="1" ht="12.75">
      <c r="A673" s="24"/>
      <c r="B673" s="242"/>
      <c r="C673" s="200"/>
      <c r="D673" s="38"/>
      <c r="E673" s="243" t="s">
        <v>34</v>
      </c>
      <c r="F673" s="244">
        <f>SUM(F675:F677)</f>
        <v>0</v>
      </c>
      <c r="G673" s="244">
        <f>SUM(G675:G677)</f>
        <v>22508.9</v>
      </c>
      <c r="H673" s="648" t="s">
        <v>111</v>
      </c>
      <c r="I673" s="359">
        <f>SUM(I675:I677)</f>
        <v>83655.79000000001</v>
      </c>
      <c r="J673" s="12"/>
    </row>
    <row r="674" spans="1:10" s="13" customFormat="1" ht="12.75">
      <c r="A674" s="10"/>
      <c r="B674" s="245"/>
      <c r="C674" s="14"/>
      <c r="D674" s="26"/>
      <c r="E674" s="250" t="s">
        <v>35</v>
      </c>
      <c r="F674" s="244"/>
      <c r="G674" s="298"/>
      <c r="H674" s="358" t="s">
        <v>111</v>
      </c>
      <c r="I674" s="366"/>
      <c r="J674" s="12"/>
    </row>
    <row r="675" spans="1:10" s="51" customFormat="1" ht="66.75" customHeight="1">
      <c r="A675" s="45"/>
      <c r="B675" s="317"/>
      <c r="C675" s="58"/>
      <c r="D675" s="72">
        <v>900</v>
      </c>
      <c r="E675" s="279" t="s">
        <v>236</v>
      </c>
      <c r="F675" s="105">
        <v>0</v>
      </c>
      <c r="G675" s="464">
        <v>55</v>
      </c>
      <c r="H675" s="649" t="s">
        <v>111</v>
      </c>
      <c r="I675" s="405">
        <v>14597</v>
      </c>
      <c r="J675" s="50"/>
    </row>
    <row r="676" spans="1:10" s="51" customFormat="1" ht="77.25" customHeight="1">
      <c r="A676" s="56"/>
      <c r="B676" s="45"/>
      <c r="C676" s="58"/>
      <c r="D676" s="72">
        <v>2910</v>
      </c>
      <c r="E676" s="279" t="s">
        <v>237</v>
      </c>
      <c r="F676" s="105">
        <v>0</v>
      </c>
      <c r="G676" s="464">
        <v>0</v>
      </c>
      <c r="H676" s="649" t="s">
        <v>111</v>
      </c>
      <c r="I676" s="405">
        <v>4093.36</v>
      </c>
      <c r="J676" s="50"/>
    </row>
    <row r="677" spans="1:10" s="51" customFormat="1" ht="79.5" customHeight="1">
      <c r="A677" s="45"/>
      <c r="B677" s="86"/>
      <c r="C677" s="58"/>
      <c r="D677" s="72">
        <v>2950</v>
      </c>
      <c r="E677" s="279" t="s">
        <v>237</v>
      </c>
      <c r="F677" s="105">
        <v>0</v>
      </c>
      <c r="G677" s="464">
        <v>22453.9</v>
      </c>
      <c r="H677" s="649" t="s">
        <v>111</v>
      </c>
      <c r="I677" s="405">
        <v>64965.43</v>
      </c>
      <c r="J677" s="50"/>
    </row>
    <row r="678" spans="1:10" s="13" customFormat="1" ht="12.75">
      <c r="A678" s="24"/>
      <c r="B678" s="157">
        <v>92695</v>
      </c>
      <c r="C678" s="25"/>
      <c r="D678" s="26"/>
      <c r="E678" s="100" t="s">
        <v>92</v>
      </c>
      <c r="F678" s="273">
        <f>SUM(F679)</f>
        <v>52970</v>
      </c>
      <c r="G678" s="273">
        <f>SUM(G679)</f>
        <v>3800</v>
      </c>
      <c r="H678" s="368">
        <f>SUM(G678*100/F678)</f>
        <v>7.173872003020578</v>
      </c>
      <c r="I678" s="465">
        <f>SUM(I679)</f>
        <v>0</v>
      </c>
      <c r="J678" s="12"/>
    </row>
    <row r="679" spans="1:10" s="13" customFormat="1" ht="12.75">
      <c r="A679" s="24"/>
      <c r="B679" s="242"/>
      <c r="C679" s="200"/>
      <c r="D679" s="38"/>
      <c r="E679" s="243" t="s">
        <v>34</v>
      </c>
      <c r="F679" s="244">
        <f>SUM(F681:F685)</f>
        <v>52970</v>
      </c>
      <c r="G679" s="244">
        <f>SUM(G681:G685)</f>
        <v>3800</v>
      </c>
      <c r="H679" s="362">
        <f>SUM(G679*100/F679)</f>
        <v>7.173872003020578</v>
      </c>
      <c r="I679" s="359">
        <f>SUM(I681:I684)</f>
        <v>0</v>
      </c>
      <c r="J679" s="12"/>
    </row>
    <row r="680" spans="1:10" s="13" customFormat="1" ht="12.75">
      <c r="A680" s="10"/>
      <c r="B680" s="245"/>
      <c r="C680" s="14"/>
      <c r="D680" s="26"/>
      <c r="E680" s="250" t="s">
        <v>35</v>
      </c>
      <c r="F680" s="244"/>
      <c r="G680" s="298"/>
      <c r="H680" s="368" t="s">
        <v>111</v>
      </c>
      <c r="I680" s="366"/>
      <c r="J680" s="12"/>
    </row>
    <row r="681" spans="1:9" s="749" customFormat="1" ht="16.5" customHeight="1">
      <c r="A681" s="797"/>
      <c r="B681" s="741"/>
      <c r="C681" s="742"/>
      <c r="D681" s="783">
        <v>950</v>
      </c>
      <c r="E681" s="784" t="s">
        <v>162</v>
      </c>
      <c r="F681" s="785">
        <v>0</v>
      </c>
      <c r="G681" s="786">
        <v>3800</v>
      </c>
      <c r="H681" s="799" t="s">
        <v>111</v>
      </c>
      <c r="I681" s="748">
        <v>0</v>
      </c>
    </row>
    <row r="682" spans="1:9" s="749" customFormat="1" ht="12.75">
      <c r="A682" s="797"/>
      <c r="B682" s="741"/>
      <c r="C682" s="751"/>
      <c r="D682" s="788" t="s">
        <v>111</v>
      </c>
      <c r="E682" s="641" t="s">
        <v>173</v>
      </c>
      <c r="F682" s="789" t="s">
        <v>111</v>
      </c>
      <c r="G682" s="790"/>
      <c r="H682" s="719" t="s">
        <v>111</v>
      </c>
      <c r="I682" s="753"/>
    </row>
    <row r="683" spans="1:10" s="42" customFormat="1" ht="12.75">
      <c r="A683" s="56"/>
      <c r="B683" s="45"/>
      <c r="C683" s="58"/>
      <c r="D683" s="254">
        <v>970</v>
      </c>
      <c r="E683" s="538" t="s">
        <v>293</v>
      </c>
      <c r="F683" s="624">
        <v>3800</v>
      </c>
      <c r="G683" s="625">
        <v>0</v>
      </c>
      <c r="H683" s="864">
        <f>SUM(G683*100/F683)</f>
        <v>0</v>
      </c>
      <c r="I683" s="405">
        <v>0</v>
      </c>
      <c r="J683" s="40"/>
    </row>
    <row r="684" spans="1:9" s="749" customFormat="1" ht="38.25">
      <c r="A684" s="797"/>
      <c r="B684" s="741"/>
      <c r="D684" s="855">
        <v>2710</v>
      </c>
      <c r="E684" s="762" t="s">
        <v>179</v>
      </c>
      <c r="F684" s="856">
        <v>49170</v>
      </c>
      <c r="G684" s="857">
        <v>0</v>
      </c>
      <c r="H684" s="858">
        <f>SUM(G684*100/F684)</f>
        <v>0</v>
      </c>
      <c r="I684" s="766">
        <v>0</v>
      </c>
    </row>
    <row r="685" spans="1:9" s="749" customFormat="1" ht="39.75" customHeight="1" thickBot="1">
      <c r="A685" s="863"/>
      <c r="B685" s="750"/>
      <c r="C685" s="751"/>
      <c r="D685" s="859" t="s">
        <v>111</v>
      </c>
      <c r="E685" s="860" t="s">
        <v>306</v>
      </c>
      <c r="F685" s="861" t="s">
        <v>111</v>
      </c>
      <c r="G685" s="862"/>
      <c r="H685" s="858" t="s">
        <v>111</v>
      </c>
      <c r="I685" s="753"/>
    </row>
    <row r="686" spans="1:10" s="42" customFormat="1" ht="13.5" thickBot="1">
      <c r="A686" s="106" t="s">
        <v>105</v>
      </c>
      <c r="B686" s="107">
        <v>30</v>
      </c>
      <c r="C686" s="50"/>
      <c r="D686" s="50"/>
      <c r="E686" s="180" t="s">
        <v>99</v>
      </c>
      <c r="F686" s="865">
        <f>SUM(F4,F35,F58,F116,F151,F161,F172,F246,F270,F360,F371,F473,F499,F505,F578,F653,F671,)</f>
        <v>164430106.63</v>
      </c>
      <c r="G686" s="865">
        <f>SUM(G4,G35,G58,G116,G151,G161,G172,G246,G270,G360,G371,G473,G499,G505,G578,G653,G671,)</f>
        <v>83930869.35000001</v>
      </c>
      <c r="H686" s="865">
        <f>SUM(G686*100/F686)</f>
        <v>51.04349262441393</v>
      </c>
      <c r="I686" s="865">
        <f>SUM(I4,I35,I58,I116,I151,I161,I172,I246,I270,I360,I371,I473,I499,I505,I578,I653,I671,)</f>
        <v>26353255.96</v>
      </c>
      <c r="J686" s="40"/>
    </row>
    <row r="689" spans="5:9" s="110" customFormat="1" ht="12.75" customHeight="1">
      <c r="E689" s="183"/>
      <c r="F689" s="108"/>
      <c r="G689" s="374"/>
      <c r="H689" s="341" t="s">
        <v>111</v>
      </c>
      <c r="I689" s="395"/>
    </row>
    <row r="709" spans="1:2" ht="12.75">
      <c r="A709" s="181" t="s">
        <v>111</v>
      </c>
      <c r="B709" s="182" t="s">
        <v>111</v>
      </c>
    </row>
  </sheetData>
  <sheetProtection/>
  <mergeCells count="33">
    <mergeCell ref="C144:D144"/>
    <mergeCell ref="C355:D355"/>
    <mergeCell ref="C483:D483"/>
    <mergeCell ref="C235:D235"/>
    <mergeCell ref="C450:D450"/>
    <mergeCell ref="C531:D531"/>
    <mergeCell ref="C260:D260"/>
    <mergeCell ref="C287:D287"/>
    <mergeCell ref="C383:D383"/>
    <mergeCell ref="C590:D590"/>
    <mergeCell ref="C212:D212"/>
    <mergeCell ref="C492:D492"/>
    <mergeCell ref="C511:D511"/>
    <mergeCell ref="C652:D652"/>
    <mergeCell ref="A1:F1"/>
    <mergeCell ref="C68:D68"/>
    <mergeCell ref="C26:D26"/>
    <mergeCell ref="C43:D43"/>
    <mergeCell ref="C3:D3"/>
    <mergeCell ref="C182:D182"/>
    <mergeCell ref="C99:D99"/>
    <mergeCell ref="C157:D157"/>
    <mergeCell ref="C567:D567"/>
    <mergeCell ref="C670:D670"/>
    <mergeCell ref="H595:H596"/>
    <mergeCell ref="C125:D125"/>
    <mergeCell ref="C339:D339"/>
    <mergeCell ref="C406:D406"/>
    <mergeCell ref="C430:D430"/>
    <mergeCell ref="C621:D621"/>
    <mergeCell ref="C310:D310"/>
    <mergeCell ref="C281:D281"/>
    <mergeCell ref="C468:D468"/>
  </mergeCells>
  <printOptions/>
  <pageMargins left="0.7480314960629921" right="0.8661417322834646" top="0.984251968503937" bottom="0.984251968503937" header="0.5118110236220472" footer="0.5118110236220472"/>
  <pageSetup horizontalDpi="600" verticalDpi="600" orientation="landscape" paperSize="9" scale="96" r:id="rId1"/>
  <rowBreaks count="26" manualBreakCount="26">
    <brk id="24" max="8" man="1"/>
    <brk id="41" max="8" man="1"/>
    <brk id="66" max="8" man="1"/>
    <brk id="97" max="8" man="1"/>
    <brk id="123" max="8" man="1"/>
    <brk id="142" max="8" man="1"/>
    <brk id="155" max="8" man="1"/>
    <brk id="180" max="8" man="1"/>
    <brk id="233" max="8" man="1"/>
    <brk id="258" max="8" man="1"/>
    <brk id="308" max="8" man="1"/>
    <brk id="337" max="8" man="1"/>
    <brk id="353" max="8" man="1"/>
    <brk id="381" max="8" man="1"/>
    <brk id="404" max="8" man="1"/>
    <brk id="428" max="8" man="1"/>
    <brk id="448" max="8" man="1"/>
    <brk id="466" max="8" man="1"/>
    <brk id="481" max="8" man="1"/>
    <brk id="490" max="8" man="1"/>
    <brk id="509" max="8" man="1"/>
    <brk id="529" max="8" man="1"/>
    <brk id="565" max="8" man="1"/>
    <brk id="588" max="8" man="1"/>
    <brk id="650" max="8" man="1"/>
    <brk id="6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2022-08-16T08:22:15Z</cp:lastPrinted>
  <dcterms:modified xsi:type="dcterms:W3CDTF">2022-08-16T09:03:08Z</dcterms:modified>
  <cp:category/>
  <cp:version/>
  <cp:contentType/>
  <cp:contentStatus/>
</cp:coreProperties>
</file>